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6B7EA2C2-67CA-474F-82DC-B7A81F6FB548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5" i="11" l="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I5" i="11"/>
  <c r="I6" i="11"/>
  <c r="I11" i="11"/>
  <c r="H10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G5" i="11"/>
  <c r="H9" i="11"/>
  <c r="G9" i="11"/>
  <c r="I13" i="11"/>
  <c r="J10" i="11"/>
  <c r="I9" i="11"/>
  <c r="H4" i="11"/>
  <c r="G3" i="11"/>
  <c r="D4" i="11"/>
  <c r="G6" i="11"/>
  <c r="I3" i="11"/>
  <c r="D12" i="11"/>
  <c r="H11" i="11"/>
  <c r="D10" i="11"/>
  <c r="G10" i="11"/>
  <c r="D7" i="11"/>
  <c r="D11" i="11"/>
  <c r="G7" i="11"/>
  <c r="H5" i="11"/>
  <c r="H6" i="11"/>
  <c r="G11" i="11"/>
  <c r="E4" i="11"/>
  <c r="E13" i="11"/>
  <c r="E6" i="11"/>
  <c r="E5" i="11"/>
  <c r="E3" i="11"/>
  <c r="E12" i="11"/>
  <c r="E9" i="11"/>
  <c r="E10" i="11"/>
  <c r="E11" i="11"/>
  <c r="E8" i="11"/>
  <c r="C19" i="11"/>
  <c r="C18" i="11"/>
  <c r="D22" i="11"/>
  <c r="C20" i="11"/>
  <c r="C23" i="11"/>
  <c r="D21" i="11"/>
  <c r="D20" i="11"/>
  <c r="D23" i="11"/>
  <c r="C22" i="11"/>
  <c r="D19" i="11"/>
  <c r="C25" i="11"/>
  <c r="C26" i="11"/>
  <c r="D26" i="11"/>
  <c r="C24" i="11"/>
  <c r="C21" i="11"/>
  <c r="D25" i="11"/>
  <c r="D18" i="11"/>
  <c r="D24" i="11"/>
  <c r="G8" i="11"/>
  <c r="D8" i="11"/>
  <c r="I8" i="11"/>
  <c r="J8" i="11"/>
  <c r="H8" i="11"/>
  <c r="E7" i="11"/>
  <c r="J36" i="11"/>
  <c r="J30" i="11"/>
  <c r="F29" i="11"/>
  <c r="P165" i="11"/>
  <c r="P164" i="11"/>
  <c r="P163" i="11"/>
  <c r="P162" i="11"/>
  <c r="P161" i="11"/>
  <c r="P160" i="11"/>
  <c r="P159" i="11"/>
  <c r="P158" i="11"/>
  <c r="P157" i="11"/>
  <c r="P152" i="11"/>
  <c r="P180" i="11" s="1"/>
  <c r="P151" i="11"/>
  <c r="P179" i="11" s="1"/>
  <c r="P150" i="11"/>
  <c r="P178" i="11" s="1"/>
  <c r="P149" i="11"/>
  <c r="P177" i="11" s="1"/>
  <c r="P148" i="11"/>
  <c r="P147" i="11"/>
  <c r="P175" i="11" s="1"/>
  <c r="P146" i="11"/>
  <c r="P174" i="11" s="1"/>
  <c r="P145" i="11"/>
  <c r="P173" i="11" s="1"/>
  <c r="P144" i="11"/>
  <c r="P172" i="11" s="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30" i="11" s="1"/>
  <c r="AA121" i="11"/>
  <c r="AA143" i="11" s="1"/>
  <c r="Z121" i="11"/>
  <c r="Z143" i="11" s="1"/>
  <c r="Y121" i="11"/>
  <c r="Y156" i="11" s="1"/>
  <c r="Y171" i="11" s="1"/>
  <c r="X121" i="11"/>
  <c r="X130" i="11" s="1"/>
  <c r="W121" i="11"/>
  <c r="W143" i="11" s="1"/>
  <c r="V121" i="11"/>
  <c r="V143" i="11" s="1"/>
  <c r="U121" i="11"/>
  <c r="U156" i="11" s="1"/>
  <c r="U171" i="11" s="1"/>
  <c r="T121" i="11"/>
  <c r="T130" i="11" s="1"/>
  <c r="S121" i="11"/>
  <c r="S143" i="11" s="1"/>
  <c r="R121" i="11"/>
  <c r="R143" i="11" s="1"/>
  <c r="Q121" i="11"/>
  <c r="Q156" i="11" s="1"/>
  <c r="Q171" i="11" s="1"/>
  <c r="AB108" i="11"/>
  <c r="AB117" i="11" s="1"/>
  <c r="X108" i="11"/>
  <c r="X117" i="11" s="1"/>
  <c r="T108" i="11"/>
  <c r="T117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P100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AA100" i="11" s="1"/>
  <c r="Z48" i="11"/>
  <c r="Z100" i="11" s="1"/>
  <c r="Y48" i="11"/>
  <c r="Y100" i="11" s="1"/>
  <c r="X48" i="11"/>
  <c r="X100" i="11" s="1"/>
  <c r="W48" i="11"/>
  <c r="W100" i="11" s="1"/>
  <c r="V48" i="11"/>
  <c r="V100" i="11" s="1"/>
  <c r="U48" i="11"/>
  <c r="U100" i="11" s="1"/>
  <c r="T48" i="11"/>
  <c r="T100" i="11" s="1"/>
  <c r="S48" i="11"/>
  <c r="S100" i="11" s="1"/>
  <c r="R48" i="11"/>
  <c r="R100" i="11" s="1"/>
  <c r="Q48" i="11"/>
  <c r="Q100" i="11" s="1"/>
  <c r="AC100" i="11" s="1"/>
  <c r="AB47" i="11"/>
  <c r="AB99" i="11" s="1"/>
  <c r="AA47" i="11"/>
  <c r="AA99" i="11" s="1"/>
  <c r="Z47" i="11"/>
  <c r="Z99" i="11" s="1"/>
  <c r="Y47" i="11"/>
  <c r="Y99" i="11" s="1"/>
  <c r="X47" i="11"/>
  <c r="X99" i="11" s="1"/>
  <c r="W47" i="11"/>
  <c r="W99" i="11" s="1"/>
  <c r="V47" i="11"/>
  <c r="V99" i="11" s="1"/>
  <c r="U47" i="11"/>
  <c r="U99" i="11" s="1"/>
  <c r="T47" i="11"/>
  <c r="T99" i="11" s="1"/>
  <c r="S47" i="11"/>
  <c r="S99" i="11" s="1"/>
  <c r="R47" i="11"/>
  <c r="R99" i="11" s="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C7" i="11" s="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K23" i="11"/>
  <c r="K19" i="11"/>
  <c r="K24" i="11"/>
  <c r="K20" i="11"/>
  <c r="K25" i="11"/>
  <c r="K21" i="11"/>
  <c r="K26" i="11"/>
  <c r="K22" i="11"/>
  <c r="K18" i="11"/>
  <c r="AJ4" i="11"/>
  <c r="AJ5" i="11"/>
  <c r="H10" i="2"/>
  <c r="M14" i="2"/>
  <c r="H12" i="2"/>
  <c r="K11" i="2"/>
  <c r="H9" i="2"/>
  <c r="J5" i="2"/>
  <c r="M4" i="2"/>
  <c r="J14" i="2"/>
  <c r="J8" i="2"/>
  <c r="K5" i="2"/>
  <c r="K8" i="2"/>
  <c r="M12" i="2"/>
  <c r="H15" i="2"/>
  <c r="H11" i="2"/>
  <c r="K10" i="2"/>
  <c r="M13" i="2"/>
  <c r="M11" i="2"/>
  <c r="J10" i="2"/>
  <c r="K4" i="2"/>
  <c r="H5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J6" i="2"/>
  <c r="H7" i="2"/>
  <c r="K16" i="2"/>
  <c r="K6" i="2"/>
  <c r="M16" i="2"/>
  <c r="H16" i="2"/>
  <c r="J16" i="2"/>
  <c r="J7" i="2"/>
  <c r="M7" i="2"/>
  <c r="K7" i="2"/>
  <c r="H6" i="2"/>
  <c r="M6" i="2"/>
  <c r="B7" i="2"/>
  <c r="K3" i="2"/>
  <c r="B3" i="2"/>
  <c r="B5" i="2"/>
  <c r="B4" i="2"/>
  <c r="AJ6" i="11"/>
  <c r="AJ10" i="11"/>
  <c r="AJ18" i="11"/>
  <c r="AJ22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AJ157" i="11"/>
  <c r="AJ165" i="11"/>
  <c r="AJ166" i="11"/>
  <c r="AJ193" i="11"/>
  <c r="AJ209" i="11"/>
  <c r="AJ225" i="11"/>
  <c r="AJ241" i="11"/>
  <c r="AJ257" i="11"/>
  <c r="AJ273" i="11"/>
  <c r="AJ289" i="11"/>
  <c r="AJ305" i="11"/>
  <c r="AJ321" i="11"/>
  <c r="AJ337" i="11"/>
  <c r="AJ353" i="11"/>
  <c r="AJ369" i="11"/>
  <c r="AJ385" i="11"/>
  <c r="AJ401" i="11"/>
  <c r="AJ417" i="11"/>
  <c r="AJ433" i="11"/>
  <c r="AJ449" i="11"/>
  <c r="AJ465" i="11"/>
  <c r="AJ481" i="11"/>
  <c r="AJ497" i="11"/>
  <c r="AJ513" i="11"/>
  <c r="AJ529" i="11"/>
  <c r="AJ545" i="11"/>
  <c r="AJ561" i="11"/>
  <c r="AJ577" i="11"/>
  <c r="AJ593" i="11"/>
  <c r="AJ609" i="11"/>
  <c r="AJ625" i="11"/>
  <c r="AJ641" i="11"/>
  <c r="AJ657" i="11"/>
  <c r="AJ673" i="11"/>
  <c r="AJ689" i="11"/>
  <c r="AJ705" i="11"/>
  <c r="AJ721" i="11"/>
  <c r="AJ737" i="11"/>
  <c r="AJ753" i="11"/>
  <c r="AJ769" i="11"/>
  <c r="AJ785" i="11"/>
  <c r="AJ801" i="11"/>
  <c r="AJ817" i="11"/>
  <c r="AJ833" i="11"/>
  <c r="AJ849" i="11"/>
  <c r="AJ865" i="11"/>
  <c r="AJ881" i="11"/>
  <c r="AJ897" i="11"/>
  <c r="AJ913" i="11"/>
  <c r="AJ929" i="11"/>
  <c r="AJ945" i="11"/>
  <c r="AJ961" i="11"/>
  <c r="AJ977" i="11"/>
  <c r="AJ993" i="11"/>
  <c r="AJ1009" i="11"/>
  <c r="AJ1025" i="11"/>
  <c r="AJ1041" i="11"/>
  <c r="AJ1057" i="11"/>
  <c r="AJ1073" i="11"/>
  <c r="AJ1089" i="11"/>
  <c r="AJ1105" i="11"/>
  <c r="AJ1121" i="11"/>
  <c r="AJ1151" i="11"/>
  <c r="AJ1215" i="11"/>
  <c r="AJ1279" i="11"/>
  <c r="AJ1343" i="11"/>
  <c r="AJ1407" i="11"/>
  <c r="AJ1471" i="11"/>
  <c r="AJ9" i="11"/>
  <c r="AJ7" i="11"/>
  <c r="AJ11" i="11"/>
  <c r="AJ19" i="11"/>
  <c r="AJ23" i="11"/>
  <c r="AJ31" i="11"/>
  <c r="AJ32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06" i="11"/>
  <c r="AJ123" i="11"/>
  <c r="AJ127" i="11"/>
  <c r="AJ141" i="11"/>
  <c r="AJ145" i="11"/>
  <c r="AJ149" i="11"/>
  <c r="AJ156" i="11"/>
  <c r="AJ160" i="11"/>
  <c r="AJ162" i="11"/>
  <c r="AJ180" i="11"/>
  <c r="AJ181" i="11"/>
  <c r="AJ197" i="11"/>
  <c r="AJ213" i="11"/>
  <c r="AJ229" i="11"/>
  <c r="AJ245" i="11"/>
  <c r="AJ261" i="11"/>
  <c r="AJ277" i="11"/>
  <c r="AJ293" i="11"/>
  <c r="AJ309" i="11"/>
  <c r="AJ325" i="11"/>
  <c r="AJ341" i="11"/>
  <c r="AJ357" i="11"/>
  <c r="AJ373" i="11"/>
  <c r="AJ389" i="11"/>
  <c r="AJ405" i="11"/>
  <c r="AJ421" i="11"/>
  <c r="AJ437" i="11"/>
  <c r="AJ453" i="11"/>
  <c r="AJ469" i="11"/>
  <c r="AJ485" i="11"/>
  <c r="AJ501" i="11"/>
  <c r="AJ517" i="11"/>
  <c r="AJ533" i="11"/>
  <c r="AJ549" i="11"/>
  <c r="AJ565" i="11"/>
  <c r="AJ581" i="11"/>
  <c r="AJ597" i="11"/>
  <c r="AJ613" i="11"/>
  <c r="AJ629" i="11"/>
  <c r="AJ645" i="11"/>
  <c r="AJ661" i="11"/>
  <c r="AJ677" i="11"/>
  <c r="AJ693" i="11"/>
  <c r="AJ709" i="11"/>
  <c r="AJ725" i="11"/>
  <c r="AJ741" i="11"/>
  <c r="AJ757" i="11"/>
  <c r="AJ773" i="11"/>
  <c r="AJ789" i="11"/>
  <c r="AJ805" i="11"/>
  <c r="AJ821" i="11"/>
  <c r="AJ837" i="11"/>
  <c r="AJ853" i="11"/>
  <c r="AJ869" i="11"/>
  <c r="AJ885" i="11"/>
  <c r="AJ901" i="11"/>
  <c r="AJ917" i="11"/>
  <c r="AJ933" i="11"/>
  <c r="AJ949" i="11"/>
  <c r="AJ965" i="11"/>
  <c r="AJ981" i="11"/>
  <c r="AJ997" i="11"/>
  <c r="AJ1013" i="11"/>
  <c r="AJ1029" i="11"/>
  <c r="AJ1045" i="11"/>
  <c r="AJ1061" i="11"/>
  <c r="AJ1077" i="11"/>
  <c r="AJ1093" i="11"/>
  <c r="AJ1109" i="11"/>
  <c r="AJ1125" i="11"/>
  <c r="AJ1167" i="11"/>
  <c r="AJ1231" i="11"/>
  <c r="AJ1295" i="11"/>
  <c r="AJ1359" i="11"/>
  <c r="AJ1423" i="11"/>
  <c r="AJ1487" i="11"/>
  <c r="AI6" i="11"/>
  <c r="AI10" i="11"/>
  <c r="AI18" i="11"/>
  <c r="AI22" i="11"/>
  <c r="AI26" i="11"/>
  <c r="AI27" i="11"/>
  <c r="AI28" i="11"/>
  <c r="AI30" i="11"/>
  <c r="AI33" i="11"/>
  <c r="AI37" i="11"/>
  <c r="AI39" i="11"/>
  <c r="AI104" i="11"/>
  <c r="AI105" i="11"/>
  <c r="AI121" i="11"/>
  <c r="AI122" i="11"/>
  <c r="AI126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157" i="11"/>
  <c r="AI192" i="11"/>
  <c r="AI208" i="11"/>
  <c r="AI224" i="11"/>
  <c r="AI240" i="11"/>
  <c r="AI256" i="11"/>
  <c r="AI272" i="11"/>
  <c r="AI288" i="11"/>
  <c r="AI304" i="11"/>
  <c r="AI320" i="11"/>
  <c r="AI336" i="11"/>
  <c r="AI352" i="11"/>
  <c r="AI368" i="11"/>
  <c r="AI384" i="11"/>
  <c r="AI400" i="11"/>
  <c r="AI416" i="11"/>
  <c r="AI432" i="11"/>
  <c r="AI448" i="11"/>
  <c r="AI464" i="11"/>
  <c r="AI480" i="11"/>
  <c r="AI496" i="11"/>
  <c r="AI512" i="11"/>
  <c r="AI528" i="11"/>
  <c r="AI544" i="11"/>
  <c r="AI560" i="11"/>
  <c r="AI576" i="11"/>
  <c r="AI592" i="11"/>
  <c r="AI608" i="11"/>
  <c r="AI624" i="11"/>
  <c r="AI640" i="11"/>
  <c r="AI656" i="11"/>
  <c r="AI672" i="11"/>
  <c r="AI688" i="11"/>
  <c r="AI704" i="11"/>
  <c r="AI720" i="11"/>
  <c r="AI736" i="11"/>
  <c r="AI752" i="11"/>
  <c r="AI768" i="11"/>
  <c r="AI784" i="11"/>
  <c r="AI800" i="11"/>
  <c r="AI816" i="11"/>
  <c r="AI832" i="11"/>
  <c r="AI848" i="11"/>
  <c r="AI864" i="11"/>
  <c r="AI880" i="11"/>
  <c r="AI896" i="11"/>
  <c r="AI912" i="11"/>
  <c r="AI928" i="11"/>
  <c r="AI944" i="11"/>
  <c r="AI960" i="11"/>
  <c r="AI976" i="11"/>
  <c r="AI992" i="11"/>
  <c r="AI1008" i="11"/>
  <c r="AI1024" i="11"/>
  <c r="AI1040" i="11"/>
  <c r="AI1056" i="11"/>
  <c r="AI1072" i="11"/>
  <c r="AI1088" i="11"/>
  <c r="AI1104" i="11"/>
  <c r="AI1120" i="11"/>
  <c r="AI1146" i="11"/>
  <c r="AI1210" i="11"/>
  <c r="AI1274" i="11"/>
  <c r="AI1338" i="11"/>
  <c r="AI1402" i="11"/>
  <c r="AI1466" i="11"/>
  <c r="AI4" i="11"/>
  <c r="AI5" i="11"/>
  <c r="AI9" i="11"/>
  <c r="AI13" i="11"/>
  <c r="AI14" i="11"/>
  <c r="AI15" i="11"/>
  <c r="AI16" i="11"/>
  <c r="AI17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9" i="11"/>
  <c r="AI188" i="11"/>
  <c r="AI204" i="11"/>
  <c r="AI220" i="11"/>
  <c r="AI236" i="11"/>
  <c r="AI252" i="11"/>
  <c r="AI268" i="11"/>
  <c r="AI284" i="11"/>
  <c r="AI300" i="11"/>
  <c r="AI316" i="11"/>
  <c r="AI332" i="11"/>
  <c r="AI348" i="11"/>
  <c r="AI364" i="11"/>
  <c r="AI380" i="11"/>
  <c r="AI396" i="11"/>
  <c r="AI412" i="11"/>
  <c r="AI428" i="11"/>
  <c r="AI444" i="11"/>
  <c r="AI460" i="11"/>
  <c r="AI476" i="11"/>
  <c r="AI492" i="11"/>
  <c r="AI508" i="11"/>
  <c r="AI524" i="11"/>
  <c r="AI540" i="11"/>
  <c r="AI556" i="11"/>
  <c r="AI572" i="11"/>
  <c r="AI588" i="11"/>
  <c r="AI604" i="11"/>
  <c r="AI620" i="11"/>
  <c r="AI636" i="11"/>
  <c r="AI652" i="11"/>
  <c r="AI668" i="11"/>
  <c r="AI684" i="11"/>
  <c r="AI700" i="11"/>
  <c r="AI716" i="11"/>
  <c r="AI732" i="11"/>
  <c r="AI748" i="11"/>
  <c r="AI764" i="11"/>
  <c r="AI780" i="11"/>
  <c r="AI796" i="11"/>
  <c r="AI812" i="11"/>
  <c r="AI828" i="11"/>
  <c r="AI844" i="11"/>
  <c r="AI860" i="11"/>
  <c r="AI876" i="11"/>
  <c r="AI892" i="11"/>
  <c r="AI908" i="11"/>
  <c r="AI924" i="11"/>
  <c r="AI940" i="11"/>
  <c r="AI956" i="11"/>
  <c r="AI972" i="11"/>
  <c r="AI988" i="11"/>
  <c r="AI1004" i="11"/>
  <c r="AI1020" i="11"/>
  <c r="AI1036" i="11"/>
  <c r="AI1052" i="11"/>
  <c r="AI1068" i="11"/>
  <c r="AI1084" i="11"/>
  <c r="AI1100" i="11"/>
  <c r="AI1116" i="11"/>
  <c r="AI1132" i="11"/>
  <c r="AI1194" i="11"/>
  <c r="AI1258" i="11"/>
  <c r="AI1322" i="11"/>
  <c r="AI1386" i="11"/>
  <c r="AI1450" i="11"/>
  <c r="AI8" i="11"/>
  <c r="AI7" i="11"/>
  <c r="AI11" i="11"/>
  <c r="AI19" i="11"/>
  <c r="AI23" i="11"/>
  <c r="AI31" i="11"/>
  <c r="AI32" i="11"/>
  <c r="AI38" i="11"/>
  <c r="AI44" i="11"/>
  <c r="AI45" i="11"/>
  <c r="AI46" i="11"/>
  <c r="AI47" i="11"/>
  <c r="AI48" i="11"/>
  <c r="AI49" i="11"/>
  <c r="AI50" i="11"/>
  <c r="AI51" i="11"/>
  <c r="AI52" i="11"/>
  <c r="AI55" i="11"/>
  <c r="AI57" i="11"/>
  <c r="AI59" i="11"/>
  <c r="AI61" i="11"/>
  <c r="AI63" i="11"/>
  <c r="AI65" i="11"/>
  <c r="AI67" i="11"/>
  <c r="AI69" i="11"/>
  <c r="AI71" i="11"/>
  <c r="AI73" i="11"/>
  <c r="AI75" i="11"/>
  <c r="AI77" i="11"/>
  <c r="AI79" i="11"/>
  <c r="AI81" i="11"/>
  <c r="AI83" i="11"/>
  <c r="AI85" i="11"/>
  <c r="AI87" i="11"/>
  <c r="AI89" i="11"/>
  <c r="AI91" i="11"/>
  <c r="AI93" i="11"/>
  <c r="AI95" i="11"/>
  <c r="AI97" i="11"/>
  <c r="AI99" i="11"/>
  <c r="AI101" i="11"/>
  <c r="AI106" i="11"/>
  <c r="AI123" i="11"/>
  <c r="AI127" i="11"/>
  <c r="AI141" i="11"/>
  <c r="AI145" i="11"/>
  <c r="AI149" i="11"/>
  <c r="AI156" i="11"/>
  <c r="AI160" i="11"/>
  <c r="AI162" i="11"/>
  <c r="AI177" i="11"/>
  <c r="AI196" i="11"/>
  <c r="AI212" i="11"/>
  <c r="AI228" i="11"/>
  <c r="AI244" i="11"/>
  <c r="AI260" i="11"/>
  <c r="AI276" i="11"/>
  <c r="AI292" i="11"/>
  <c r="AI308" i="11"/>
  <c r="AI324" i="11"/>
  <c r="AI340" i="11"/>
  <c r="AI356" i="11"/>
  <c r="AI372" i="11"/>
  <c r="AI388" i="11"/>
  <c r="AI404" i="11"/>
  <c r="AI420" i="11"/>
  <c r="AI436" i="11"/>
  <c r="AI452" i="11"/>
  <c r="AI468" i="11"/>
  <c r="AI484" i="11"/>
  <c r="AI500" i="11"/>
  <c r="AI516" i="11"/>
  <c r="AI532" i="11"/>
  <c r="AI548" i="11"/>
  <c r="AI564" i="11"/>
  <c r="AI580" i="11"/>
  <c r="AI596" i="11"/>
  <c r="AI612" i="11"/>
  <c r="AI628" i="11"/>
  <c r="AI644" i="11"/>
  <c r="AI660" i="11"/>
  <c r="AI676" i="11"/>
  <c r="AI692" i="11"/>
  <c r="AI708" i="11"/>
  <c r="AI724" i="11"/>
  <c r="AI740" i="11"/>
  <c r="AI756" i="11"/>
  <c r="AI772" i="11"/>
  <c r="AI788" i="11"/>
  <c r="AI804" i="11"/>
  <c r="AI820" i="11"/>
  <c r="AI836" i="11"/>
  <c r="AI852" i="11"/>
  <c r="AI868" i="11"/>
  <c r="AI884" i="11"/>
  <c r="AI900" i="11"/>
  <c r="AI916" i="11"/>
  <c r="AI932" i="11"/>
  <c r="AI948" i="11"/>
  <c r="AI964" i="11"/>
  <c r="AI980" i="11"/>
  <c r="AI996" i="11"/>
  <c r="AI1012" i="11"/>
  <c r="AI1028" i="11"/>
  <c r="AI1044" i="11"/>
  <c r="AI1060" i="11"/>
  <c r="AI1076" i="11"/>
  <c r="AI1092" i="11"/>
  <c r="AI1108" i="11"/>
  <c r="AI1124" i="11"/>
  <c r="AI1162" i="11"/>
  <c r="AI1226" i="11"/>
  <c r="AI1290" i="11"/>
  <c r="AI1354" i="11"/>
  <c r="AI1418" i="11"/>
  <c r="AI1482" i="11"/>
  <c r="AJ8" i="11"/>
  <c r="AJ12" i="11"/>
  <c r="AJ20" i="11"/>
  <c r="AJ24" i="11"/>
  <c r="AJ35" i="11"/>
  <c r="AJ42" i="11"/>
  <c r="AJ43" i="11"/>
  <c r="AJ53" i="11"/>
  <c r="AJ102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24" i="11"/>
  <c r="AJ128" i="11"/>
  <c r="AJ142" i="11"/>
  <c r="AJ144" i="11"/>
  <c r="AJ148" i="11"/>
  <c r="AJ152" i="11"/>
  <c r="AJ153" i="11"/>
  <c r="AJ159" i="11"/>
  <c r="AJ161" i="11"/>
  <c r="AJ176" i="11"/>
  <c r="AJ185" i="11"/>
  <c r="AJ201" i="11"/>
  <c r="AJ217" i="11"/>
  <c r="AJ233" i="11"/>
  <c r="AJ249" i="11"/>
  <c r="AJ265" i="11"/>
  <c r="AJ281" i="11"/>
  <c r="AJ297" i="11"/>
  <c r="AJ313" i="11"/>
  <c r="AJ329" i="11"/>
  <c r="AJ345" i="11"/>
  <c r="AJ361" i="11"/>
  <c r="AJ377" i="11"/>
  <c r="AJ393" i="11"/>
  <c r="AJ409" i="11"/>
  <c r="AJ425" i="11"/>
  <c r="AJ441" i="11"/>
  <c r="AJ457" i="11"/>
  <c r="AJ473" i="11"/>
  <c r="AJ489" i="11"/>
  <c r="AJ505" i="11"/>
  <c r="AJ521" i="11"/>
  <c r="AJ537" i="11"/>
  <c r="AJ553" i="11"/>
  <c r="AJ569" i="11"/>
  <c r="AJ585" i="11"/>
  <c r="AJ601" i="11"/>
  <c r="AJ617" i="11"/>
  <c r="AJ633" i="11"/>
  <c r="AJ649" i="11"/>
  <c r="AJ665" i="11"/>
  <c r="AJ681" i="11"/>
  <c r="AJ697" i="11"/>
  <c r="AJ713" i="11"/>
  <c r="AJ729" i="11"/>
  <c r="AJ745" i="11"/>
  <c r="AJ761" i="11"/>
  <c r="AJ777" i="11"/>
  <c r="AJ793" i="11"/>
  <c r="AJ809" i="11"/>
  <c r="AJ825" i="11"/>
  <c r="AJ841" i="11"/>
  <c r="AJ857" i="11"/>
  <c r="AJ873" i="11"/>
  <c r="AJ889" i="11"/>
  <c r="AJ905" i="11"/>
  <c r="AJ921" i="11"/>
  <c r="AJ937" i="11"/>
  <c r="AJ953" i="11"/>
  <c r="AJ969" i="11"/>
  <c r="AJ985" i="11"/>
  <c r="AJ1001" i="11"/>
  <c r="AJ1017" i="11"/>
  <c r="AJ1033" i="11"/>
  <c r="AJ1049" i="11"/>
  <c r="AJ1065" i="11"/>
  <c r="AJ1081" i="11"/>
  <c r="AJ1097" i="11"/>
  <c r="AJ1113" i="11"/>
  <c r="AJ1129" i="11"/>
  <c r="AJ1183" i="11"/>
  <c r="AJ1247" i="11"/>
  <c r="AJ1311" i="11"/>
  <c r="AJ1375" i="11"/>
  <c r="AJ1439" i="11"/>
  <c r="T134" i="11" l="1"/>
  <c r="AB134" i="11"/>
  <c r="S131" i="11"/>
  <c r="AA131" i="11"/>
  <c r="W136" i="11"/>
  <c r="S137" i="11"/>
  <c r="AA137" i="11"/>
  <c r="S139" i="11"/>
  <c r="W139" i="11"/>
  <c r="AA139" i="11"/>
  <c r="S135" i="11"/>
  <c r="W135" i="11"/>
  <c r="AA135" i="11"/>
  <c r="AC84" i="11"/>
  <c r="AC86" i="11"/>
  <c r="AC98" i="11"/>
  <c r="R134" i="11"/>
  <c r="V134" i="11"/>
  <c r="Z134" i="11"/>
  <c r="AC57" i="11"/>
  <c r="AC58" i="11"/>
  <c r="U131" i="11"/>
  <c r="Y131" i="11"/>
  <c r="AC60" i="11"/>
  <c r="AC62" i="11"/>
  <c r="U136" i="11"/>
  <c r="Y136" i="11"/>
  <c r="U137" i="11"/>
  <c r="Y137" i="11"/>
  <c r="AC64" i="11"/>
  <c r="AC65" i="11"/>
  <c r="AC66" i="11"/>
  <c r="AC67" i="11"/>
  <c r="AC68" i="11"/>
  <c r="AC69" i="11"/>
  <c r="AC70" i="11"/>
  <c r="Q139" i="11"/>
  <c r="AC72" i="11"/>
  <c r="U139" i="11"/>
  <c r="Y139" i="11"/>
  <c r="AC73" i="11"/>
  <c r="AC74" i="11"/>
  <c r="AC76" i="11"/>
  <c r="Q135" i="11"/>
  <c r="AC77" i="11"/>
  <c r="U135" i="11"/>
  <c r="Y135" i="11"/>
  <c r="AC78" i="11"/>
  <c r="AC80" i="11"/>
  <c r="AC81" i="11"/>
  <c r="S134" i="11"/>
  <c r="W134" i="11"/>
  <c r="AA134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R135" i="11"/>
  <c r="V135" i="11"/>
  <c r="Z135" i="11"/>
  <c r="AC82" i="11"/>
  <c r="AC95" i="11"/>
  <c r="AC96" i="11"/>
  <c r="X134" i="11"/>
  <c r="W131" i="11"/>
  <c r="S136" i="11"/>
  <c r="AA136" i="11"/>
  <c r="W137" i="11"/>
  <c r="Q134" i="11"/>
  <c r="AC55" i="11"/>
  <c r="U134" i="11"/>
  <c r="Y134" i="11"/>
  <c r="AC56" i="11"/>
  <c r="T131" i="11"/>
  <c r="X131" i="11"/>
  <c r="AB131" i="11"/>
  <c r="T136" i="11"/>
  <c r="X136" i="11"/>
  <c r="AB136" i="11"/>
  <c r="T137" i="11"/>
  <c r="X137" i="11"/>
  <c r="AB137" i="11"/>
  <c r="T139" i="11"/>
  <c r="X139" i="11"/>
  <c r="AB139" i="11"/>
  <c r="T135" i="11"/>
  <c r="X135" i="11"/>
  <c r="AB135" i="11"/>
  <c r="AC87" i="11"/>
  <c r="AC88" i="11"/>
  <c r="AC90" i="11"/>
  <c r="AC92" i="11"/>
  <c r="AC93" i="11"/>
  <c r="AC94" i="11"/>
  <c r="F6" i="11"/>
  <c r="F10" i="11"/>
  <c r="E18" i="11"/>
  <c r="L18" i="11"/>
  <c r="E22" i="11"/>
  <c r="F22" i="11" s="1"/>
  <c r="L22" i="11"/>
  <c r="E26" i="11"/>
  <c r="F26" i="11" s="1"/>
  <c r="L26" i="11"/>
  <c r="F7" i="11"/>
  <c r="F5" i="11"/>
  <c r="F9" i="11"/>
  <c r="F13" i="11"/>
  <c r="F18" i="11"/>
  <c r="E21" i="11"/>
  <c r="L21" i="11"/>
  <c r="E25" i="11"/>
  <c r="L25" i="11"/>
  <c r="F3" i="11"/>
  <c r="F4" i="11"/>
  <c r="F8" i="11"/>
  <c r="F12" i="11"/>
  <c r="E20" i="11"/>
  <c r="F20" i="11" s="1"/>
  <c r="L20" i="11"/>
  <c r="F21" i="11"/>
  <c r="E24" i="11"/>
  <c r="F24" i="11" s="1"/>
  <c r="L24" i="11"/>
  <c r="F25" i="11"/>
  <c r="F11" i="11"/>
  <c r="E19" i="11"/>
  <c r="F19" i="11" s="1"/>
  <c r="L19" i="11"/>
  <c r="E23" i="11"/>
  <c r="F23" i="11" s="1"/>
  <c r="L23" i="11"/>
  <c r="U101" i="11"/>
  <c r="Y101" i="11"/>
  <c r="AC61" i="11"/>
  <c r="T101" i="11"/>
  <c r="X101" i="11"/>
  <c r="R101" i="11"/>
  <c r="V101" i="11"/>
  <c r="Z101" i="11"/>
  <c r="I32" i="11"/>
  <c r="H31" i="11"/>
  <c r="S101" i="11"/>
  <c r="W101" i="11"/>
  <c r="AA101" i="11"/>
  <c r="AB101" i="11"/>
  <c r="AC5" i="11"/>
  <c r="AC9" i="11"/>
  <c r="AC13" i="11"/>
  <c r="AC14" i="11"/>
  <c r="AC15" i="11"/>
  <c r="AC16" i="11"/>
  <c r="AC17" i="11"/>
  <c r="AC21" i="11"/>
  <c r="AC25" i="11"/>
  <c r="AC29" i="11"/>
  <c r="AC34" i="11"/>
  <c r="AC36" i="11"/>
  <c r="AC40" i="11"/>
  <c r="AC41" i="11"/>
  <c r="Q130" i="11"/>
  <c r="U130" i="11"/>
  <c r="Y130" i="11"/>
  <c r="T143" i="11"/>
  <c r="X143" i="11"/>
  <c r="AB143" i="11"/>
  <c r="T144" i="11"/>
  <c r="T153" i="11" s="1"/>
  <c r="X144" i="11"/>
  <c r="X153" i="11" s="1"/>
  <c r="AB144" i="11"/>
  <c r="AB153" i="11" s="1"/>
  <c r="R156" i="11"/>
  <c r="R171" i="11" s="1"/>
  <c r="V156" i="11"/>
  <c r="V171" i="11" s="1"/>
  <c r="Z156" i="11"/>
  <c r="Z171" i="11" s="1"/>
  <c r="P176" i="11"/>
  <c r="AC6" i="11"/>
  <c r="AC3" i="11"/>
  <c r="AC4" i="11"/>
  <c r="AC8" i="11"/>
  <c r="AC12" i="11"/>
  <c r="AC20" i="11"/>
  <c r="AC24" i="11"/>
  <c r="AC35" i="11"/>
  <c r="AC42" i="11"/>
  <c r="AC43" i="11"/>
  <c r="Q99" i="11"/>
  <c r="AC99" i="11" s="1"/>
  <c r="Q101" i="11"/>
  <c r="Q108" i="11"/>
  <c r="U108" i="11"/>
  <c r="U117" i="11" s="1"/>
  <c r="Y108" i="11"/>
  <c r="Y117" i="11" s="1"/>
  <c r="R130" i="11"/>
  <c r="V130" i="11"/>
  <c r="Z130" i="11"/>
  <c r="Q143" i="11"/>
  <c r="U143" i="11"/>
  <c r="Y143" i="11"/>
  <c r="Q144" i="11"/>
  <c r="S156" i="11"/>
  <c r="S171" i="11" s="1"/>
  <c r="W156" i="11"/>
  <c r="W171" i="11" s="1"/>
  <c r="AA156" i="11"/>
  <c r="AA171" i="11" s="1"/>
  <c r="AC32" i="11"/>
  <c r="H36" i="11"/>
  <c r="H38" i="11" s="1"/>
  <c r="AC38" i="11"/>
  <c r="AC44" i="11"/>
  <c r="AC46" i="11"/>
  <c r="AC48" i="11"/>
  <c r="AC51" i="11"/>
  <c r="AC52" i="11"/>
  <c r="R108" i="11"/>
  <c r="V108" i="11"/>
  <c r="Z108" i="11"/>
  <c r="S130" i="11"/>
  <c r="W130" i="11"/>
  <c r="AA130" i="11"/>
  <c r="T156" i="11"/>
  <c r="T171" i="11" s="1"/>
  <c r="X156" i="11"/>
  <c r="X171" i="11" s="1"/>
  <c r="AB156" i="11"/>
  <c r="AB171" i="11" s="1"/>
  <c r="AC10" i="11"/>
  <c r="AC18" i="11"/>
  <c r="AC22" i="11"/>
  <c r="AC26" i="11"/>
  <c r="AC28" i="11"/>
  <c r="AC30" i="11"/>
  <c r="S108" i="11"/>
  <c r="W108" i="11"/>
  <c r="AA108" i="11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B30" i="11"/>
  <c r="AD8" i="2"/>
  <c r="I7" i="2"/>
  <c r="I6" i="2"/>
  <c r="I5" i="2"/>
  <c r="AD3" i="2"/>
  <c r="I3" i="2"/>
  <c r="AD19" i="2"/>
  <c r="AD17" i="2"/>
  <c r="AD9" i="2"/>
  <c r="I8" i="2"/>
  <c r="I4" i="2"/>
  <c r="AD20" i="2"/>
  <c r="AD12" i="2"/>
  <c r="I12" i="2"/>
  <c r="AD11" i="2"/>
  <c r="I11" i="2"/>
  <c r="AD10" i="2"/>
  <c r="I10" i="2"/>
  <c r="I9" i="2"/>
  <c r="AD18" i="2"/>
  <c r="AD16" i="2"/>
  <c r="I16" i="2"/>
  <c r="AD15" i="2"/>
  <c r="I15" i="2"/>
  <c r="AD14" i="2"/>
  <c r="I14" i="2"/>
  <c r="AD13" i="2"/>
  <c r="I13" i="2"/>
  <c r="AD7" i="2"/>
  <c r="AD6" i="2"/>
  <c r="AD5" i="2"/>
  <c r="AD4" i="2"/>
  <c r="J3" i="2"/>
  <c r="U9" i="2"/>
  <c r="U17" i="2"/>
  <c r="U19" i="2"/>
  <c r="T21" i="2"/>
  <c r="T22" i="2"/>
  <c r="T26" i="2"/>
  <c r="U27" i="2"/>
  <c r="T30" i="2"/>
  <c r="U31" i="2"/>
  <c r="T34" i="2"/>
  <c r="U35" i="2"/>
  <c r="T38" i="2"/>
  <c r="U39" i="2"/>
  <c r="T42" i="2"/>
  <c r="U43" i="2"/>
  <c r="T46" i="2"/>
  <c r="U47" i="2"/>
  <c r="T50" i="2"/>
  <c r="U51" i="2"/>
  <c r="T54" i="2"/>
  <c r="U55" i="2"/>
  <c r="T58" i="2"/>
  <c r="U59" i="2"/>
  <c r="T62" i="2"/>
  <c r="U63" i="2"/>
  <c r="T67" i="2"/>
  <c r="U68" i="2"/>
  <c r="T71" i="2"/>
  <c r="U72" i="2"/>
  <c r="T75" i="2"/>
  <c r="U76" i="2"/>
  <c r="T79" i="2"/>
  <c r="U80" i="2"/>
  <c r="T83" i="2"/>
  <c r="U84" i="2"/>
  <c r="T87" i="2"/>
  <c r="U88" i="2"/>
  <c r="T91" i="2"/>
  <c r="U92" i="2"/>
  <c r="T95" i="2"/>
  <c r="U96" i="2"/>
  <c r="T99" i="2"/>
  <c r="U100" i="2"/>
  <c r="T103" i="2"/>
  <c r="U104" i="2"/>
  <c r="T107" i="2"/>
  <c r="U108" i="2"/>
  <c r="T111" i="2"/>
  <c r="U112" i="2"/>
  <c r="T115" i="2"/>
  <c r="U116" i="2"/>
  <c r="T119" i="2"/>
  <c r="U120" i="2"/>
  <c r="T123" i="2"/>
  <c r="U124" i="2"/>
  <c r="T127" i="2"/>
  <c r="U128" i="2"/>
  <c r="T131" i="2"/>
  <c r="U132" i="2"/>
  <c r="T135" i="2"/>
  <c r="U136" i="2"/>
  <c r="T139" i="2"/>
  <c r="U140" i="2"/>
  <c r="T143" i="2"/>
  <c r="U144" i="2"/>
  <c r="T147" i="2"/>
  <c r="U148" i="2"/>
  <c r="T151" i="2"/>
  <c r="U152" i="2"/>
  <c r="T155" i="2"/>
  <c r="U156" i="2"/>
  <c r="T159" i="2"/>
  <c r="U160" i="2"/>
  <c r="T163" i="2"/>
  <c r="U164" i="2"/>
  <c r="T167" i="2"/>
  <c r="U168" i="2"/>
  <c r="T171" i="2"/>
  <c r="U172" i="2"/>
  <c r="T175" i="2"/>
  <c r="U176" i="2"/>
  <c r="T179" i="2"/>
  <c r="U180" i="2"/>
  <c r="T183" i="2"/>
  <c r="U184" i="2"/>
  <c r="T187" i="2"/>
  <c r="U188" i="2"/>
  <c r="T191" i="2"/>
  <c r="U192" i="2"/>
  <c r="T195" i="2"/>
  <c r="U196" i="2"/>
  <c r="T199" i="2"/>
  <c r="U200" i="2"/>
  <c r="T203" i="2"/>
  <c r="U204" i="2"/>
  <c r="T207" i="2"/>
  <c r="U208" i="2"/>
  <c r="T211" i="2"/>
  <c r="U212" i="2"/>
  <c r="T215" i="2"/>
  <c r="U216" i="2"/>
  <c r="T219" i="2"/>
  <c r="U220" i="2"/>
  <c r="T223" i="2"/>
  <c r="U224" i="2"/>
  <c r="T227" i="2"/>
  <c r="U228" i="2"/>
  <c r="T231" i="2"/>
  <c r="U232" i="2"/>
  <c r="T235" i="2"/>
  <c r="U236" i="2"/>
  <c r="T239" i="2"/>
  <c r="U240" i="2"/>
  <c r="T243" i="2"/>
  <c r="U244" i="2"/>
  <c r="T247" i="2"/>
  <c r="U248" i="2"/>
  <c r="T251" i="2"/>
  <c r="U252" i="2"/>
  <c r="T255" i="2"/>
  <c r="U256" i="2"/>
  <c r="T259" i="2"/>
  <c r="U260" i="2"/>
  <c r="T263" i="2"/>
  <c r="U264" i="2"/>
  <c r="T267" i="2"/>
  <c r="U268" i="2"/>
  <c r="T271" i="2"/>
  <c r="U272" i="2"/>
  <c r="T275" i="2"/>
  <c r="U276" i="2"/>
  <c r="T279" i="2"/>
  <c r="U280" i="2"/>
  <c r="T283" i="2"/>
  <c r="U284" i="2"/>
  <c r="T287" i="2"/>
  <c r="U288" i="2"/>
  <c r="T291" i="2"/>
  <c r="U292" i="2"/>
  <c r="T295" i="2"/>
  <c r="U296" i="2"/>
  <c r="T299" i="2"/>
  <c r="U300" i="2"/>
  <c r="T303" i="2"/>
  <c r="U304" i="2"/>
  <c r="T307" i="2"/>
  <c r="U308" i="2"/>
  <c r="T311" i="2"/>
  <c r="U312" i="2"/>
  <c r="T315" i="2"/>
  <c r="U316" i="2"/>
  <c r="T319" i="2"/>
  <c r="U320" i="2"/>
  <c r="T323" i="2"/>
  <c r="U324" i="2"/>
  <c r="T327" i="2"/>
  <c r="U328" i="2"/>
  <c r="T331" i="2"/>
  <c r="U332" i="2"/>
  <c r="T335" i="2"/>
  <c r="U336" i="2"/>
  <c r="T339" i="2"/>
  <c r="U340" i="2"/>
  <c r="T343" i="2"/>
  <c r="U344" i="2"/>
  <c r="T347" i="2"/>
  <c r="U348" i="2"/>
  <c r="T351" i="2"/>
  <c r="U352" i="2"/>
  <c r="T355" i="2"/>
  <c r="U356" i="2"/>
  <c r="T359" i="2"/>
  <c r="U360" i="2"/>
  <c r="T363" i="2"/>
  <c r="U364" i="2"/>
  <c r="T367" i="2"/>
  <c r="U368" i="2"/>
  <c r="T371" i="2"/>
  <c r="U372" i="2"/>
  <c r="T375" i="2"/>
  <c r="U376" i="2"/>
  <c r="T379" i="2"/>
  <c r="U380" i="2"/>
  <c r="T383" i="2"/>
  <c r="U384" i="2"/>
  <c r="T387" i="2"/>
  <c r="U388" i="2"/>
  <c r="T391" i="2"/>
  <c r="U392" i="2"/>
  <c r="T395" i="2"/>
  <c r="U396" i="2"/>
  <c r="T399" i="2"/>
  <c r="U400" i="2"/>
  <c r="T403" i="2"/>
  <c r="U404" i="2"/>
  <c r="T407" i="2"/>
  <c r="U408" i="2"/>
  <c r="T411" i="2"/>
  <c r="U412" i="2"/>
  <c r="T415" i="2"/>
  <c r="U416" i="2"/>
  <c r="T419" i="2"/>
  <c r="U420" i="2"/>
  <c r="T423" i="2"/>
  <c r="U424" i="2"/>
  <c r="T427" i="2"/>
  <c r="U428" i="2"/>
  <c r="T431" i="2"/>
  <c r="U432" i="2"/>
  <c r="T435" i="2"/>
  <c r="U436" i="2"/>
  <c r="T439" i="2"/>
  <c r="U440" i="2"/>
  <c r="T443" i="2"/>
  <c r="U444" i="2"/>
  <c r="T447" i="2"/>
  <c r="U448" i="2"/>
  <c r="T451" i="2"/>
  <c r="U452" i="2"/>
  <c r="T455" i="2"/>
  <c r="U456" i="2"/>
  <c r="T459" i="2"/>
  <c r="U460" i="2"/>
  <c r="T463" i="2"/>
  <c r="U464" i="2"/>
  <c r="T467" i="2"/>
  <c r="U468" i="2"/>
  <c r="T471" i="2"/>
  <c r="U472" i="2"/>
  <c r="T475" i="2"/>
  <c r="U476" i="2"/>
  <c r="T479" i="2"/>
  <c r="U480" i="2"/>
  <c r="T483" i="2"/>
  <c r="U484" i="2"/>
  <c r="T487" i="2"/>
  <c r="U488" i="2"/>
  <c r="T491" i="2"/>
  <c r="U492" i="2"/>
  <c r="T495" i="2"/>
  <c r="U496" i="2"/>
  <c r="T499" i="2"/>
  <c r="U500" i="2"/>
  <c r="T503" i="2"/>
  <c r="U504" i="2"/>
  <c r="T507" i="2"/>
  <c r="U508" i="2"/>
  <c r="T511" i="2"/>
  <c r="U512" i="2"/>
  <c r="T515" i="2"/>
  <c r="U516" i="2"/>
  <c r="T519" i="2"/>
  <c r="U520" i="2"/>
  <c r="T523" i="2"/>
  <c r="U524" i="2"/>
  <c r="T527" i="2"/>
  <c r="U528" i="2"/>
  <c r="T531" i="2"/>
  <c r="U532" i="2"/>
  <c r="T535" i="2"/>
  <c r="U536" i="2"/>
  <c r="T539" i="2"/>
  <c r="U540" i="2"/>
  <c r="T543" i="2"/>
  <c r="U544" i="2"/>
  <c r="T547" i="2"/>
  <c r="U548" i="2"/>
  <c r="T551" i="2"/>
  <c r="U552" i="2"/>
  <c r="T555" i="2"/>
  <c r="U556" i="2"/>
  <c r="T559" i="2"/>
  <c r="U560" i="2"/>
  <c r="T563" i="2"/>
  <c r="U564" i="2"/>
  <c r="T567" i="2"/>
  <c r="U568" i="2"/>
  <c r="T571" i="2"/>
  <c r="U572" i="2"/>
  <c r="T575" i="2"/>
  <c r="U576" i="2"/>
  <c r="T578" i="2"/>
  <c r="T13" i="2"/>
  <c r="T14" i="2"/>
  <c r="T15" i="2"/>
  <c r="T16" i="2"/>
  <c r="T18" i="2"/>
  <c r="U21" i="2"/>
  <c r="U22" i="2"/>
  <c r="T23" i="2"/>
  <c r="T25" i="2"/>
  <c r="U26" i="2"/>
  <c r="T29" i="2"/>
  <c r="U30" i="2"/>
  <c r="T33" i="2"/>
  <c r="U34" i="2"/>
  <c r="T37" i="2"/>
  <c r="U38" i="2"/>
  <c r="T41" i="2"/>
  <c r="U42" i="2"/>
  <c r="T45" i="2"/>
  <c r="U46" i="2"/>
  <c r="T49" i="2"/>
  <c r="U50" i="2"/>
  <c r="T53" i="2"/>
  <c r="U54" i="2"/>
  <c r="T57" i="2"/>
  <c r="U58" i="2"/>
  <c r="T61" i="2"/>
  <c r="U62" i="2"/>
  <c r="T65" i="2"/>
  <c r="T66" i="2"/>
  <c r="U67" i="2"/>
  <c r="T70" i="2"/>
  <c r="U71" i="2"/>
  <c r="T74" i="2"/>
  <c r="U75" i="2"/>
  <c r="T78" i="2"/>
  <c r="U79" i="2"/>
  <c r="T82" i="2"/>
  <c r="U83" i="2"/>
  <c r="T86" i="2"/>
  <c r="U87" i="2"/>
  <c r="T90" i="2"/>
  <c r="U91" i="2"/>
  <c r="T94" i="2"/>
  <c r="U95" i="2"/>
  <c r="T98" i="2"/>
  <c r="U99" i="2"/>
  <c r="T102" i="2"/>
  <c r="U103" i="2"/>
  <c r="T106" i="2"/>
  <c r="U107" i="2"/>
  <c r="T110" i="2"/>
  <c r="U111" i="2"/>
  <c r="T114" i="2"/>
  <c r="U115" i="2"/>
  <c r="T118" i="2"/>
  <c r="U119" i="2"/>
  <c r="T122" i="2"/>
  <c r="U123" i="2"/>
  <c r="T126" i="2"/>
  <c r="U127" i="2"/>
  <c r="T130" i="2"/>
  <c r="U131" i="2"/>
  <c r="T134" i="2"/>
  <c r="U135" i="2"/>
  <c r="T138" i="2"/>
  <c r="U139" i="2"/>
  <c r="T142" i="2"/>
  <c r="U143" i="2"/>
  <c r="T146" i="2"/>
  <c r="U147" i="2"/>
  <c r="T150" i="2"/>
  <c r="U151" i="2"/>
  <c r="T154" i="2"/>
  <c r="U155" i="2"/>
  <c r="T158" i="2"/>
  <c r="U159" i="2"/>
  <c r="T162" i="2"/>
  <c r="U163" i="2"/>
  <c r="T166" i="2"/>
  <c r="U167" i="2"/>
  <c r="T170" i="2"/>
  <c r="U171" i="2"/>
  <c r="T174" i="2"/>
  <c r="U175" i="2"/>
  <c r="T178" i="2"/>
  <c r="U179" i="2"/>
  <c r="T182" i="2"/>
  <c r="U183" i="2"/>
  <c r="T186" i="2"/>
  <c r="U187" i="2"/>
  <c r="T190" i="2"/>
  <c r="U191" i="2"/>
  <c r="T194" i="2"/>
  <c r="U195" i="2"/>
  <c r="T198" i="2"/>
  <c r="U199" i="2"/>
  <c r="T202" i="2"/>
  <c r="U203" i="2"/>
  <c r="T206" i="2"/>
  <c r="U207" i="2"/>
  <c r="T210" i="2"/>
  <c r="U211" i="2"/>
  <c r="T214" i="2"/>
  <c r="U215" i="2"/>
  <c r="T218" i="2"/>
  <c r="U219" i="2"/>
  <c r="T222" i="2"/>
  <c r="U223" i="2"/>
  <c r="T226" i="2"/>
  <c r="U227" i="2"/>
  <c r="T230" i="2"/>
  <c r="U231" i="2"/>
  <c r="T234" i="2"/>
  <c r="U235" i="2"/>
  <c r="T238" i="2"/>
  <c r="U239" i="2"/>
  <c r="T242" i="2"/>
  <c r="U243" i="2"/>
  <c r="T246" i="2"/>
  <c r="U247" i="2"/>
  <c r="T250" i="2"/>
  <c r="U251" i="2"/>
  <c r="T254" i="2"/>
  <c r="U255" i="2"/>
  <c r="T258" i="2"/>
  <c r="U259" i="2"/>
  <c r="T262" i="2"/>
  <c r="U263" i="2"/>
  <c r="T266" i="2"/>
  <c r="U267" i="2"/>
  <c r="T270" i="2"/>
  <c r="U271" i="2"/>
  <c r="T274" i="2"/>
  <c r="U275" i="2"/>
  <c r="T278" i="2"/>
  <c r="U279" i="2"/>
  <c r="T282" i="2"/>
  <c r="U283" i="2"/>
  <c r="T286" i="2"/>
  <c r="U287" i="2"/>
  <c r="T290" i="2"/>
  <c r="U291" i="2"/>
  <c r="T294" i="2"/>
  <c r="U295" i="2"/>
  <c r="T298" i="2"/>
  <c r="U299" i="2"/>
  <c r="T302" i="2"/>
  <c r="U303" i="2"/>
  <c r="T306" i="2"/>
  <c r="U307" i="2"/>
  <c r="T310" i="2"/>
  <c r="U311" i="2"/>
  <c r="T314" i="2"/>
  <c r="U315" i="2"/>
  <c r="T318" i="2"/>
  <c r="U319" i="2"/>
  <c r="T322" i="2"/>
  <c r="U323" i="2"/>
  <c r="T326" i="2"/>
  <c r="U327" i="2"/>
  <c r="T330" i="2"/>
  <c r="U331" i="2"/>
  <c r="T334" i="2"/>
  <c r="U335" i="2"/>
  <c r="T338" i="2"/>
  <c r="U339" i="2"/>
  <c r="T342" i="2"/>
  <c r="U343" i="2"/>
  <c r="T346" i="2"/>
  <c r="U347" i="2"/>
  <c r="T350" i="2"/>
  <c r="U351" i="2"/>
  <c r="T354" i="2"/>
  <c r="U355" i="2"/>
  <c r="T358" i="2"/>
  <c r="U359" i="2"/>
  <c r="T362" i="2"/>
  <c r="U363" i="2"/>
  <c r="T366" i="2"/>
  <c r="U367" i="2"/>
  <c r="T370" i="2"/>
  <c r="U371" i="2"/>
  <c r="T374" i="2"/>
  <c r="U375" i="2"/>
  <c r="T378" i="2"/>
  <c r="U379" i="2"/>
  <c r="T382" i="2"/>
  <c r="U383" i="2"/>
  <c r="T386" i="2"/>
  <c r="U387" i="2"/>
  <c r="T390" i="2"/>
  <c r="U391" i="2"/>
  <c r="T394" i="2"/>
  <c r="U395" i="2"/>
  <c r="T398" i="2"/>
  <c r="U399" i="2"/>
  <c r="T402" i="2"/>
  <c r="U403" i="2"/>
  <c r="T406" i="2"/>
  <c r="U407" i="2"/>
  <c r="T410" i="2"/>
  <c r="U411" i="2"/>
  <c r="T414" i="2"/>
  <c r="U415" i="2"/>
  <c r="T418" i="2"/>
  <c r="U419" i="2"/>
  <c r="T422" i="2"/>
  <c r="U423" i="2"/>
  <c r="T426" i="2"/>
  <c r="U427" i="2"/>
  <c r="T430" i="2"/>
  <c r="U431" i="2"/>
  <c r="T434" i="2"/>
  <c r="U435" i="2"/>
  <c r="T438" i="2"/>
  <c r="U439" i="2"/>
  <c r="T442" i="2"/>
  <c r="U443" i="2"/>
  <c r="T446" i="2"/>
  <c r="U447" i="2"/>
  <c r="T450" i="2"/>
  <c r="U451" i="2"/>
  <c r="T454" i="2"/>
  <c r="U455" i="2"/>
  <c r="T458" i="2"/>
  <c r="U459" i="2"/>
  <c r="T462" i="2"/>
  <c r="U463" i="2"/>
  <c r="T466" i="2"/>
  <c r="U467" i="2"/>
  <c r="T470" i="2"/>
  <c r="U471" i="2"/>
  <c r="T474" i="2"/>
  <c r="U475" i="2"/>
  <c r="T478" i="2"/>
  <c r="U479" i="2"/>
  <c r="T482" i="2"/>
  <c r="U483" i="2"/>
  <c r="T486" i="2"/>
  <c r="U487" i="2"/>
  <c r="T490" i="2"/>
  <c r="U491" i="2"/>
  <c r="T494" i="2"/>
  <c r="U495" i="2"/>
  <c r="T498" i="2"/>
  <c r="U499" i="2"/>
  <c r="T502" i="2"/>
  <c r="U503" i="2"/>
  <c r="T506" i="2"/>
  <c r="U507" i="2"/>
  <c r="T510" i="2"/>
  <c r="U511" i="2"/>
  <c r="T514" i="2"/>
  <c r="U515" i="2"/>
  <c r="T518" i="2"/>
  <c r="U519" i="2"/>
  <c r="T522" i="2"/>
  <c r="U523" i="2"/>
  <c r="T526" i="2"/>
  <c r="U527" i="2"/>
  <c r="T530" i="2"/>
  <c r="U531" i="2"/>
  <c r="T534" i="2"/>
  <c r="U535" i="2"/>
  <c r="T538" i="2"/>
  <c r="U539" i="2"/>
  <c r="T542" i="2"/>
  <c r="U543" i="2"/>
  <c r="T546" i="2"/>
  <c r="U547" i="2"/>
  <c r="T550" i="2"/>
  <c r="U551" i="2"/>
  <c r="T554" i="2"/>
  <c r="U555" i="2"/>
  <c r="T558" i="2"/>
  <c r="U559" i="2"/>
  <c r="T562" i="2"/>
  <c r="U563" i="2"/>
  <c r="T566" i="2"/>
  <c r="U567" i="2"/>
  <c r="T570" i="2"/>
  <c r="U571" i="2"/>
  <c r="T574" i="2"/>
  <c r="U575" i="2"/>
  <c r="U23" i="2"/>
  <c r="T24" i="2"/>
  <c r="U25" i="2"/>
  <c r="T28" i="2"/>
  <c r="U29" i="2"/>
  <c r="T32" i="2"/>
  <c r="U33" i="2"/>
  <c r="T36" i="2"/>
  <c r="U37" i="2"/>
  <c r="T40" i="2"/>
  <c r="U41" i="2"/>
  <c r="T44" i="2"/>
  <c r="U45" i="2"/>
  <c r="T48" i="2"/>
  <c r="U49" i="2"/>
  <c r="T52" i="2"/>
  <c r="U53" i="2"/>
  <c r="T56" i="2"/>
  <c r="U57" i="2"/>
  <c r="T60" i="2"/>
  <c r="U61" i="2"/>
  <c r="T64" i="2"/>
  <c r="U65" i="2"/>
  <c r="U66" i="2"/>
  <c r="T69" i="2"/>
  <c r="U70" i="2"/>
  <c r="T73" i="2"/>
  <c r="U74" i="2"/>
  <c r="T77" i="2"/>
  <c r="U78" i="2"/>
  <c r="T81" i="2"/>
  <c r="U82" i="2"/>
  <c r="T85" i="2"/>
  <c r="U86" i="2"/>
  <c r="T89" i="2"/>
  <c r="U90" i="2"/>
  <c r="T93" i="2"/>
  <c r="U94" i="2"/>
  <c r="T97" i="2"/>
  <c r="U98" i="2"/>
  <c r="T101" i="2"/>
  <c r="U102" i="2"/>
  <c r="T105" i="2"/>
  <c r="U106" i="2"/>
  <c r="T109" i="2"/>
  <c r="U110" i="2"/>
  <c r="T113" i="2"/>
  <c r="U114" i="2"/>
  <c r="T117" i="2"/>
  <c r="U118" i="2"/>
  <c r="T121" i="2"/>
  <c r="U122" i="2"/>
  <c r="T125" i="2"/>
  <c r="U126" i="2"/>
  <c r="T129" i="2"/>
  <c r="U130" i="2"/>
  <c r="T133" i="2"/>
  <c r="U134" i="2"/>
  <c r="T137" i="2"/>
  <c r="U138" i="2"/>
  <c r="T141" i="2"/>
  <c r="U142" i="2"/>
  <c r="T145" i="2"/>
  <c r="U146" i="2"/>
  <c r="T149" i="2"/>
  <c r="U150" i="2"/>
  <c r="T153" i="2"/>
  <c r="U154" i="2"/>
  <c r="T157" i="2"/>
  <c r="U158" i="2"/>
  <c r="T161" i="2"/>
  <c r="U162" i="2"/>
  <c r="T165" i="2"/>
  <c r="U166" i="2"/>
  <c r="T169" i="2"/>
  <c r="U170" i="2"/>
  <c r="T173" i="2"/>
  <c r="U174" i="2"/>
  <c r="T177" i="2"/>
  <c r="U178" i="2"/>
  <c r="T181" i="2"/>
  <c r="U182" i="2"/>
  <c r="T185" i="2"/>
  <c r="U186" i="2"/>
  <c r="T189" i="2"/>
  <c r="U190" i="2"/>
  <c r="T193" i="2"/>
  <c r="U194" i="2"/>
  <c r="T197" i="2"/>
  <c r="U198" i="2"/>
  <c r="T201" i="2"/>
  <c r="U202" i="2"/>
  <c r="T205" i="2"/>
  <c r="U206" i="2"/>
  <c r="T209" i="2"/>
  <c r="U210" i="2"/>
  <c r="T213" i="2"/>
  <c r="U214" i="2"/>
  <c r="T217" i="2"/>
  <c r="U218" i="2"/>
  <c r="T221" i="2"/>
  <c r="U222" i="2"/>
  <c r="T225" i="2"/>
  <c r="U226" i="2"/>
  <c r="T229" i="2"/>
  <c r="U230" i="2"/>
  <c r="T233" i="2"/>
  <c r="U234" i="2"/>
  <c r="T237" i="2"/>
  <c r="U238" i="2"/>
  <c r="T241" i="2"/>
  <c r="U242" i="2"/>
  <c r="T245" i="2"/>
  <c r="U246" i="2"/>
  <c r="T249" i="2"/>
  <c r="U250" i="2"/>
  <c r="T253" i="2"/>
  <c r="U254" i="2"/>
  <c r="T257" i="2"/>
  <c r="U258" i="2"/>
  <c r="T261" i="2"/>
  <c r="U262" i="2"/>
  <c r="T265" i="2"/>
  <c r="U266" i="2"/>
  <c r="T269" i="2"/>
  <c r="U270" i="2"/>
  <c r="T273" i="2"/>
  <c r="U274" i="2"/>
  <c r="T277" i="2"/>
  <c r="U278" i="2"/>
  <c r="T281" i="2"/>
  <c r="U282" i="2"/>
  <c r="T285" i="2"/>
  <c r="U286" i="2"/>
  <c r="T289" i="2"/>
  <c r="U290" i="2"/>
  <c r="T293" i="2"/>
  <c r="U294" i="2"/>
  <c r="T297" i="2"/>
  <c r="U298" i="2"/>
  <c r="T301" i="2"/>
  <c r="U302" i="2"/>
  <c r="T305" i="2"/>
  <c r="U306" i="2"/>
  <c r="T309" i="2"/>
  <c r="U310" i="2"/>
  <c r="T313" i="2"/>
  <c r="U314" i="2"/>
  <c r="T317" i="2"/>
  <c r="U318" i="2"/>
  <c r="T321" i="2"/>
  <c r="U322" i="2"/>
  <c r="T325" i="2"/>
  <c r="U326" i="2"/>
  <c r="T329" i="2"/>
  <c r="U330" i="2"/>
  <c r="T333" i="2"/>
  <c r="U334" i="2"/>
  <c r="T337" i="2"/>
  <c r="U338" i="2"/>
  <c r="T341" i="2"/>
  <c r="U342" i="2"/>
  <c r="T345" i="2"/>
  <c r="U346" i="2"/>
  <c r="T349" i="2"/>
  <c r="U350" i="2"/>
  <c r="T353" i="2"/>
  <c r="U354" i="2"/>
  <c r="T357" i="2"/>
  <c r="U358" i="2"/>
  <c r="T361" i="2"/>
  <c r="U362" i="2"/>
  <c r="T365" i="2"/>
  <c r="U366" i="2"/>
  <c r="T369" i="2"/>
  <c r="U370" i="2"/>
  <c r="T373" i="2"/>
  <c r="U374" i="2"/>
  <c r="T377" i="2"/>
  <c r="U378" i="2"/>
  <c r="T381" i="2"/>
  <c r="U382" i="2"/>
  <c r="T385" i="2"/>
  <c r="U386" i="2"/>
  <c r="T389" i="2"/>
  <c r="U390" i="2"/>
  <c r="T393" i="2"/>
  <c r="U394" i="2"/>
  <c r="T397" i="2"/>
  <c r="U398" i="2"/>
  <c r="T401" i="2"/>
  <c r="U402" i="2"/>
  <c r="T405" i="2"/>
  <c r="U406" i="2"/>
  <c r="T409" i="2"/>
  <c r="U410" i="2"/>
  <c r="T413" i="2"/>
  <c r="U414" i="2"/>
  <c r="T417" i="2"/>
  <c r="U418" i="2"/>
  <c r="T421" i="2"/>
  <c r="U422" i="2"/>
  <c r="T425" i="2"/>
  <c r="U426" i="2"/>
  <c r="T429" i="2"/>
  <c r="U430" i="2"/>
  <c r="T433" i="2"/>
  <c r="U434" i="2"/>
  <c r="T437" i="2"/>
  <c r="U438" i="2"/>
  <c r="T441" i="2"/>
  <c r="U442" i="2"/>
  <c r="T445" i="2"/>
  <c r="U446" i="2"/>
  <c r="T449" i="2"/>
  <c r="U450" i="2"/>
  <c r="T453" i="2"/>
  <c r="U454" i="2"/>
  <c r="T457" i="2"/>
  <c r="U458" i="2"/>
  <c r="T461" i="2"/>
  <c r="U462" i="2"/>
  <c r="T465" i="2"/>
  <c r="U466" i="2"/>
  <c r="T469" i="2"/>
  <c r="U470" i="2"/>
  <c r="T473" i="2"/>
  <c r="U474" i="2"/>
  <c r="T477" i="2"/>
  <c r="U478" i="2"/>
  <c r="T481" i="2"/>
  <c r="U482" i="2"/>
  <c r="T485" i="2"/>
  <c r="U486" i="2"/>
  <c r="T489" i="2"/>
  <c r="U490" i="2"/>
  <c r="T493" i="2"/>
  <c r="U494" i="2"/>
  <c r="T497" i="2"/>
  <c r="U498" i="2"/>
  <c r="T501" i="2"/>
  <c r="U502" i="2"/>
  <c r="T505" i="2"/>
  <c r="U506" i="2"/>
  <c r="T509" i="2"/>
  <c r="U510" i="2"/>
  <c r="T513" i="2"/>
  <c r="U514" i="2"/>
  <c r="T517" i="2"/>
  <c r="U518" i="2"/>
  <c r="T521" i="2"/>
  <c r="U522" i="2"/>
  <c r="T525" i="2"/>
  <c r="U526" i="2"/>
  <c r="T529" i="2"/>
  <c r="U530" i="2"/>
  <c r="T533" i="2"/>
  <c r="U534" i="2"/>
  <c r="T537" i="2"/>
  <c r="U538" i="2"/>
  <c r="T541" i="2"/>
  <c r="U542" i="2"/>
  <c r="T545" i="2"/>
  <c r="U546" i="2"/>
  <c r="T549" i="2"/>
  <c r="U550" i="2"/>
  <c r="T553" i="2"/>
  <c r="U554" i="2"/>
  <c r="T557" i="2"/>
  <c r="U558" i="2"/>
  <c r="T561" i="2"/>
  <c r="U562" i="2"/>
  <c r="T565" i="2"/>
  <c r="U566" i="2"/>
  <c r="T569" i="2"/>
  <c r="U570" i="2"/>
  <c r="T573" i="2"/>
  <c r="U574" i="2"/>
  <c r="T577" i="2"/>
  <c r="U579" i="2"/>
  <c r="T10" i="2"/>
  <c r="T11" i="2"/>
  <c r="T12" i="2"/>
  <c r="U13" i="2"/>
  <c r="U14" i="2"/>
  <c r="U15" i="2"/>
  <c r="U16" i="2"/>
  <c r="U18" i="2"/>
  <c r="T20" i="2"/>
  <c r="U24" i="2"/>
  <c r="T27" i="2"/>
  <c r="U28" i="2"/>
  <c r="T31" i="2"/>
  <c r="U32" i="2"/>
  <c r="T35" i="2"/>
  <c r="U36" i="2"/>
  <c r="T39" i="2"/>
  <c r="U40" i="2"/>
  <c r="T43" i="2"/>
  <c r="U44" i="2"/>
  <c r="T47" i="2"/>
  <c r="U48" i="2"/>
  <c r="T51" i="2"/>
  <c r="U52" i="2"/>
  <c r="T55" i="2"/>
  <c r="U56" i="2"/>
  <c r="T59" i="2"/>
  <c r="U60" i="2"/>
  <c r="T63" i="2"/>
  <c r="U64" i="2"/>
  <c r="T68" i="2"/>
  <c r="U69" i="2"/>
  <c r="T72" i="2"/>
  <c r="U73" i="2"/>
  <c r="T76" i="2"/>
  <c r="U77" i="2"/>
  <c r="T80" i="2"/>
  <c r="U81" i="2"/>
  <c r="T84" i="2"/>
  <c r="U85" i="2"/>
  <c r="T88" i="2"/>
  <c r="U89" i="2"/>
  <c r="T92" i="2"/>
  <c r="U93" i="2"/>
  <c r="T96" i="2"/>
  <c r="U97" i="2"/>
  <c r="T100" i="2"/>
  <c r="U101" i="2"/>
  <c r="T104" i="2"/>
  <c r="U105" i="2"/>
  <c r="T108" i="2"/>
  <c r="U109" i="2"/>
  <c r="T112" i="2"/>
  <c r="U113" i="2"/>
  <c r="T116" i="2"/>
  <c r="U117" i="2"/>
  <c r="T120" i="2"/>
  <c r="U121" i="2"/>
  <c r="T124" i="2"/>
  <c r="U125" i="2"/>
  <c r="T128" i="2"/>
  <c r="U129" i="2"/>
  <c r="T132" i="2"/>
  <c r="U133" i="2"/>
  <c r="T136" i="2"/>
  <c r="U137" i="2"/>
  <c r="T140" i="2"/>
  <c r="U141" i="2"/>
  <c r="T144" i="2"/>
  <c r="U145" i="2"/>
  <c r="T148" i="2"/>
  <c r="U149" i="2"/>
  <c r="T152" i="2"/>
  <c r="U153" i="2"/>
  <c r="T156" i="2"/>
  <c r="U157" i="2"/>
  <c r="T160" i="2"/>
  <c r="U161" i="2"/>
  <c r="T164" i="2"/>
  <c r="U165" i="2"/>
  <c r="T168" i="2"/>
  <c r="U169" i="2"/>
  <c r="T172" i="2"/>
  <c r="U173" i="2"/>
  <c r="T176" i="2"/>
  <c r="U177" i="2"/>
  <c r="T180" i="2"/>
  <c r="U181" i="2"/>
  <c r="T184" i="2"/>
  <c r="U185" i="2"/>
  <c r="T188" i="2"/>
  <c r="U189" i="2"/>
  <c r="T192" i="2"/>
  <c r="U193" i="2"/>
  <c r="T196" i="2"/>
  <c r="U197" i="2"/>
  <c r="T200" i="2"/>
  <c r="U201" i="2"/>
  <c r="T204" i="2"/>
  <c r="U205" i="2"/>
  <c r="T208" i="2"/>
  <c r="U209" i="2"/>
  <c r="T212" i="2"/>
  <c r="U213" i="2"/>
  <c r="T216" i="2"/>
  <c r="U217" i="2"/>
  <c r="T220" i="2"/>
  <c r="U221" i="2"/>
  <c r="T224" i="2"/>
  <c r="U225" i="2"/>
  <c r="T228" i="2"/>
  <c r="U229" i="2"/>
  <c r="T232" i="2"/>
  <c r="U233" i="2"/>
  <c r="T236" i="2"/>
  <c r="U237" i="2"/>
  <c r="T240" i="2"/>
  <c r="U241" i="2"/>
  <c r="T244" i="2"/>
  <c r="U245" i="2"/>
  <c r="T248" i="2"/>
  <c r="U249" i="2"/>
  <c r="T252" i="2"/>
  <c r="U253" i="2"/>
  <c r="T256" i="2"/>
  <c r="U257" i="2"/>
  <c r="T260" i="2"/>
  <c r="U261" i="2"/>
  <c r="T264" i="2"/>
  <c r="U265" i="2"/>
  <c r="T268" i="2"/>
  <c r="U269" i="2"/>
  <c r="T272" i="2"/>
  <c r="U273" i="2"/>
  <c r="T276" i="2"/>
  <c r="U277" i="2"/>
  <c r="T280" i="2"/>
  <c r="U281" i="2"/>
  <c r="T284" i="2"/>
  <c r="U285" i="2"/>
  <c r="T288" i="2"/>
  <c r="U289" i="2"/>
  <c r="T292" i="2"/>
  <c r="U293" i="2"/>
  <c r="T296" i="2"/>
  <c r="U297" i="2"/>
  <c r="T300" i="2"/>
  <c r="U301" i="2"/>
  <c r="T304" i="2"/>
  <c r="U305" i="2"/>
  <c r="T308" i="2"/>
  <c r="U309" i="2"/>
  <c r="T312" i="2"/>
  <c r="U313" i="2"/>
  <c r="T316" i="2"/>
  <c r="U317" i="2"/>
  <c r="T320" i="2"/>
  <c r="U321" i="2"/>
  <c r="T324" i="2"/>
  <c r="U325" i="2"/>
  <c r="T328" i="2"/>
  <c r="U329" i="2"/>
  <c r="T332" i="2"/>
  <c r="U333" i="2"/>
  <c r="T336" i="2"/>
  <c r="U337" i="2"/>
  <c r="T340" i="2"/>
  <c r="U341" i="2"/>
  <c r="T344" i="2"/>
  <c r="U345" i="2"/>
  <c r="T348" i="2"/>
  <c r="U349" i="2"/>
  <c r="T352" i="2"/>
  <c r="U353" i="2"/>
  <c r="T356" i="2"/>
  <c r="U357" i="2"/>
  <c r="T360" i="2"/>
  <c r="U361" i="2"/>
  <c r="T364" i="2"/>
  <c r="U365" i="2"/>
  <c r="T368" i="2"/>
  <c r="U369" i="2"/>
  <c r="T372" i="2"/>
  <c r="U373" i="2"/>
  <c r="T376" i="2"/>
  <c r="U377" i="2"/>
  <c r="T380" i="2"/>
  <c r="U381" i="2"/>
  <c r="T384" i="2"/>
  <c r="U385" i="2"/>
  <c r="T388" i="2"/>
  <c r="U389" i="2"/>
  <c r="T392" i="2"/>
  <c r="U393" i="2"/>
  <c r="T396" i="2"/>
  <c r="U397" i="2"/>
  <c r="T400" i="2"/>
  <c r="U401" i="2"/>
  <c r="T404" i="2"/>
  <c r="U405" i="2"/>
  <c r="T408" i="2"/>
  <c r="U409" i="2"/>
  <c r="T412" i="2"/>
  <c r="U413" i="2"/>
  <c r="T416" i="2"/>
  <c r="U417" i="2"/>
  <c r="T420" i="2"/>
  <c r="U421" i="2"/>
  <c r="T424" i="2"/>
  <c r="U425" i="2"/>
  <c r="T428" i="2"/>
  <c r="U429" i="2"/>
  <c r="T432" i="2"/>
  <c r="U433" i="2"/>
  <c r="T436" i="2"/>
  <c r="U437" i="2"/>
  <c r="T440" i="2"/>
  <c r="U441" i="2"/>
  <c r="T444" i="2"/>
  <c r="U445" i="2"/>
  <c r="T448" i="2"/>
  <c r="U449" i="2"/>
  <c r="T452" i="2"/>
  <c r="U453" i="2"/>
  <c r="T456" i="2"/>
  <c r="U457" i="2"/>
  <c r="T460" i="2"/>
  <c r="U461" i="2"/>
  <c r="T464" i="2"/>
  <c r="U465" i="2"/>
  <c r="T468" i="2"/>
  <c r="U469" i="2"/>
  <c r="T472" i="2"/>
  <c r="U473" i="2"/>
  <c r="T476" i="2"/>
  <c r="U477" i="2"/>
  <c r="T480" i="2"/>
  <c r="U481" i="2"/>
  <c r="T484" i="2"/>
  <c r="U485" i="2"/>
  <c r="T488" i="2"/>
  <c r="U489" i="2"/>
  <c r="T492" i="2"/>
  <c r="U493" i="2"/>
  <c r="T496" i="2"/>
  <c r="U497" i="2"/>
  <c r="T500" i="2"/>
  <c r="U501" i="2"/>
  <c r="T504" i="2"/>
  <c r="U505" i="2"/>
  <c r="T508" i="2"/>
  <c r="U509" i="2"/>
  <c r="T512" i="2"/>
  <c r="U513" i="2"/>
  <c r="T516" i="2"/>
  <c r="U517" i="2"/>
  <c r="T520" i="2"/>
  <c r="U521" i="2"/>
  <c r="T524" i="2"/>
  <c r="U525" i="2"/>
  <c r="T528" i="2"/>
  <c r="U529" i="2"/>
  <c r="T532" i="2"/>
  <c r="U533" i="2"/>
  <c r="T536" i="2"/>
  <c r="U537" i="2"/>
  <c r="T540" i="2"/>
  <c r="U541" i="2"/>
  <c r="T544" i="2"/>
  <c r="U545" i="2"/>
  <c r="T548" i="2"/>
  <c r="U549" i="2"/>
  <c r="T552" i="2"/>
  <c r="U553" i="2"/>
  <c r="T556" i="2"/>
  <c r="U557" i="2"/>
  <c r="T560" i="2"/>
  <c r="U561" i="2"/>
  <c r="T564" i="2"/>
  <c r="U565" i="2"/>
  <c r="T568" i="2"/>
  <c r="U569" i="2"/>
  <c r="T572" i="2"/>
  <c r="U573" i="2"/>
  <c r="T576" i="2"/>
  <c r="U577" i="2"/>
  <c r="T582" i="2"/>
  <c r="U583" i="2"/>
  <c r="T586" i="2"/>
  <c r="U587" i="2"/>
  <c r="T590" i="2"/>
  <c r="U591" i="2"/>
  <c r="T594" i="2"/>
  <c r="U595" i="2"/>
  <c r="T598" i="2"/>
  <c r="U599" i="2"/>
  <c r="T602" i="2"/>
  <c r="U603" i="2"/>
  <c r="T606" i="2"/>
  <c r="U607" i="2"/>
  <c r="T610" i="2"/>
  <c r="U611" i="2"/>
  <c r="T614" i="2"/>
  <c r="U615" i="2"/>
  <c r="T618" i="2"/>
  <c r="U619" i="2"/>
  <c r="T622" i="2"/>
  <c r="U623" i="2"/>
  <c r="T626" i="2"/>
  <c r="U627" i="2"/>
  <c r="T630" i="2"/>
  <c r="U631" i="2"/>
  <c r="T634" i="2"/>
  <c r="U635" i="2"/>
  <c r="T638" i="2"/>
  <c r="U639" i="2"/>
  <c r="T642" i="2"/>
  <c r="U643" i="2"/>
  <c r="T646" i="2"/>
  <c r="U647" i="2"/>
  <c r="T650" i="2"/>
  <c r="U651" i="2"/>
  <c r="T654" i="2"/>
  <c r="U655" i="2"/>
  <c r="T658" i="2"/>
  <c r="U659" i="2"/>
  <c r="T662" i="2"/>
  <c r="U663" i="2"/>
  <c r="T666" i="2"/>
  <c r="U667" i="2"/>
  <c r="T670" i="2"/>
  <c r="U671" i="2"/>
  <c r="T674" i="2"/>
  <c r="U675" i="2"/>
  <c r="T678" i="2"/>
  <c r="U679" i="2"/>
  <c r="T682" i="2"/>
  <c r="U683" i="2"/>
  <c r="T686" i="2"/>
  <c r="U687" i="2"/>
  <c r="T690" i="2"/>
  <c r="U691" i="2"/>
  <c r="T694" i="2"/>
  <c r="U695" i="2"/>
  <c r="T698" i="2"/>
  <c r="U699" i="2"/>
  <c r="T702" i="2"/>
  <c r="U703" i="2"/>
  <c r="T706" i="2"/>
  <c r="U707" i="2"/>
  <c r="T710" i="2"/>
  <c r="U711" i="2"/>
  <c r="T714" i="2"/>
  <c r="U715" i="2"/>
  <c r="T718" i="2"/>
  <c r="U719" i="2"/>
  <c r="T722" i="2"/>
  <c r="U723" i="2"/>
  <c r="T726" i="2"/>
  <c r="U727" i="2"/>
  <c r="T730" i="2"/>
  <c r="U731" i="2"/>
  <c r="T734" i="2"/>
  <c r="U735" i="2"/>
  <c r="T738" i="2"/>
  <c r="U739" i="2"/>
  <c r="T742" i="2"/>
  <c r="U743" i="2"/>
  <c r="T746" i="2"/>
  <c r="U747" i="2"/>
  <c r="T750" i="2"/>
  <c r="U751" i="2"/>
  <c r="T754" i="2"/>
  <c r="U755" i="2"/>
  <c r="T758" i="2"/>
  <c r="U759" i="2"/>
  <c r="T762" i="2"/>
  <c r="U763" i="2"/>
  <c r="T766" i="2"/>
  <c r="U767" i="2"/>
  <c r="T770" i="2"/>
  <c r="U771" i="2"/>
  <c r="T774" i="2"/>
  <c r="U775" i="2"/>
  <c r="T778" i="2"/>
  <c r="U779" i="2"/>
  <c r="T782" i="2"/>
  <c r="U783" i="2"/>
  <c r="T786" i="2"/>
  <c r="U787" i="2"/>
  <c r="T790" i="2"/>
  <c r="U791" i="2"/>
  <c r="T794" i="2"/>
  <c r="U795" i="2"/>
  <c r="T798" i="2"/>
  <c r="U799" i="2"/>
  <c r="T802" i="2"/>
  <c r="U803" i="2"/>
  <c r="T806" i="2"/>
  <c r="U807" i="2"/>
  <c r="T810" i="2"/>
  <c r="U811" i="2"/>
  <c r="T814" i="2"/>
  <c r="U815" i="2"/>
  <c r="T818" i="2"/>
  <c r="U819" i="2"/>
  <c r="T822" i="2"/>
  <c r="U823" i="2"/>
  <c r="T826" i="2"/>
  <c r="U827" i="2"/>
  <c r="T830" i="2"/>
  <c r="U831" i="2"/>
  <c r="T834" i="2"/>
  <c r="U835" i="2"/>
  <c r="T838" i="2"/>
  <c r="U839" i="2"/>
  <c r="T842" i="2"/>
  <c r="U843" i="2"/>
  <c r="T846" i="2"/>
  <c r="U847" i="2"/>
  <c r="T850" i="2"/>
  <c r="U851" i="2"/>
  <c r="T854" i="2"/>
  <c r="U855" i="2"/>
  <c r="T858" i="2"/>
  <c r="U859" i="2"/>
  <c r="T862" i="2"/>
  <c r="U863" i="2"/>
  <c r="T866" i="2"/>
  <c r="U867" i="2"/>
  <c r="T870" i="2"/>
  <c r="U871" i="2"/>
  <c r="T874" i="2"/>
  <c r="U875" i="2"/>
  <c r="T878" i="2"/>
  <c r="U879" i="2"/>
  <c r="T882" i="2"/>
  <c r="U883" i="2"/>
  <c r="T886" i="2"/>
  <c r="U887" i="2"/>
  <c r="T890" i="2"/>
  <c r="U891" i="2"/>
  <c r="T894" i="2"/>
  <c r="U895" i="2"/>
  <c r="T898" i="2"/>
  <c r="U899" i="2"/>
  <c r="T902" i="2"/>
  <c r="U903" i="2"/>
  <c r="T906" i="2"/>
  <c r="U907" i="2"/>
  <c r="T910" i="2"/>
  <c r="U911" i="2"/>
  <c r="T914" i="2"/>
  <c r="U915" i="2"/>
  <c r="T918" i="2"/>
  <c r="U919" i="2"/>
  <c r="T922" i="2"/>
  <c r="U923" i="2"/>
  <c r="T926" i="2"/>
  <c r="U927" i="2"/>
  <c r="T930" i="2"/>
  <c r="U931" i="2"/>
  <c r="T934" i="2"/>
  <c r="U935" i="2"/>
  <c r="T938" i="2"/>
  <c r="U939" i="2"/>
  <c r="T942" i="2"/>
  <c r="U943" i="2"/>
  <c r="T946" i="2"/>
  <c r="U947" i="2"/>
  <c r="T950" i="2"/>
  <c r="U951" i="2"/>
  <c r="T954" i="2"/>
  <c r="U955" i="2"/>
  <c r="T958" i="2"/>
  <c r="U959" i="2"/>
  <c r="T962" i="2"/>
  <c r="U963" i="2"/>
  <c r="T966" i="2"/>
  <c r="U967" i="2"/>
  <c r="T970" i="2"/>
  <c r="U971" i="2"/>
  <c r="T974" i="2"/>
  <c r="U975" i="2"/>
  <c r="T978" i="2"/>
  <c r="U979" i="2"/>
  <c r="T982" i="2"/>
  <c r="U983" i="2"/>
  <c r="T986" i="2"/>
  <c r="U987" i="2"/>
  <c r="T990" i="2"/>
  <c r="U991" i="2"/>
  <c r="T994" i="2"/>
  <c r="U995" i="2"/>
  <c r="T998" i="2"/>
  <c r="U999" i="2"/>
  <c r="T1002" i="2"/>
  <c r="U1003" i="2"/>
  <c r="T1006" i="2"/>
  <c r="U1007" i="2"/>
  <c r="T1010" i="2"/>
  <c r="U1011" i="2"/>
  <c r="T1014" i="2"/>
  <c r="U1015" i="2"/>
  <c r="T1018" i="2"/>
  <c r="U1019" i="2"/>
  <c r="T1022" i="2"/>
  <c r="U1023" i="2"/>
  <c r="T1026" i="2"/>
  <c r="U1027" i="2"/>
  <c r="T1030" i="2"/>
  <c r="U1031" i="2"/>
  <c r="T1034" i="2"/>
  <c r="U1035" i="2"/>
  <c r="T1038" i="2"/>
  <c r="U1039" i="2"/>
  <c r="T1042" i="2"/>
  <c r="U1043" i="2"/>
  <c r="T1046" i="2"/>
  <c r="U1047" i="2"/>
  <c r="T1050" i="2"/>
  <c r="U1051" i="2"/>
  <c r="T1054" i="2"/>
  <c r="U1055" i="2"/>
  <c r="T1058" i="2"/>
  <c r="U1059" i="2"/>
  <c r="T1062" i="2"/>
  <c r="U1063" i="2"/>
  <c r="T1066" i="2"/>
  <c r="U1067" i="2"/>
  <c r="T1070" i="2"/>
  <c r="U1071" i="2"/>
  <c r="T1074" i="2"/>
  <c r="U1075" i="2"/>
  <c r="T1078" i="2"/>
  <c r="U1079" i="2"/>
  <c r="T1082" i="2"/>
  <c r="U1083" i="2"/>
  <c r="T1086" i="2"/>
  <c r="U1087" i="2"/>
  <c r="T1090" i="2"/>
  <c r="U1091" i="2"/>
  <c r="T1094" i="2"/>
  <c r="U1095" i="2"/>
  <c r="T1098" i="2"/>
  <c r="U1099" i="2"/>
  <c r="T1102" i="2"/>
  <c r="U1103" i="2"/>
  <c r="T1106" i="2"/>
  <c r="U1107" i="2"/>
  <c r="T1110" i="2"/>
  <c r="U1111" i="2"/>
  <c r="T1114" i="2"/>
  <c r="U1115" i="2"/>
  <c r="T1118" i="2"/>
  <c r="U1119" i="2"/>
  <c r="T1122" i="2"/>
  <c r="U1123" i="2"/>
  <c r="T1126" i="2"/>
  <c r="U1127" i="2"/>
  <c r="T1130" i="2"/>
  <c r="U1131" i="2"/>
  <c r="T1134" i="2"/>
  <c r="U1135" i="2"/>
  <c r="T1138" i="2"/>
  <c r="U1139" i="2"/>
  <c r="T1142" i="2"/>
  <c r="U1143" i="2"/>
  <c r="T1146" i="2"/>
  <c r="U1147" i="2"/>
  <c r="T1150" i="2"/>
  <c r="U1151" i="2"/>
  <c r="T1154" i="2"/>
  <c r="U1155" i="2"/>
  <c r="T1158" i="2"/>
  <c r="U1159" i="2"/>
  <c r="T1162" i="2"/>
  <c r="U1163" i="2"/>
  <c r="T1166" i="2"/>
  <c r="U1167" i="2"/>
  <c r="T1170" i="2"/>
  <c r="U1171" i="2"/>
  <c r="T1174" i="2"/>
  <c r="U1175" i="2"/>
  <c r="T1178" i="2"/>
  <c r="U1179" i="2"/>
  <c r="T1182" i="2"/>
  <c r="U1183" i="2"/>
  <c r="T1186" i="2"/>
  <c r="U1187" i="2"/>
  <c r="T1190" i="2"/>
  <c r="U1191" i="2"/>
  <c r="T1194" i="2"/>
  <c r="U1195" i="2"/>
  <c r="T1198" i="2"/>
  <c r="U1199" i="2"/>
  <c r="T1202" i="2"/>
  <c r="U1203" i="2"/>
  <c r="T1206" i="2"/>
  <c r="U1207" i="2"/>
  <c r="T1210" i="2"/>
  <c r="U1211" i="2"/>
  <c r="T1214" i="2"/>
  <c r="U1215" i="2"/>
  <c r="T1218" i="2"/>
  <c r="U1219" i="2"/>
  <c r="T1222" i="2"/>
  <c r="U1223" i="2"/>
  <c r="T1226" i="2"/>
  <c r="U1227" i="2"/>
  <c r="T1230" i="2"/>
  <c r="U1231" i="2"/>
  <c r="T1234" i="2"/>
  <c r="U1235" i="2"/>
  <c r="T1238" i="2"/>
  <c r="U1239" i="2"/>
  <c r="T1242" i="2"/>
  <c r="U1243" i="2"/>
  <c r="T1246" i="2"/>
  <c r="U1247" i="2"/>
  <c r="T1250" i="2"/>
  <c r="U1251" i="2"/>
  <c r="T1254" i="2"/>
  <c r="U1255" i="2"/>
  <c r="T1258" i="2"/>
  <c r="U1259" i="2"/>
  <c r="T1262" i="2"/>
  <c r="U1263" i="2"/>
  <c r="T1266" i="2"/>
  <c r="U1267" i="2"/>
  <c r="T1270" i="2"/>
  <c r="U1271" i="2"/>
  <c r="T1274" i="2"/>
  <c r="U1275" i="2"/>
  <c r="T1278" i="2"/>
  <c r="U1279" i="2"/>
  <c r="T1282" i="2"/>
  <c r="U1283" i="2"/>
  <c r="T1286" i="2"/>
  <c r="U1287" i="2"/>
  <c r="T1290" i="2"/>
  <c r="U1291" i="2"/>
  <c r="T1294" i="2"/>
  <c r="U1295" i="2"/>
  <c r="T1298" i="2"/>
  <c r="U1299" i="2"/>
  <c r="T1302" i="2"/>
  <c r="U1303" i="2"/>
  <c r="T1306" i="2"/>
  <c r="U1307" i="2"/>
  <c r="T1310" i="2"/>
  <c r="U1311" i="2"/>
  <c r="T1314" i="2"/>
  <c r="U1315" i="2"/>
  <c r="T1318" i="2"/>
  <c r="U1319" i="2"/>
  <c r="T1322" i="2"/>
  <c r="U1323" i="2"/>
  <c r="T1326" i="2"/>
  <c r="U1327" i="2"/>
  <c r="T1330" i="2"/>
  <c r="U1331" i="2"/>
  <c r="T1334" i="2"/>
  <c r="U1335" i="2"/>
  <c r="T1338" i="2"/>
  <c r="U1339" i="2"/>
  <c r="T1342" i="2"/>
  <c r="U1343" i="2"/>
  <c r="T1346" i="2"/>
  <c r="U1347" i="2"/>
  <c r="T1350" i="2"/>
  <c r="U1351" i="2"/>
  <c r="T1354" i="2"/>
  <c r="U1355" i="2"/>
  <c r="T1358" i="2"/>
  <c r="U1359" i="2"/>
  <c r="T1362" i="2"/>
  <c r="U1363" i="2"/>
  <c r="T1366" i="2"/>
  <c r="U1367" i="2"/>
  <c r="T1370" i="2"/>
  <c r="U1371" i="2"/>
  <c r="T1374" i="2"/>
  <c r="U1375" i="2"/>
  <c r="T1378" i="2"/>
  <c r="U1379" i="2"/>
  <c r="T1382" i="2"/>
  <c r="U1383" i="2"/>
  <c r="T1386" i="2"/>
  <c r="U1387" i="2"/>
  <c r="T1390" i="2"/>
  <c r="U1391" i="2"/>
  <c r="T1394" i="2"/>
  <c r="U1395" i="2"/>
  <c r="T1398" i="2"/>
  <c r="U1399" i="2"/>
  <c r="T1402" i="2"/>
  <c r="U1403" i="2"/>
  <c r="T1406" i="2"/>
  <c r="U1407" i="2"/>
  <c r="T1410" i="2"/>
  <c r="U1411" i="2"/>
  <c r="T1414" i="2"/>
  <c r="U1415" i="2"/>
  <c r="T1418" i="2"/>
  <c r="U1419" i="2"/>
  <c r="T1422" i="2"/>
  <c r="U1423" i="2"/>
  <c r="T1426" i="2"/>
  <c r="U1427" i="2"/>
  <c r="T1430" i="2"/>
  <c r="U1431" i="2"/>
  <c r="T1434" i="2"/>
  <c r="U1435" i="2"/>
  <c r="T1438" i="2"/>
  <c r="U1439" i="2"/>
  <c r="T1442" i="2"/>
  <c r="U1443" i="2"/>
  <c r="T1446" i="2"/>
  <c r="U1447" i="2"/>
  <c r="T1450" i="2"/>
  <c r="U1451" i="2"/>
  <c r="T1454" i="2"/>
  <c r="U1455" i="2"/>
  <c r="T1458" i="2"/>
  <c r="U1459" i="2"/>
  <c r="T1462" i="2"/>
  <c r="U1463" i="2"/>
  <c r="T1466" i="2"/>
  <c r="U1467" i="2"/>
  <c r="T1470" i="2"/>
  <c r="U1471" i="2"/>
  <c r="T1474" i="2"/>
  <c r="U1475" i="2"/>
  <c r="T1478" i="2"/>
  <c r="U1479" i="2"/>
  <c r="T1482" i="2"/>
  <c r="U1483" i="2"/>
  <c r="T1486" i="2"/>
  <c r="U1487" i="2"/>
  <c r="T1490" i="2"/>
  <c r="U1491" i="2"/>
  <c r="T1494" i="2"/>
  <c r="U1495" i="2"/>
  <c r="T1498" i="2"/>
  <c r="U1499" i="2"/>
  <c r="T1502" i="2"/>
  <c r="U1503" i="2"/>
  <c r="T1506" i="2"/>
  <c r="U1507" i="2"/>
  <c r="T1510" i="2"/>
  <c r="U1511" i="2"/>
  <c r="T1514" i="2"/>
  <c r="U1515" i="2"/>
  <c r="T1518" i="2"/>
  <c r="U1519" i="2"/>
  <c r="T1522" i="2"/>
  <c r="U1523" i="2"/>
  <c r="T1526" i="2"/>
  <c r="U1527" i="2"/>
  <c r="T1530" i="2"/>
  <c r="U1531" i="2"/>
  <c r="T1534" i="2"/>
  <c r="U1535" i="2"/>
  <c r="T1538" i="2"/>
  <c r="U1539" i="2"/>
  <c r="T1542" i="2"/>
  <c r="U1543" i="2"/>
  <c r="T1546" i="2"/>
  <c r="U1547" i="2"/>
  <c r="T1550" i="2"/>
  <c r="U1551" i="2"/>
  <c r="T1554" i="2"/>
  <c r="U1555" i="2"/>
  <c r="T1558" i="2"/>
  <c r="U1559" i="2"/>
  <c r="T1562" i="2"/>
  <c r="U1563" i="2"/>
  <c r="T1566" i="2"/>
  <c r="U1567" i="2"/>
  <c r="T1570" i="2"/>
  <c r="U1571" i="2"/>
  <c r="T1574" i="2"/>
  <c r="U1575" i="2"/>
  <c r="T1578" i="2"/>
  <c r="U1579" i="2"/>
  <c r="T1582" i="2"/>
  <c r="U1583" i="2"/>
  <c r="T1586" i="2"/>
  <c r="U1587" i="2"/>
  <c r="T1590" i="2"/>
  <c r="U1591" i="2"/>
  <c r="T1594" i="2"/>
  <c r="U1595" i="2"/>
  <c r="T1598" i="2"/>
  <c r="U1599" i="2"/>
  <c r="T1602" i="2"/>
  <c r="U1603" i="2"/>
  <c r="T1606" i="2"/>
  <c r="U1607" i="2"/>
  <c r="T1610" i="2"/>
  <c r="U1611" i="2"/>
  <c r="T1614" i="2"/>
  <c r="U1615" i="2"/>
  <c r="T1618" i="2"/>
  <c r="U1619" i="2"/>
  <c r="T1622" i="2"/>
  <c r="U1623" i="2"/>
  <c r="T1626" i="2"/>
  <c r="U1627" i="2"/>
  <c r="T1630" i="2"/>
  <c r="U1631" i="2"/>
  <c r="T1634" i="2"/>
  <c r="U1635" i="2"/>
  <c r="T1638" i="2"/>
  <c r="U1639" i="2"/>
  <c r="T1642" i="2"/>
  <c r="U1643" i="2"/>
  <c r="T1646" i="2"/>
  <c r="U1647" i="2"/>
  <c r="T1650" i="2"/>
  <c r="U1651" i="2"/>
  <c r="T1654" i="2"/>
  <c r="U1655" i="2"/>
  <c r="T1658" i="2"/>
  <c r="U1659" i="2"/>
  <c r="T1662" i="2"/>
  <c r="U1663" i="2"/>
  <c r="T1666" i="2"/>
  <c r="U1667" i="2"/>
  <c r="T1670" i="2"/>
  <c r="U1671" i="2"/>
  <c r="T1674" i="2"/>
  <c r="U1675" i="2"/>
  <c r="T1678" i="2"/>
  <c r="U1679" i="2"/>
  <c r="T1682" i="2"/>
  <c r="U1683" i="2"/>
  <c r="T1686" i="2"/>
  <c r="U1687" i="2"/>
  <c r="T1690" i="2"/>
  <c r="U1691" i="2"/>
  <c r="T1694" i="2"/>
  <c r="U1695" i="2"/>
  <c r="T1698" i="2"/>
  <c r="U1699" i="2"/>
  <c r="T1702" i="2"/>
  <c r="U1703" i="2"/>
  <c r="T1706" i="2"/>
  <c r="U1707" i="2"/>
  <c r="U1710" i="2"/>
  <c r="T1712" i="2"/>
  <c r="T1714" i="2"/>
  <c r="U1717" i="2"/>
  <c r="T1720" i="2"/>
  <c r="T1728" i="2"/>
  <c r="U1733" i="2"/>
  <c r="T1744" i="2"/>
  <c r="U1749" i="2"/>
  <c r="T1760" i="2"/>
  <c r="U1765" i="2"/>
  <c r="T1776" i="2"/>
  <c r="U1781" i="2"/>
  <c r="T1792" i="2"/>
  <c r="U1797" i="2"/>
  <c r="T1808" i="2"/>
  <c r="U1813" i="2"/>
  <c r="T1824" i="2"/>
  <c r="U1829" i="2"/>
  <c r="U578" i="2"/>
  <c r="T581" i="2"/>
  <c r="U582" i="2"/>
  <c r="T585" i="2"/>
  <c r="U586" i="2"/>
  <c r="T589" i="2"/>
  <c r="U590" i="2"/>
  <c r="T593" i="2"/>
  <c r="U594" i="2"/>
  <c r="T597" i="2"/>
  <c r="U598" i="2"/>
  <c r="T601" i="2"/>
  <c r="U602" i="2"/>
  <c r="T605" i="2"/>
  <c r="U606" i="2"/>
  <c r="T609" i="2"/>
  <c r="U610" i="2"/>
  <c r="T613" i="2"/>
  <c r="U614" i="2"/>
  <c r="T617" i="2"/>
  <c r="U618" i="2"/>
  <c r="T621" i="2"/>
  <c r="U622" i="2"/>
  <c r="T625" i="2"/>
  <c r="U626" i="2"/>
  <c r="T629" i="2"/>
  <c r="U630" i="2"/>
  <c r="T633" i="2"/>
  <c r="U634" i="2"/>
  <c r="T637" i="2"/>
  <c r="U638" i="2"/>
  <c r="T641" i="2"/>
  <c r="U642" i="2"/>
  <c r="T645" i="2"/>
  <c r="U646" i="2"/>
  <c r="T649" i="2"/>
  <c r="U650" i="2"/>
  <c r="T653" i="2"/>
  <c r="U654" i="2"/>
  <c r="T657" i="2"/>
  <c r="U658" i="2"/>
  <c r="T661" i="2"/>
  <c r="U662" i="2"/>
  <c r="T665" i="2"/>
  <c r="U666" i="2"/>
  <c r="T669" i="2"/>
  <c r="U670" i="2"/>
  <c r="T673" i="2"/>
  <c r="U674" i="2"/>
  <c r="T677" i="2"/>
  <c r="U678" i="2"/>
  <c r="T681" i="2"/>
  <c r="U682" i="2"/>
  <c r="T685" i="2"/>
  <c r="U686" i="2"/>
  <c r="T689" i="2"/>
  <c r="U690" i="2"/>
  <c r="T693" i="2"/>
  <c r="U694" i="2"/>
  <c r="T697" i="2"/>
  <c r="U698" i="2"/>
  <c r="T701" i="2"/>
  <c r="U702" i="2"/>
  <c r="T705" i="2"/>
  <c r="U706" i="2"/>
  <c r="T709" i="2"/>
  <c r="U710" i="2"/>
  <c r="T713" i="2"/>
  <c r="U714" i="2"/>
  <c r="T717" i="2"/>
  <c r="U718" i="2"/>
  <c r="T721" i="2"/>
  <c r="U722" i="2"/>
  <c r="T725" i="2"/>
  <c r="U726" i="2"/>
  <c r="T729" i="2"/>
  <c r="U730" i="2"/>
  <c r="T733" i="2"/>
  <c r="U734" i="2"/>
  <c r="T737" i="2"/>
  <c r="U738" i="2"/>
  <c r="T741" i="2"/>
  <c r="U742" i="2"/>
  <c r="T745" i="2"/>
  <c r="U746" i="2"/>
  <c r="T749" i="2"/>
  <c r="U750" i="2"/>
  <c r="T753" i="2"/>
  <c r="U754" i="2"/>
  <c r="T757" i="2"/>
  <c r="U758" i="2"/>
  <c r="T761" i="2"/>
  <c r="U762" i="2"/>
  <c r="T765" i="2"/>
  <c r="U766" i="2"/>
  <c r="T769" i="2"/>
  <c r="U770" i="2"/>
  <c r="T773" i="2"/>
  <c r="U774" i="2"/>
  <c r="T777" i="2"/>
  <c r="U778" i="2"/>
  <c r="T781" i="2"/>
  <c r="U782" i="2"/>
  <c r="T785" i="2"/>
  <c r="U786" i="2"/>
  <c r="T789" i="2"/>
  <c r="U790" i="2"/>
  <c r="T793" i="2"/>
  <c r="U794" i="2"/>
  <c r="T797" i="2"/>
  <c r="U798" i="2"/>
  <c r="T801" i="2"/>
  <c r="U802" i="2"/>
  <c r="T805" i="2"/>
  <c r="U806" i="2"/>
  <c r="T809" i="2"/>
  <c r="U810" i="2"/>
  <c r="T813" i="2"/>
  <c r="U814" i="2"/>
  <c r="T817" i="2"/>
  <c r="U818" i="2"/>
  <c r="T821" i="2"/>
  <c r="U822" i="2"/>
  <c r="T825" i="2"/>
  <c r="U826" i="2"/>
  <c r="T829" i="2"/>
  <c r="U830" i="2"/>
  <c r="T833" i="2"/>
  <c r="U834" i="2"/>
  <c r="T837" i="2"/>
  <c r="U838" i="2"/>
  <c r="T841" i="2"/>
  <c r="U842" i="2"/>
  <c r="T845" i="2"/>
  <c r="U846" i="2"/>
  <c r="T849" i="2"/>
  <c r="U850" i="2"/>
  <c r="T853" i="2"/>
  <c r="U854" i="2"/>
  <c r="T857" i="2"/>
  <c r="U858" i="2"/>
  <c r="T861" i="2"/>
  <c r="U862" i="2"/>
  <c r="T865" i="2"/>
  <c r="U866" i="2"/>
  <c r="T869" i="2"/>
  <c r="U870" i="2"/>
  <c r="T873" i="2"/>
  <c r="U874" i="2"/>
  <c r="T877" i="2"/>
  <c r="U878" i="2"/>
  <c r="T881" i="2"/>
  <c r="U882" i="2"/>
  <c r="T885" i="2"/>
  <c r="U886" i="2"/>
  <c r="T889" i="2"/>
  <c r="U890" i="2"/>
  <c r="T893" i="2"/>
  <c r="U894" i="2"/>
  <c r="T897" i="2"/>
  <c r="U898" i="2"/>
  <c r="T901" i="2"/>
  <c r="U902" i="2"/>
  <c r="T905" i="2"/>
  <c r="U906" i="2"/>
  <c r="T909" i="2"/>
  <c r="U910" i="2"/>
  <c r="T913" i="2"/>
  <c r="U914" i="2"/>
  <c r="T917" i="2"/>
  <c r="U918" i="2"/>
  <c r="T921" i="2"/>
  <c r="U922" i="2"/>
  <c r="T925" i="2"/>
  <c r="U926" i="2"/>
  <c r="T929" i="2"/>
  <c r="U930" i="2"/>
  <c r="T933" i="2"/>
  <c r="U934" i="2"/>
  <c r="T937" i="2"/>
  <c r="U938" i="2"/>
  <c r="T941" i="2"/>
  <c r="U942" i="2"/>
  <c r="T945" i="2"/>
  <c r="U946" i="2"/>
  <c r="T949" i="2"/>
  <c r="U950" i="2"/>
  <c r="T953" i="2"/>
  <c r="U954" i="2"/>
  <c r="T957" i="2"/>
  <c r="U958" i="2"/>
  <c r="T961" i="2"/>
  <c r="U962" i="2"/>
  <c r="T965" i="2"/>
  <c r="U966" i="2"/>
  <c r="T969" i="2"/>
  <c r="U970" i="2"/>
  <c r="T973" i="2"/>
  <c r="U974" i="2"/>
  <c r="T977" i="2"/>
  <c r="U978" i="2"/>
  <c r="T981" i="2"/>
  <c r="U982" i="2"/>
  <c r="T985" i="2"/>
  <c r="U986" i="2"/>
  <c r="T989" i="2"/>
  <c r="U990" i="2"/>
  <c r="T993" i="2"/>
  <c r="U994" i="2"/>
  <c r="T997" i="2"/>
  <c r="U998" i="2"/>
  <c r="T1001" i="2"/>
  <c r="U1002" i="2"/>
  <c r="T1005" i="2"/>
  <c r="U1006" i="2"/>
  <c r="T1009" i="2"/>
  <c r="U1010" i="2"/>
  <c r="T1013" i="2"/>
  <c r="U1014" i="2"/>
  <c r="T1017" i="2"/>
  <c r="U1018" i="2"/>
  <c r="T1021" i="2"/>
  <c r="U1022" i="2"/>
  <c r="T1025" i="2"/>
  <c r="U1026" i="2"/>
  <c r="T1029" i="2"/>
  <c r="U1030" i="2"/>
  <c r="T1033" i="2"/>
  <c r="U1034" i="2"/>
  <c r="T1037" i="2"/>
  <c r="U1038" i="2"/>
  <c r="T1041" i="2"/>
  <c r="U1042" i="2"/>
  <c r="T1045" i="2"/>
  <c r="U1046" i="2"/>
  <c r="T1049" i="2"/>
  <c r="U1050" i="2"/>
  <c r="T1053" i="2"/>
  <c r="U1054" i="2"/>
  <c r="T1057" i="2"/>
  <c r="U1058" i="2"/>
  <c r="T1061" i="2"/>
  <c r="U1062" i="2"/>
  <c r="T1065" i="2"/>
  <c r="U1066" i="2"/>
  <c r="T1069" i="2"/>
  <c r="U1070" i="2"/>
  <c r="T1073" i="2"/>
  <c r="U1074" i="2"/>
  <c r="T1077" i="2"/>
  <c r="U1078" i="2"/>
  <c r="T1081" i="2"/>
  <c r="U1082" i="2"/>
  <c r="T1085" i="2"/>
  <c r="U1086" i="2"/>
  <c r="T1089" i="2"/>
  <c r="U1090" i="2"/>
  <c r="T1093" i="2"/>
  <c r="U1094" i="2"/>
  <c r="T1097" i="2"/>
  <c r="U1098" i="2"/>
  <c r="T1101" i="2"/>
  <c r="U1102" i="2"/>
  <c r="T1105" i="2"/>
  <c r="U1106" i="2"/>
  <c r="T1109" i="2"/>
  <c r="U1110" i="2"/>
  <c r="T1113" i="2"/>
  <c r="U1114" i="2"/>
  <c r="T1117" i="2"/>
  <c r="U1118" i="2"/>
  <c r="T1121" i="2"/>
  <c r="U1122" i="2"/>
  <c r="T1125" i="2"/>
  <c r="U1126" i="2"/>
  <c r="T1129" i="2"/>
  <c r="U1130" i="2"/>
  <c r="T1133" i="2"/>
  <c r="U1134" i="2"/>
  <c r="T1137" i="2"/>
  <c r="U1138" i="2"/>
  <c r="T1141" i="2"/>
  <c r="U1142" i="2"/>
  <c r="T1145" i="2"/>
  <c r="U1146" i="2"/>
  <c r="T1149" i="2"/>
  <c r="U1150" i="2"/>
  <c r="T1153" i="2"/>
  <c r="U1154" i="2"/>
  <c r="T1157" i="2"/>
  <c r="U1158" i="2"/>
  <c r="T1161" i="2"/>
  <c r="U1162" i="2"/>
  <c r="T1165" i="2"/>
  <c r="U1166" i="2"/>
  <c r="T1169" i="2"/>
  <c r="U1170" i="2"/>
  <c r="T1173" i="2"/>
  <c r="U1174" i="2"/>
  <c r="T1177" i="2"/>
  <c r="U1178" i="2"/>
  <c r="T1181" i="2"/>
  <c r="U1182" i="2"/>
  <c r="T1185" i="2"/>
  <c r="U1186" i="2"/>
  <c r="T1189" i="2"/>
  <c r="U1190" i="2"/>
  <c r="T1193" i="2"/>
  <c r="U1194" i="2"/>
  <c r="T1197" i="2"/>
  <c r="U1198" i="2"/>
  <c r="T1201" i="2"/>
  <c r="U1202" i="2"/>
  <c r="T1205" i="2"/>
  <c r="U1206" i="2"/>
  <c r="T1209" i="2"/>
  <c r="U1210" i="2"/>
  <c r="T1213" i="2"/>
  <c r="U1214" i="2"/>
  <c r="T1217" i="2"/>
  <c r="U1218" i="2"/>
  <c r="T1221" i="2"/>
  <c r="U1222" i="2"/>
  <c r="T1225" i="2"/>
  <c r="U1226" i="2"/>
  <c r="T1229" i="2"/>
  <c r="U1230" i="2"/>
  <c r="T1233" i="2"/>
  <c r="U1234" i="2"/>
  <c r="T1237" i="2"/>
  <c r="U1238" i="2"/>
  <c r="T1241" i="2"/>
  <c r="U1242" i="2"/>
  <c r="T1245" i="2"/>
  <c r="U1246" i="2"/>
  <c r="T1249" i="2"/>
  <c r="U1250" i="2"/>
  <c r="T1253" i="2"/>
  <c r="U1254" i="2"/>
  <c r="T1257" i="2"/>
  <c r="U1258" i="2"/>
  <c r="T1261" i="2"/>
  <c r="U1262" i="2"/>
  <c r="T1265" i="2"/>
  <c r="U1266" i="2"/>
  <c r="T1269" i="2"/>
  <c r="U1270" i="2"/>
  <c r="T1273" i="2"/>
  <c r="U1274" i="2"/>
  <c r="T1277" i="2"/>
  <c r="U1278" i="2"/>
  <c r="T1281" i="2"/>
  <c r="U1282" i="2"/>
  <c r="T1285" i="2"/>
  <c r="U1286" i="2"/>
  <c r="T1289" i="2"/>
  <c r="U1290" i="2"/>
  <c r="T1293" i="2"/>
  <c r="U1294" i="2"/>
  <c r="T1297" i="2"/>
  <c r="U1298" i="2"/>
  <c r="T1301" i="2"/>
  <c r="U1302" i="2"/>
  <c r="T1305" i="2"/>
  <c r="U1306" i="2"/>
  <c r="T1309" i="2"/>
  <c r="U1310" i="2"/>
  <c r="T1313" i="2"/>
  <c r="U1314" i="2"/>
  <c r="T1317" i="2"/>
  <c r="U1318" i="2"/>
  <c r="T1321" i="2"/>
  <c r="U1322" i="2"/>
  <c r="T1325" i="2"/>
  <c r="U1326" i="2"/>
  <c r="T1329" i="2"/>
  <c r="U1330" i="2"/>
  <c r="T1333" i="2"/>
  <c r="U1334" i="2"/>
  <c r="T1337" i="2"/>
  <c r="U1338" i="2"/>
  <c r="T1341" i="2"/>
  <c r="U1342" i="2"/>
  <c r="T1345" i="2"/>
  <c r="U1346" i="2"/>
  <c r="T1349" i="2"/>
  <c r="U1350" i="2"/>
  <c r="T1353" i="2"/>
  <c r="U1354" i="2"/>
  <c r="T1357" i="2"/>
  <c r="U1358" i="2"/>
  <c r="T1361" i="2"/>
  <c r="U1362" i="2"/>
  <c r="T1365" i="2"/>
  <c r="U1366" i="2"/>
  <c r="T1369" i="2"/>
  <c r="U1370" i="2"/>
  <c r="T1373" i="2"/>
  <c r="U1374" i="2"/>
  <c r="T1377" i="2"/>
  <c r="U1378" i="2"/>
  <c r="T1381" i="2"/>
  <c r="U1382" i="2"/>
  <c r="T1385" i="2"/>
  <c r="U1386" i="2"/>
  <c r="T1389" i="2"/>
  <c r="U1390" i="2"/>
  <c r="T1393" i="2"/>
  <c r="U1394" i="2"/>
  <c r="T1397" i="2"/>
  <c r="U1398" i="2"/>
  <c r="T1401" i="2"/>
  <c r="U1402" i="2"/>
  <c r="T1405" i="2"/>
  <c r="U1406" i="2"/>
  <c r="T1409" i="2"/>
  <c r="U1410" i="2"/>
  <c r="T1413" i="2"/>
  <c r="U1414" i="2"/>
  <c r="T1417" i="2"/>
  <c r="U1418" i="2"/>
  <c r="T1421" i="2"/>
  <c r="U1422" i="2"/>
  <c r="T1425" i="2"/>
  <c r="U1426" i="2"/>
  <c r="T1429" i="2"/>
  <c r="U1430" i="2"/>
  <c r="T1433" i="2"/>
  <c r="U1434" i="2"/>
  <c r="T1437" i="2"/>
  <c r="U1438" i="2"/>
  <c r="T1441" i="2"/>
  <c r="U1442" i="2"/>
  <c r="T1445" i="2"/>
  <c r="U1446" i="2"/>
  <c r="T1449" i="2"/>
  <c r="U1450" i="2"/>
  <c r="T1453" i="2"/>
  <c r="U1454" i="2"/>
  <c r="T1457" i="2"/>
  <c r="U1458" i="2"/>
  <c r="T1461" i="2"/>
  <c r="U1462" i="2"/>
  <c r="T1465" i="2"/>
  <c r="U1466" i="2"/>
  <c r="T1469" i="2"/>
  <c r="U1470" i="2"/>
  <c r="T1473" i="2"/>
  <c r="U1474" i="2"/>
  <c r="T1477" i="2"/>
  <c r="U1478" i="2"/>
  <c r="T1481" i="2"/>
  <c r="U1482" i="2"/>
  <c r="T1485" i="2"/>
  <c r="U1486" i="2"/>
  <c r="T1489" i="2"/>
  <c r="U1490" i="2"/>
  <c r="T1493" i="2"/>
  <c r="U1494" i="2"/>
  <c r="T1497" i="2"/>
  <c r="U1498" i="2"/>
  <c r="T1501" i="2"/>
  <c r="U1502" i="2"/>
  <c r="T1505" i="2"/>
  <c r="U1506" i="2"/>
  <c r="T1509" i="2"/>
  <c r="U1510" i="2"/>
  <c r="T1513" i="2"/>
  <c r="U1514" i="2"/>
  <c r="T1517" i="2"/>
  <c r="U1518" i="2"/>
  <c r="T1521" i="2"/>
  <c r="U1522" i="2"/>
  <c r="T1525" i="2"/>
  <c r="U1526" i="2"/>
  <c r="T1529" i="2"/>
  <c r="U1530" i="2"/>
  <c r="T1533" i="2"/>
  <c r="U1534" i="2"/>
  <c r="T1537" i="2"/>
  <c r="U1538" i="2"/>
  <c r="T1541" i="2"/>
  <c r="U1542" i="2"/>
  <c r="T1545" i="2"/>
  <c r="U1546" i="2"/>
  <c r="T1549" i="2"/>
  <c r="U1550" i="2"/>
  <c r="T1553" i="2"/>
  <c r="U1554" i="2"/>
  <c r="T1557" i="2"/>
  <c r="U1558" i="2"/>
  <c r="T1561" i="2"/>
  <c r="U1562" i="2"/>
  <c r="T1565" i="2"/>
  <c r="U1566" i="2"/>
  <c r="T1569" i="2"/>
  <c r="U1570" i="2"/>
  <c r="T1573" i="2"/>
  <c r="U1574" i="2"/>
  <c r="T1577" i="2"/>
  <c r="U1578" i="2"/>
  <c r="T1581" i="2"/>
  <c r="U1582" i="2"/>
  <c r="T1585" i="2"/>
  <c r="U1586" i="2"/>
  <c r="T1589" i="2"/>
  <c r="U1590" i="2"/>
  <c r="T1593" i="2"/>
  <c r="U1594" i="2"/>
  <c r="T1597" i="2"/>
  <c r="U1598" i="2"/>
  <c r="T1601" i="2"/>
  <c r="U1602" i="2"/>
  <c r="T1605" i="2"/>
  <c r="U1606" i="2"/>
  <c r="T1609" i="2"/>
  <c r="U1610" i="2"/>
  <c r="T1613" i="2"/>
  <c r="U1614" i="2"/>
  <c r="T1617" i="2"/>
  <c r="U1618" i="2"/>
  <c r="T1621" i="2"/>
  <c r="U1622" i="2"/>
  <c r="T1625" i="2"/>
  <c r="U1626" i="2"/>
  <c r="T1629" i="2"/>
  <c r="U1630" i="2"/>
  <c r="T1633" i="2"/>
  <c r="U1634" i="2"/>
  <c r="T1637" i="2"/>
  <c r="U1638" i="2"/>
  <c r="T1641" i="2"/>
  <c r="U1642" i="2"/>
  <c r="T1645" i="2"/>
  <c r="U1646" i="2"/>
  <c r="T1649" i="2"/>
  <c r="U1650" i="2"/>
  <c r="T1653" i="2"/>
  <c r="U1654" i="2"/>
  <c r="T1657" i="2"/>
  <c r="U1658" i="2"/>
  <c r="T1661" i="2"/>
  <c r="U1662" i="2"/>
  <c r="T1665" i="2"/>
  <c r="U1666" i="2"/>
  <c r="T1669" i="2"/>
  <c r="U1670" i="2"/>
  <c r="T1673" i="2"/>
  <c r="U1674" i="2"/>
  <c r="T1677" i="2"/>
  <c r="U1678" i="2"/>
  <c r="T1681" i="2"/>
  <c r="U1682" i="2"/>
  <c r="T1685" i="2"/>
  <c r="U1686" i="2"/>
  <c r="T1689" i="2"/>
  <c r="U1690" i="2"/>
  <c r="T1693" i="2"/>
  <c r="U1694" i="2"/>
  <c r="T1697" i="2"/>
  <c r="U1698" i="2"/>
  <c r="T1701" i="2"/>
  <c r="U1702" i="2"/>
  <c r="T1705" i="2"/>
  <c r="U1706" i="2"/>
  <c r="T1709" i="2"/>
  <c r="U1714" i="2"/>
  <c r="T1716" i="2"/>
  <c r="T1718" i="2"/>
  <c r="T1724" i="2"/>
  <c r="U1729" i="2"/>
  <c r="T1740" i="2"/>
  <c r="U1745" i="2"/>
  <c r="T1756" i="2"/>
  <c r="U1761" i="2"/>
  <c r="T1772" i="2"/>
  <c r="U1777" i="2"/>
  <c r="T1788" i="2"/>
  <c r="U1793" i="2"/>
  <c r="T1804" i="2"/>
  <c r="U1809" i="2"/>
  <c r="T1820" i="2"/>
  <c r="U1825" i="2"/>
  <c r="T1836" i="2"/>
  <c r="T580" i="2"/>
  <c r="U581" i="2"/>
  <c r="T584" i="2"/>
  <c r="U585" i="2"/>
  <c r="T588" i="2"/>
  <c r="U589" i="2"/>
  <c r="T592" i="2"/>
  <c r="U593" i="2"/>
  <c r="T596" i="2"/>
  <c r="U597" i="2"/>
  <c r="T600" i="2"/>
  <c r="U601" i="2"/>
  <c r="T604" i="2"/>
  <c r="U605" i="2"/>
  <c r="T608" i="2"/>
  <c r="U609" i="2"/>
  <c r="T612" i="2"/>
  <c r="U613" i="2"/>
  <c r="T616" i="2"/>
  <c r="U617" i="2"/>
  <c r="T620" i="2"/>
  <c r="U621" i="2"/>
  <c r="T624" i="2"/>
  <c r="U625" i="2"/>
  <c r="T628" i="2"/>
  <c r="U629" i="2"/>
  <c r="T632" i="2"/>
  <c r="U633" i="2"/>
  <c r="T636" i="2"/>
  <c r="U637" i="2"/>
  <c r="T640" i="2"/>
  <c r="U641" i="2"/>
  <c r="T644" i="2"/>
  <c r="U645" i="2"/>
  <c r="T648" i="2"/>
  <c r="U649" i="2"/>
  <c r="T652" i="2"/>
  <c r="U653" i="2"/>
  <c r="T656" i="2"/>
  <c r="U657" i="2"/>
  <c r="T660" i="2"/>
  <c r="U661" i="2"/>
  <c r="T664" i="2"/>
  <c r="U665" i="2"/>
  <c r="T668" i="2"/>
  <c r="U669" i="2"/>
  <c r="T672" i="2"/>
  <c r="U673" i="2"/>
  <c r="T676" i="2"/>
  <c r="U677" i="2"/>
  <c r="T680" i="2"/>
  <c r="U681" i="2"/>
  <c r="T684" i="2"/>
  <c r="U685" i="2"/>
  <c r="T688" i="2"/>
  <c r="U689" i="2"/>
  <c r="T692" i="2"/>
  <c r="U693" i="2"/>
  <c r="T696" i="2"/>
  <c r="U697" i="2"/>
  <c r="T700" i="2"/>
  <c r="U701" i="2"/>
  <c r="T704" i="2"/>
  <c r="U705" i="2"/>
  <c r="T708" i="2"/>
  <c r="U709" i="2"/>
  <c r="T712" i="2"/>
  <c r="U713" i="2"/>
  <c r="T716" i="2"/>
  <c r="U717" i="2"/>
  <c r="T720" i="2"/>
  <c r="U721" i="2"/>
  <c r="T724" i="2"/>
  <c r="U725" i="2"/>
  <c r="T728" i="2"/>
  <c r="U729" i="2"/>
  <c r="T732" i="2"/>
  <c r="U733" i="2"/>
  <c r="T736" i="2"/>
  <c r="U737" i="2"/>
  <c r="T740" i="2"/>
  <c r="U741" i="2"/>
  <c r="T744" i="2"/>
  <c r="U745" i="2"/>
  <c r="T748" i="2"/>
  <c r="U749" i="2"/>
  <c r="T752" i="2"/>
  <c r="U753" i="2"/>
  <c r="T756" i="2"/>
  <c r="U757" i="2"/>
  <c r="T760" i="2"/>
  <c r="U761" i="2"/>
  <c r="T764" i="2"/>
  <c r="U765" i="2"/>
  <c r="T768" i="2"/>
  <c r="U769" i="2"/>
  <c r="T772" i="2"/>
  <c r="U773" i="2"/>
  <c r="T776" i="2"/>
  <c r="U777" i="2"/>
  <c r="T780" i="2"/>
  <c r="U781" i="2"/>
  <c r="T784" i="2"/>
  <c r="U785" i="2"/>
  <c r="T788" i="2"/>
  <c r="U789" i="2"/>
  <c r="T792" i="2"/>
  <c r="U793" i="2"/>
  <c r="T796" i="2"/>
  <c r="U797" i="2"/>
  <c r="T800" i="2"/>
  <c r="U801" i="2"/>
  <c r="T804" i="2"/>
  <c r="U805" i="2"/>
  <c r="T808" i="2"/>
  <c r="U809" i="2"/>
  <c r="T812" i="2"/>
  <c r="U813" i="2"/>
  <c r="T816" i="2"/>
  <c r="U817" i="2"/>
  <c r="T820" i="2"/>
  <c r="U821" i="2"/>
  <c r="T824" i="2"/>
  <c r="U825" i="2"/>
  <c r="T828" i="2"/>
  <c r="U829" i="2"/>
  <c r="T832" i="2"/>
  <c r="U833" i="2"/>
  <c r="T836" i="2"/>
  <c r="U837" i="2"/>
  <c r="T840" i="2"/>
  <c r="U841" i="2"/>
  <c r="T844" i="2"/>
  <c r="U845" i="2"/>
  <c r="T848" i="2"/>
  <c r="U849" i="2"/>
  <c r="T852" i="2"/>
  <c r="U853" i="2"/>
  <c r="T856" i="2"/>
  <c r="U857" i="2"/>
  <c r="T860" i="2"/>
  <c r="U861" i="2"/>
  <c r="T864" i="2"/>
  <c r="U865" i="2"/>
  <c r="T868" i="2"/>
  <c r="U869" i="2"/>
  <c r="T872" i="2"/>
  <c r="U873" i="2"/>
  <c r="T876" i="2"/>
  <c r="U877" i="2"/>
  <c r="T880" i="2"/>
  <c r="U881" i="2"/>
  <c r="T884" i="2"/>
  <c r="U885" i="2"/>
  <c r="T888" i="2"/>
  <c r="U889" i="2"/>
  <c r="T892" i="2"/>
  <c r="U893" i="2"/>
  <c r="T896" i="2"/>
  <c r="U897" i="2"/>
  <c r="T900" i="2"/>
  <c r="U901" i="2"/>
  <c r="T904" i="2"/>
  <c r="U905" i="2"/>
  <c r="T908" i="2"/>
  <c r="U909" i="2"/>
  <c r="T912" i="2"/>
  <c r="U913" i="2"/>
  <c r="T916" i="2"/>
  <c r="U917" i="2"/>
  <c r="T920" i="2"/>
  <c r="U921" i="2"/>
  <c r="T924" i="2"/>
  <c r="U925" i="2"/>
  <c r="T928" i="2"/>
  <c r="U929" i="2"/>
  <c r="T932" i="2"/>
  <c r="U933" i="2"/>
  <c r="T936" i="2"/>
  <c r="U937" i="2"/>
  <c r="T940" i="2"/>
  <c r="U941" i="2"/>
  <c r="T944" i="2"/>
  <c r="U945" i="2"/>
  <c r="T948" i="2"/>
  <c r="U949" i="2"/>
  <c r="T952" i="2"/>
  <c r="U953" i="2"/>
  <c r="T956" i="2"/>
  <c r="U957" i="2"/>
  <c r="T960" i="2"/>
  <c r="U961" i="2"/>
  <c r="T964" i="2"/>
  <c r="U965" i="2"/>
  <c r="T968" i="2"/>
  <c r="U969" i="2"/>
  <c r="T972" i="2"/>
  <c r="U973" i="2"/>
  <c r="T976" i="2"/>
  <c r="U977" i="2"/>
  <c r="T980" i="2"/>
  <c r="U981" i="2"/>
  <c r="T984" i="2"/>
  <c r="U985" i="2"/>
  <c r="T988" i="2"/>
  <c r="U989" i="2"/>
  <c r="T992" i="2"/>
  <c r="U993" i="2"/>
  <c r="T996" i="2"/>
  <c r="U997" i="2"/>
  <c r="T1000" i="2"/>
  <c r="U1001" i="2"/>
  <c r="T1004" i="2"/>
  <c r="U1005" i="2"/>
  <c r="T1008" i="2"/>
  <c r="U1009" i="2"/>
  <c r="T1012" i="2"/>
  <c r="U1013" i="2"/>
  <c r="T1016" i="2"/>
  <c r="U1017" i="2"/>
  <c r="T1020" i="2"/>
  <c r="U1021" i="2"/>
  <c r="T1024" i="2"/>
  <c r="U1025" i="2"/>
  <c r="T1028" i="2"/>
  <c r="U1029" i="2"/>
  <c r="T1032" i="2"/>
  <c r="U1033" i="2"/>
  <c r="T1036" i="2"/>
  <c r="U1037" i="2"/>
  <c r="T1040" i="2"/>
  <c r="U1041" i="2"/>
  <c r="T1044" i="2"/>
  <c r="U1045" i="2"/>
  <c r="T1048" i="2"/>
  <c r="U1049" i="2"/>
  <c r="T1052" i="2"/>
  <c r="U1053" i="2"/>
  <c r="T1056" i="2"/>
  <c r="U1057" i="2"/>
  <c r="T1060" i="2"/>
  <c r="U1061" i="2"/>
  <c r="T1064" i="2"/>
  <c r="U1065" i="2"/>
  <c r="T1068" i="2"/>
  <c r="U1069" i="2"/>
  <c r="T1072" i="2"/>
  <c r="U1073" i="2"/>
  <c r="T1076" i="2"/>
  <c r="U1077" i="2"/>
  <c r="T1080" i="2"/>
  <c r="U1081" i="2"/>
  <c r="T1084" i="2"/>
  <c r="U1085" i="2"/>
  <c r="T1088" i="2"/>
  <c r="U1089" i="2"/>
  <c r="T1092" i="2"/>
  <c r="U1093" i="2"/>
  <c r="T1096" i="2"/>
  <c r="U1097" i="2"/>
  <c r="T1100" i="2"/>
  <c r="U1101" i="2"/>
  <c r="T1104" i="2"/>
  <c r="U1105" i="2"/>
  <c r="T1108" i="2"/>
  <c r="U1109" i="2"/>
  <c r="T1112" i="2"/>
  <c r="U1113" i="2"/>
  <c r="T1116" i="2"/>
  <c r="U1117" i="2"/>
  <c r="T1120" i="2"/>
  <c r="U1121" i="2"/>
  <c r="T1124" i="2"/>
  <c r="U1125" i="2"/>
  <c r="T1128" i="2"/>
  <c r="U1129" i="2"/>
  <c r="T1132" i="2"/>
  <c r="U1133" i="2"/>
  <c r="T1136" i="2"/>
  <c r="U1137" i="2"/>
  <c r="T1140" i="2"/>
  <c r="U1141" i="2"/>
  <c r="T1144" i="2"/>
  <c r="U1145" i="2"/>
  <c r="T1148" i="2"/>
  <c r="U1149" i="2"/>
  <c r="T1152" i="2"/>
  <c r="U1153" i="2"/>
  <c r="T1156" i="2"/>
  <c r="U1157" i="2"/>
  <c r="T1160" i="2"/>
  <c r="U1161" i="2"/>
  <c r="T1164" i="2"/>
  <c r="U1165" i="2"/>
  <c r="T1168" i="2"/>
  <c r="U1169" i="2"/>
  <c r="T1172" i="2"/>
  <c r="U1173" i="2"/>
  <c r="T1176" i="2"/>
  <c r="U1177" i="2"/>
  <c r="T1180" i="2"/>
  <c r="U1181" i="2"/>
  <c r="T1184" i="2"/>
  <c r="U1185" i="2"/>
  <c r="T1188" i="2"/>
  <c r="U1189" i="2"/>
  <c r="T1192" i="2"/>
  <c r="U1193" i="2"/>
  <c r="T1196" i="2"/>
  <c r="U1197" i="2"/>
  <c r="T1200" i="2"/>
  <c r="U1201" i="2"/>
  <c r="T1204" i="2"/>
  <c r="U1205" i="2"/>
  <c r="T1208" i="2"/>
  <c r="U1209" i="2"/>
  <c r="T1212" i="2"/>
  <c r="U1213" i="2"/>
  <c r="T1216" i="2"/>
  <c r="U1217" i="2"/>
  <c r="T1220" i="2"/>
  <c r="U1221" i="2"/>
  <c r="T1224" i="2"/>
  <c r="U1225" i="2"/>
  <c r="T1228" i="2"/>
  <c r="U1229" i="2"/>
  <c r="T1232" i="2"/>
  <c r="U1233" i="2"/>
  <c r="T1236" i="2"/>
  <c r="U1237" i="2"/>
  <c r="T1240" i="2"/>
  <c r="U1241" i="2"/>
  <c r="T1244" i="2"/>
  <c r="U1245" i="2"/>
  <c r="T1248" i="2"/>
  <c r="U1249" i="2"/>
  <c r="T1252" i="2"/>
  <c r="U1253" i="2"/>
  <c r="T1256" i="2"/>
  <c r="U1257" i="2"/>
  <c r="T1260" i="2"/>
  <c r="U1261" i="2"/>
  <c r="T1264" i="2"/>
  <c r="U1265" i="2"/>
  <c r="T1268" i="2"/>
  <c r="U1269" i="2"/>
  <c r="T1272" i="2"/>
  <c r="U1273" i="2"/>
  <c r="T1276" i="2"/>
  <c r="U1277" i="2"/>
  <c r="T1280" i="2"/>
  <c r="U1281" i="2"/>
  <c r="T1284" i="2"/>
  <c r="U1285" i="2"/>
  <c r="T1288" i="2"/>
  <c r="U1289" i="2"/>
  <c r="T1292" i="2"/>
  <c r="U1293" i="2"/>
  <c r="T1296" i="2"/>
  <c r="U1297" i="2"/>
  <c r="T1300" i="2"/>
  <c r="U1301" i="2"/>
  <c r="T1304" i="2"/>
  <c r="U1305" i="2"/>
  <c r="T1308" i="2"/>
  <c r="U1309" i="2"/>
  <c r="T1312" i="2"/>
  <c r="U1313" i="2"/>
  <c r="T1316" i="2"/>
  <c r="U1317" i="2"/>
  <c r="T1320" i="2"/>
  <c r="U1321" i="2"/>
  <c r="T1324" i="2"/>
  <c r="U1325" i="2"/>
  <c r="T1328" i="2"/>
  <c r="U1329" i="2"/>
  <c r="T1332" i="2"/>
  <c r="U1333" i="2"/>
  <c r="T1336" i="2"/>
  <c r="U1337" i="2"/>
  <c r="T1340" i="2"/>
  <c r="U1341" i="2"/>
  <c r="T1344" i="2"/>
  <c r="U1345" i="2"/>
  <c r="T1348" i="2"/>
  <c r="U1349" i="2"/>
  <c r="T1352" i="2"/>
  <c r="U1353" i="2"/>
  <c r="T1356" i="2"/>
  <c r="U1357" i="2"/>
  <c r="T1360" i="2"/>
  <c r="U1361" i="2"/>
  <c r="T1364" i="2"/>
  <c r="U1365" i="2"/>
  <c r="T1368" i="2"/>
  <c r="U1369" i="2"/>
  <c r="T1372" i="2"/>
  <c r="U1373" i="2"/>
  <c r="T1376" i="2"/>
  <c r="U1377" i="2"/>
  <c r="T1380" i="2"/>
  <c r="U1381" i="2"/>
  <c r="T1384" i="2"/>
  <c r="U1385" i="2"/>
  <c r="T1388" i="2"/>
  <c r="U1389" i="2"/>
  <c r="T1392" i="2"/>
  <c r="U1393" i="2"/>
  <c r="T1396" i="2"/>
  <c r="U1397" i="2"/>
  <c r="T1400" i="2"/>
  <c r="U1401" i="2"/>
  <c r="T1404" i="2"/>
  <c r="U1405" i="2"/>
  <c r="T1408" i="2"/>
  <c r="U1409" i="2"/>
  <c r="T1412" i="2"/>
  <c r="U1413" i="2"/>
  <c r="T1416" i="2"/>
  <c r="U1417" i="2"/>
  <c r="T1420" i="2"/>
  <c r="U1421" i="2"/>
  <c r="T1424" i="2"/>
  <c r="U1425" i="2"/>
  <c r="T1428" i="2"/>
  <c r="U1429" i="2"/>
  <c r="T1432" i="2"/>
  <c r="U1433" i="2"/>
  <c r="T1436" i="2"/>
  <c r="U1437" i="2"/>
  <c r="T1440" i="2"/>
  <c r="U1441" i="2"/>
  <c r="T1444" i="2"/>
  <c r="U1445" i="2"/>
  <c r="T1448" i="2"/>
  <c r="U1449" i="2"/>
  <c r="T1452" i="2"/>
  <c r="U1453" i="2"/>
  <c r="T1456" i="2"/>
  <c r="U1457" i="2"/>
  <c r="T1460" i="2"/>
  <c r="U1461" i="2"/>
  <c r="T1464" i="2"/>
  <c r="U1465" i="2"/>
  <c r="T1468" i="2"/>
  <c r="U1469" i="2"/>
  <c r="T1472" i="2"/>
  <c r="U1473" i="2"/>
  <c r="T1476" i="2"/>
  <c r="U1477" i="2"/>
  <c r="T1480" i="2"/>
  <c r="U1481" i="2"/>
  <c r="T1484" i="2"/>
  <c r="U1485" i="2"/>
  <c r="T1488" i="2"/>
  <c r="U1489" i="2"/>
  <c r="T1492" i="2"/>
  <c r="U1493" i="2"/>
  <c r="T1496" i="2"/>
  <c r="U1497" i="2"/>
  <c r="T1500" i="2"/>
  <c r="U1501" i="2"/>
  <c r="T1504" i="2"/>
  <c r="U1505" i="2"/>
  <c r="T1508" i="2"/>
  <c r="U1509" i="2"/>
  <c r="T1512" i="2"/>
  <c r="U1513" i="2"/>
  <c r="T1516" i="2"/>
  <c r="U1517" i="2"/>
  <c r="T1520" i="2"/>
  <c r="U1521" i="2"/>
  <c r="T1524" i="2"/>
  <c r="U1525" i="2"/>
  <c r="T1528" i="2"/>
  <c r="U1529" i="2"/>
  <c r="T1532" i="2"/>
  <c r="U1533" i="2"/>
  <c r="T1536" i="2"/>
  <c r="U1537" i="2"/>
  <c r="T1540" i="2"/>
  <c r="U1541" i="2"/>
  <c r="T1544" i="2"/>
  <c r="U1545" i="2"/>
  <c r="T1548" i="2"/>
  <c r="U1549" i="2"/>
  <c r="T1552" i="2"/>
  <c r="U1553" i="2"/>
  <c r="T1556" i="2"/>
  <c r="U1557" i="2"/>
  <c r="T1560" i="2"/>
  <c r="U1561" i="2"/>
  <c r="T1564" i="2"/>
  <c r="U1565" i="2"/>
  <c r="T1568" i="2"/>
  <c r="U1569" i="2"/>
  <c r="T1572" i="2"/>
  <c r="U1573" i="2"/>
  <c r="T1576" i="2"/>
  <c r="U1577" i="2"/>
  <c r="T1580" i="2"/>
  <c r="U1581" i="2"/>
  <c r="T1584" i="2"/>
  <c r="U1585" i="2"/>
  <c r="T1588" i="2"/>
  <c r="U1589" i="2"/>
  <c r="T1592" i="2"/>
  <c r="U1593" i="2"/>
  <c r="T1596" i="2"/>
  <c r="U1597" i="2"/>
  <c r="T1600" i="2"/>
  <c r="U1601" i="2"/>
  <c r="T1604" i="2"/>
  <c r="U1605" i="2"/>
  <c r="T1608" i="2"/>
  <c r="U1609" i="2"/>
  <c r="T1612" i="2"/>
  <c r="U1613" i="2"/>
  <c r="T1616" i="2"/>
  <c r="U1617" i="2"/>
  <c r="T1620" i="2"/>
  <c r="U1621" i="2"/>
  <c r="T1624" i="2"/>
  <c r="U1625" i="2"/>
  <c r="T1628" i="2"/>
  <c r="U1629" i="2"/>
  <c r="T1632" i="2"/>
  <c r="U1633" i="2"/>
  <c r="T1636" i="2"/>
  <c r="U1637" i="2"/>
  <c r="T1640" i="2"/>
  <c r="U1641" i="2"/>
  <c r="T1644" i="2"/>
  <c r="U1645" i="2"/>
  <c r="T1648" i="2"/>
  <c r="U1649" i="2"/>
  <c r="T1652" i="2"/>
  <c r="U1653" i="2"/>
  <c r="T1656" i="2"/>
  <c r="U1657" i="2"/>
  <c r="T1660" i="2"/>
  <c r="U1661" i="2"/>
  <c r="T1664" i="2"/>
  <c r="U1665" i="2"/>
  <c r="T1668" i="2"/>
  <c r="U1669" i="2"/>
  <c r="T1672" i="2"/>
  <c r="U1673" i="2"/>
  <c r="T1676" i="2"/>
  <c r="U1677" i="2"/>
  <c r="T1680" i="2"/>
  <c r="U1681" i="2"/>
  <c r="T1684" i="2"/>
  <c r="U1685" i="2"/>
  <c r="T1688" i="2"/>
  <c r="U1689" i="2"/>
  <c r="T1692" i="2"/>
  <c r="U1693" i="2"/>
  <c r="T1696" i="2"/>
  <c r="U1697" i="2"/>
  <c r="T1700" i="2"/>
  <c r="U1701" i="2"/>
  <c r="T1704" i="2"/>
  <c r="U1705" i="2"/>
  <c r="T1708" i="2"/>
  <c r="U1709" i="2"/>
  <c r="U1711" i="2"/>
  <c r="T1713" i="2"/>
  <c r="U1721" i="2"/>
  <c r="U1725" i="2"/>
  <c r="T1736" i="2"/>
  <c r="U1741" i="2"/>
  <c r="T1752" i="2"/>
  <c r="U1757" i="2"/>
  <c r="T1768" i="2"/>
  <c r="U1773" i="2"/>
  <c r="T1784" i="2"/>
  <c r="U1789" i="2"/>
  <c r="T1800" i="2"/>
  <c r="U1805" i="2"/>
  <c r="T1816" i="2"/>
  <c r="U1821" i="2"/>
  <c r="T1832" i="2"/>
  <c r="U1837" i="2"/>
  <c r="T579" i="2"/>
  <c r="U580" i="2"/>
  <c r="T583" i="2"/>
  <c r="U584" i="2"/>
  <c r="T587" i="2"/>
  <c r="U588" i="2"/>
  <c r="T591" i="2"/>
  <c r="U592" i="2"/>
  <c r="T595" i="2"/>
  <c r="U596" i="2"/>
  <c r="T599" i="2"/>
  <c r="U600" i="2"/>
  <c r="T603" i="2"/>
  <c r="U604" i="2"/>
  <c r="T607" i="2"/>
  <c r="U608" i="2"/>
  <c r="T611" i="2"/>
  <c r="U612" i="2"/>
  <c r="T615" i="2"/>
  <c r="U616" i="2"/>
  <c r="T619" i="2"/>
  <c r="U620" i="2"/>
  <c r="T623" i="2"/>
  <c r="U624" i="2"/>
  <c r="T627" i="2"/>
  <c r="U628" i="2"/>
  <c r="T631" i="2"/>
  <c r="U632" i="2"/>
  <c r="T635" i="2"/>
  <c r="U636" i="2"/>
  <c r="T639" i="2"/>
  <c r="U640" i="2"/>
  <c r="T643" i="2"/>
  <c r="U644" i="2"/>
  <c r="T647" i="2"/>
  <c r="U648" i="2"/>
  <c r="T651" i="2"/>
  <c r="U652" i="2"/>
  <c r="T655" i="2"/>
  <c r="U656" i="2"/>
  <c r="T659" i="2"/>
  <c r="U660" i="2"/>
  <c r="T663" i="2"/>
  <c r="U664" i="2"/>
  <c r="T667" i="2"/>
  <c r="U668" i="2"/>
  <c r="T671" i="2"/>
  <c r="U672" i="2"/>
  <c r="T675" i="2"/>
  <c r="U676" i="2"/>
  <c r="T679" i="2"/>
  <c r="U680" i="2"/>
  <c r="T683" i="2"/>
  <c r="U684" i="2"/>
  <c r="T687" i="2"/>
  <c r="U688" i="2"/>
  <c r="T691" i="2"/>
  <c r="U692" i="2"/>
  <c r="T695" i="2"/>
  <c r="U696" i="2"/>
  <c r="T699" i="2"/>
  <c r="U700" i="2"/>
  <c r="T703" i="2"/>
  <c r="U704" i="2"/>
  <c r="T707" i="2"/>
  <c r="U708" i="2"/>
  <c r="T711" i="2"/>
  <c r="U712" i="2"/>
  <c r="T715" i="2"/>
  <c r="U716" i="2"/>
  <c r="T719" i="2"/>
  <c r="U720" i="2"/>
  <c r="T723" i="2"/>
  <c r="U724" i="2"/>
  <c r="T727" i="2"/>
  <c r="U728" i="2"/>
  <c r="T731" i="2"/>
  <c r="U732" i="2"/>
  <c r="T735" i="2"/>
  <c r="U736" i="2"/>
  <c r="T739" i="2"/>
  <c r="U740" i="2"/>
  <c r="T743" i="2"/>
  <c r="U744" i="2"/>
  <c r="T747" i="2"/>
  <c r="U748" i="2"/>
  <c r="T751" i="2"/>
  <c r="U752" i="2"/>
  <c r="T755" i="2"/>
  <c r="U756" i="2"/>
  <c r="T759" i="2"/>
  <c r="U760" i="2"/>
  <c r="T763" i="2"/>
  <c r="U764" i="2"/>
  <c r="T767" i="2"/>
  <c r="U768" i="2"/>
  <c r="T771" i="2"/>
  <c r="U772" i="2"/>
  <c r="T775" i="2"/>
  <c r="U776" i="2"/>
  <c r="T779" i="2"/>
  <c r="U780" i="2"/>
  <c r="T783" i="2"/>
  <c r="U784" i="2"/>
  <c r="T787" i="2"/>
  <c r="U788" i="2"/>
  <c r="T791" i="2"/>
  <c r="U792" i="2"/>
  <c r="T795" i="2"/>
  <c r="U796" i="2"/>
  <c r="T799" i="2"/>
  <c r="U800" i="2"/>
  <c r="T803" i="2"/>
  <c r="U804" i="2"/>
  <c r="T807" i="2"/>
  <c r="U808" i="2"/>
  <c r="T811" i="2"/>
  <c r="U812" i="2"/>
  <c r="T815" i="2"/>
  <c r="U816" i="2"/>
  <c r="T819" i="2"/>
  <c r="U820" i="2"/>
  <c r="T823" i="2"/>
  <c r="U824" i="2"/>
  <c r="T827" i="2"/>
  <c r="U828" i="2"/>
  <c r="T831" i="2"/>
  <c r="U832" i="2"/>
  <c r="T835" i="2"/>
  <c r="U836" i="2"/>
  <c r="T839" i="2"/>
  <c r="U840" i="2"/>
  <c r="T843" i="2"/>
  <c r="U844" i="2"/>
  <c r="T847" i="2"/>
  <c r="U848" i="2"/>
  <c r="T851" i="2"/>
  <c r="U852" i="2"/>
  <c r="T855" i="2"/>
  <c r="U856" i="2"/>
  <c r="T859" i="2"/>
  <c r="U860" i="2"/>
  <c r="T863" i="2"/>
  <c r="U864" i="2"/>
  <c r="T867" i="2"/>
  <c r="U868" i="2"/>
  <c r="T871" i="2"/>
  <c r="U872" i="2"/>
  <c r="T875" i="2"/>
  <c r="U876" i="2"/>
  <c r="T879" i="2"/>
  <c r="U880" i="2"/>
  <c r="T883" i="2"/>
  <c r="U884" i="2"/>
  <c r="T887" i="2"/>
  <c r="U888" i="2"/>
  <c r="T891" i="2"/>
  <c r="U892" i="2"/>
  <c r="T895" i="2"/>
  <c r="U896" i="2"/>
  <c r="T899" i="2"/>
  <c r="U900" i="2"/>
  <c r="T903" i="2"/>
  <c r="U904" i="2"/>
  <c r="T907" i="2"/>
  <c r="U908" i="2"/>
  <c r="T911" i="2"/>
  <c r="U912" i="2"/>
  <c r="T915" i="2"/>
  <c r="U916" i="2"/>
  <c r="T919" i="2"/>
  <c r="U920" i="2"/>
  <c r="T923" i="2"/>
  <c r="U924" i="2"/>
  <c r="T927" i="2"/>
  <c r="U928" i="2"/>
  <c r="T931" i="2"/>
  <c r="U932" i="2"/>
  <c r="T935" i="2"/>
  <c r="U936" i="2"/>
  <c r="T939" i="2"/>
  <c r="U940" i="2"/>
  <c r="T943" i="2"/>
  <c r="U944" i="2"/>
  <c r="T947" i="2"/>
  <c r="U948" i="2"/>
  <c r="T951" i="2"/>
  <c r="U952" i="2"/>
  <c r="T955" i="2"/>
  <c r="U956" i="2"/>
  <c r="T959" i="2"/>
  <c r="U960" i="2"/>
  <c r="T963" i="2"/>
  <c r="U964" i="2"/>
  <c r="T967" i="2"/>
  <c r="U968" i="2"/>
  <c r="T971" i="2"/>
  <c r="U972" i="2"/>
  <c r="T975" i="2"/>
  <c r="U976" i="2"/>
  <c r="T979" i="2"/>
  <c r="U980" i="2"/>
  <c r="T983" i="2"/>
  <c r="U984" i="2"/>
  <c r="T987" i="2"/>
  <c r="U988" i="2"/>
  <c r="T991" i="2"/>
  <c r="U992" i="2"/>
  <c r="T995" i="2"/>
  <c r="U996" i="2"/>
  <c r="T999" i="2"/>
  <c r="U1000" i="2"/>
  <c r="T1003" i="2"/>
  <c r="U1004" i="2"/>
  <c r="T1007" i="2"/>
  <c r="U1008" i="2"/>
  <c r="T1011" i="2"/>
  <c r="U1012" i="2"/>
  <c r="T1015" i="2"/>
  <c r="U1016" i="2"/>
  <c r="T1019" i="2"/>
  <c r="U1020" i="2"/>
  <c r="T1023" i="2"/>
  <c r="U1024" i="2"/>
  <c r="T1027" i="2"/>
  <c r="U1028" i="2"/>
  <c r="T1031" i="2"/>
  <c r="U1032" i="2"/>
  <c r="T1035" i="2"/>
  <c r="U1036" i="2"/>
  <c r="T1039" i="2"/>
  <c r="U1040" i="2"/>
  <c r="T1043" i="2"/>
  <c r="U1044" i="2"/>
  <c r="T1047" i="2"/>
  <c r="U1048" i="2"/>
  <c r="T1051" i="2"/>
  <c r="U1052" i="2"/>
  <c r="T1055" i="2"/>
  <c r="U1056" i="2"/>
  <c r="T1059" i="2"/>
  <c r="U1060" i="2"/>
  <c r="T1063" i="2"/>
  <c r="U1064" i="2"/>
  <c r="T1067" i="2"/>
  <c r="U1068" i="2"/>
  <c r="T1071" i="2"/>
  <c r="U1072" i="2"/>
  <c r="T1075" i="2"/>
  <c r="U1076" i="2"/>
  <c r="T1079" i="2"/>
  <c r="U1080" i="2"/>
  <c r="T1083" i="2"/>
  <c r="U1084" i="2"/>
  <c r="T1087" i="2"/>
  <c r="U1088" i="2"/>
  <c r="T1091" i="2"/>
  <c r="U1092" i="2"/>
  <c r="T1095" i="2"/>
  <c r="U1096" i="2"/>
  <c r="T1099" i="2"/>
  <c r="U1100" i="2"/>
  <c r="T1103" i="2"/>
  <c r="U1104" i="2"/>
  <c r="T1107" i="2"/>
  <c r="U1108" i="2"/>
  <c r="T1111" i="2"/>
  <c r="U1112" i="2"/>
  <c r="T1115" i="2"/>
  <c r="U1116" i="2"/>
  <c r="T1119" i="2"/>
  <c r="U1120" i="2"/>
  <c r="T1123" i="2"/>
  <c r="U1124" i="2"/>
  <c r="T1127" i="2"/>
  <c r="U1128" i="2"/>
  <c r="T1131" i="2"/>
  <c r="U1132" i="2"/>
  <c r="T1135" i="2"/>
  <c r="U1136" i="2"/>
  <c r="T1139" i="2"/>
  <c r="U1140" i="2"/>
  <c r="T1143" i="2"/>
  <c r="U1144" i="2"/>
  <c r="T1147" i="2"/>
  <c r="U1148" i="2"/>
  <c r="T1151" i="2"/>
  <c r="U1152" i="2"/>
  <c r="T1155" i="2"/>
  <c r="U1156" i="2"/>
  <c r="T1159" i="2"/>
  <c r="U1160" i="2"/>
  <c r="T1163" i="2"/>
  <c r="U1164" i="2"/>
  <c r="T1167" i="2"/>
  <c r="U1168" i="2"/>
  <c r="T1171" i="2"/>
  <c r="U1172" i="2"/>
  <c r="T1175" i="2"/>
  <c r="U1176" i="2"/>
  <c r="T1179" i="2"/>
  <c r="U1180" i="2"/>
  <c r="T1183" i="2"/>
  <c r="U1184" i="2"/>
  <c r="T1187" i="2"/>
  <c r="U1188" i="2"/>
  <c r="T1191" i="2"/>
  <c r="U1192" i="2"/>
  <c r="T1195" i="2"/>
  <c r="U1196" i="2"/>
  <c r="T1199" i="2"/>
  <c r="U1200" i="2"/>
  <c r="T1203" i="2"/>
  <c r="U1204" i="2"/>
  <c r="T1207" i="2"/>
  <c r="U1208" i="2"/>
  <c r="T1211" i="2"/>
  <c r="U1212" i="2"/>
  <c r="T1215" i="2"/>
  <c r="U1216" i="2"/>
  <c r="T1219" i="2"/>
  <c r="U1220" i="2"/>
  <c r="T1223" i="2"/>
  <c r="U1224" i="2"/>
  <c r="T1227" i="2"/>
  <c r="U1228" i="2"/>
  <c r="T1231" i="2"/>
  <c r="U1232" i="2"/>
  <c r="T1235" i="2"/>
  <c r="U1236" i="2"/>
  <c r="T1239" i="2"/>
  <c r="U1240" i="2"/>
  <c r="T1243" i="2"/>
  <c r="U1244" i="2"/>
  <c r="T1247" i="2"/>
  <c r="U1248" i="2"/>
  <c r="T1251" i="2"/>
  <c r="U1252" i="2"/>
  <c r="T1255" i="2"/>
  <c r="U1256" i="2"/>
  <c r="T1259" i="2"/>
  <c r="U1260" i="2"/>
  <c r="T1263" i="2"/>
  <c r="U1264" i="2"/>
  <c r="T1267" i="2"/>
  <c r="U1268" i="2"/>
  <c r="T1271" i="2"/>
  <c r="U1272" i="2"/>
  <c r="T1275" i="2"/>
  <c r="U1276" i="2"/>
  <c r="T1279" i="2"/>
  <c r="U1280" i="2"/>
  <c r="T1283" i="2"/>
  <c r="U1284" i="2"/>
  <c r="T1287" i="2"/>
  <c r="U1288" i="2"/>
  <c r="T1291" i="2"/>
  <c r="U1292" i="2"/>
  <c r="T1295" i="2"/>
  <c r="U1296" i="2"/>
  <c r="T1299" i="2"/>
  <c r="U1300" i="2"/>
  <c r="T1303" i="2"/>
  <c r="U1304" i="2"/>
  <c r="T1307" i="2"/>
  <c r="U1308" i="2"/>
  <c r="T1311" i="2"/>
  <c r="U1312" i="2"/>
  <c r="T1315" i="2"/>
  <c r="U1316" i="2"/>
  <c r="T1319" i="2"/>
  <c r="U1320" i="2"/>
  <c r="T1323" i="2"/>
  <c r="U1324" i="2"/>
  <c r="T1327" i="2"/>
  <c r="U1328" i="2"/>
  <c r="T1331" i="2"/>
  <c r="U1332" i="2"/>
  <c r="T1335" i="2"/>
  <c r="U1336" i="2"/>
  <c r="T1339" i="2"/>
  <c r="U1340" i="2"/>
  <c r="T1343" i="2"/>
  <c r="U1344" i="2"/>
  <c r="T1347" i="2"/>
  <c r="U1348" i="2"/>
  <c r="T1351" i="2"/>
  <c r="U1352" i="2"/>
  <c r="T1355" i="2"/>
  <c r="U1356" i="2"/>
  <c r="T1359" i="2"/>
  <c r="U1360" i="2"/>
  <c r="T1363" i="2"/>
  <c r="U1364" i="2"/>
  <c r="T1367" i="2"/>
  <c r="U1368" i="2"/>
  <c r="T1371" i="2"/>
  <c r="U1372" i="2"/>
  <c r="T1375" i="2"/>
  <c r="U1376" i="2"/>
  <c r="T1379" i="2"/>
  <c r="U1380" i="2"/>
  <c r="T1383" i="2"/>
  <c r="U1384" i="2"/>
  <c r="T1387" i="2"/>
  <c r="U1388" i="2"/>
  <c r="T1391" i="2"/>
  <c r="U1392" i="2"/>
  <c r="T1395" i="2"/>
  <c r="U1396" i="2"/>
  <c r="T1399" i="2"/>
  <c r="U1400" i="2"/>
  <c r="T1403" i="2"/>
  <c r="U1404" i="2"/>
  <c r="T1407" i="2"/>
  <c r="U1408" i="2"/>
  <c r="T1411" i="2"/>
  <c r="U1412" i="2"/>
  <c r="T1415" i="2"/>
  <c r="U1416" i="2"/>
  <c r="T1419" i="2"/>
  <c r="U1420" i="2"/>
  <c r="T1423" i="2"/>
  <c r="U1424" i="2"/>
  <c r="T1427" i="2"/>
  <c r="U1428" i="2"/>
  <c r="T1431" i="2"/>
  <c r="U1432" i="2"/>
  <c r="T1435" i="2"/>
  <c r="U1436" i="2"/>
  <c r="T1439" i="2"/>
  <c r="U1440" i="2"/>
  <c r="T1443" i="2"/>
  <c r="U1444" i="2"/>
  <c r="T1447" i="2"/>
  <c r="U1448" i="2"/>
  <c r="T1451" i="2"/>
  <c r="U1452" i="2"/>
  <c r="T1455" i="2"/>
  <c r="U1456" i="2"/>
  <c r="T1459" i="2"/>
  <c r="U1460" i="2"/>
  <c r="T1463" i="2"/>
  <c r="U1464" i="2"/>
  <c r="T1467" i="2"/>
  <c r="U1468" i="2"/>
  <c r="T1471" i="2"/>
  <c r="U1472" i="2"/>
  <c r="T1475" i="2"/>
  <c r="U1476" i="2"/>
  <c r="T1479" i="2"/>
  <c r="U1480" i="2"/>
  <c r="T1483" i="2"/>
  <c r="U1484" i="2"/>
  <c r="T1487" i="2"/>
  <c r="U1488" i="2"/>
  <c r="T1491" i="2"/>
  <c r="U1492" i="2"/>
  <c r="T1495" i="2"/>
  <c r="U1496" i="2"/>
  <c r="T1499" i="2"/>
  <c r="U1500" i="2"/>
  <c r="T1503" i="2"/>
  <c r="U1504" i="2"/>
  <c r="T1507" i="2"/>
  <c r="U1508" i="2"/>
  <c r="T1511" i="2"/>
  <c r="U1512" i="2"/>
  <c r="T1515" i="2"/>
  <c r="U1516" i="2"/>
  <c r="T1519" i="2"/>
  <c r="U1520" i="2"/>
  <c r="T1523" i="2"/>
  <c r="U1524" i="2"/>
  <c r="T1527" i="2"/>
  <c r="U1528" i="2"/>
  <c r="T1531" i="2"/>
  <c r="U1532" i="2"/>
  <c r="T1535" i="2"/>
  <c r="U1536" i="2"/>
  <c r="T1539" i="2"/>
  <c r="U1540" i="2"/>
  <c r="T1543" i="2"/>
  <c r="U1544" i="2"/>
  <c r="T1547" i="2"/>
  <c r="U1548" i="2"/>
  <c r="T1551" i="2"/>
  <c r="U1552" i="2"/>
  <c r="T1555" i="2"/>
  <c r="U1556" i="2"/>
  <c r="T1559" i="2"/>
  <c r="U1560" i="2"/>
  <c r="T1563" i="2"/>
  <c r="U1564" i="2"/>
  <c r="T1567" i="2"/>
  <c r="U1568" i="2"/>
  <c r="T1571" i="2"/>
  <c r="U1572" i="2"/>
  <c r="T1575" i="2"/>
  <c r="U1576" i="2"/>
  <c r="T1579" i="2"/>
  <c r="U1580" i="2"/>
  <c r="T1583" i="2"/>
  <c r="U1584" i="2"/>
  <c r="T1587" i="2"/>
  <c r="U1588" i="2"/>
  <c r="T1591" i="2"/>
  <c r="U1592" i="2"/>
  <c r="T1595" i="2"/>
  <c r="U1596" i="2"/>
  <c r="T1599" i="2"/>
  <c r="U1600" i="2"/>
  <c r="T1603" i="2"/>
  <c r="U1604" i="2"/>
  <c r="T1607" i="2"/>
  <c r="U1608" i="2"/>
  <c r="T1611" i="2"/>
  <c r="U1612" i="2"/>
  <c r="T1615" i="2"/>
  <c r="U1616" i="2"/>
  <c r="T1619" i="2"/>
  <c r="U1620" i="2"/>
  <c r="T1623" i="2"/>
  <c r="U1624" i="2"/>
  <c r="T1627" i="2"/>
  <c r="U1628" i="2"/>
  <c r="T1631" i="2"/>
  <c r="U1632" i="2"/>
  <c r="T1635" i="2"/>
  <c r="U1636" i="2"/>
  <c r="T1639" i="2"/>
  <c r="U1640" i="2"/>
  <c r="T1643" i="2"/>
  <c r="U1644" i="2"/>
  <c r="T1647" i="2"/>
  <c r="U1648" i="2"/>
  <c r="T1651" i="2"/>
  <c r="U1652" i="2"/>
  <c r="T1655" i="2"/>
  <c r="U1656" i="2"/>
  <c r="T1659" i="2"/>
  <c r="U1660" i="2"/>
  <c r="T1663" i="2"/>
  <c r="U1664" i="2"/>
  <c r="T1667" i="2"/>
  <c r="U1668" i="2"/>
  <c r="T1671" i="2"/>
  <c r="U1672" i="2"/>
  <c r="T1675" i="2"/>
  <c r="U1676" i="2"/>
  <c r="T1679" i="2"/>
  <c r="U1680" i="2"/>
  <c r="T1683" i="2"/>
  <c r="U1684" i="2"/>
  <c r="T1687" i="2"/>
  <c r="U1688" i="2"/>
  <c r="T1691" i="2"/>
  <c r="U1692" i="2"/>
  <c r="T1695" i="2"/>
  <c r="U1696" i="2"/>
  <c r="T1699" i="2"/>
  <c r="U1700" i="2"/>
  <c r="T1703" i="2"/>
  <c r="U1704" i="2"/>
  <c r="T1707" i="2"/>
  <c r="U1708" i="2"/>
  <c r="T1710" i="2"/>
  <c r="U1713" i="2"/>
  <c r="U1715" i="2"/>
  <c r="T1717" i="2"/>
  <c r="U1719" i="2"/>
  <c r="T1722" i="2"/>
  <c r="T1732" i="2"/>
  <c r="U1737" i="2"/>
  <c r="T1748" i="2"/>
  <c r="U1753" i="2"/>
  <c r="T1764" i="2"/>
  <c r="U1769" i="2"/>
  <c r="T1780" i="2"/>
  <c r="U1785" i="2"/>
  <c r="T1796" i="2"/>
  <c r="U1801" i="2"/>
  <c r="T1812" i="2"/>
  <c r="U1817" i="2"/>
  <c r="T1828" i="2"/>
  <c r="U1833" i="2"/>
  <c r="T1840" i="2"/>
  <c r="U1841" i="2"/>
  <c r="T1844" i="2"/>
  <c r="U1845" i="2"/>
  <c r="T1848" i="2"/>
  <c r="U1849" i="2"/>
  <c r="T1852" i="2"/>
  <c r="U1853" i="2"/>
  <c r="T1856" i="2"/>
  <c r="U1857" i="2"/>
  <c r="T1860" i="2"/>
  <c r="U1861" i="2"/>
  <c r="T1864" i="2"/>
  <c r="U1865" i="2"/>
  <c r="T1868" i="2"/>
  <c r="U1869" i="2"/>
  <c r="T1872" i="2"/>
  <c r="U1873" i="2"/>
  <c r="T1876" i="2"/>
  <c r="U1877" i="2"/>
  <c r="T1880" i="2"/>
  <c r="U1881" i="2"/>
  <c r="T1884" i="2"/>
  <c r="U1885" i="2"/>
  <c r="T1888" i="2"/>
  <c r="U1889" i="2"/>
  <c r="T1892" i="2"/>
  <c r="U1893" i="2"/>
  <c r="T1896" i="2"/>
  <c r="U1897" i="2"/>
  <c r="T1900" i="2"/>
  <c r="U1901" i="2"/>
  <c r="T1904" i="2"/>
  <c r="U1905" i="2"/>
  <c r="T1908" i="2"/>
  <c r="U1909" i="2"/>
  <c r="T1912" i="2"/>
  <c r="U1913" i="2"/>
  <c r="T1916" i="2"/>
  <c r="U1917" i="2"/>
  <c r="T1920" i="2"/>
  <c r="U1921" i="2"/>
  <c r="T1924" i="2"/>
  <c r="U1925" i="2"/>
  <c r="T1928" i="2"/>
  <c r="U1929" i="2"/>
  <c r="T1932" i="2"/>
  <c r="U1933" i="2"/>
  <c r="T1936" i="2"/>
  <c r="U1937" i="2"/>
  <c r="T1940" i="2"/>
  <c r="U1941" i="2"/>
  <c r="T1944" i="2"/>
  <c r="U1945" i="2"/>
  <c r="T1948" i="2"/>
  <c r="U1949" i="2"/>
  <c r="T1952" i="2"/>
  <c r="U1953" i="2"/>
  <c r="T1956" i="2"/>
  <c r="U1957" i="2"/>
  <c r="T1960" i="2"/>
  <c r="U1961" i="2"/>
  <c r="T1964" i="2"/>
  <c r="U1965" i="2"/>
  <c r="T1968" i="2"/>
  <c r="U1969" i="2"/>
  <c r="T1972" i="2"/>
  <c r="U1973" i="2"/>
  <c r="T1976" i="2"/>
  <c r="U1977" i="2"/>
  <c r="T1980" i="2"/>
  <c r="U1981" i="2"/>
  <c r="T1984" i="2"/>
  <c r="U1985" i="2"/>
  <c r="T1988" i="2"/>
  <c r="U1989" i="2"/>
  <c r="T1992" i="2"/>
  <c r="U1993" i="2"/>
  <c r="T1996" i="2"/>
  <c r="U1997" i="2"/>
  <c r="T2000" i="2"/>
  <c r="U2001" i="2"/>
  <c r="T2004" i="2"/>
  <c r="U2005" i="2"/>
  <c r="T2008" i="2"/>
  <c r="U2009" i="2"/>
  <c r="T2012" i="2"/>
  <c r="U2013" i="2"/>
  <c r="T2016" i="2"/>
  <c r="U2017" i="2"/>
  <c r="T2020" i="2"/>
  <c r="U2021" i="2"/>
  <c r="T2024" i="2"/>
  <c r="U2025" i="2"/>
  <c r="T2028" i="2"/>
  <c r="U2029" i="2"/>
  <c r="T2032" i="2"/>
  <c r="U2033" i="2"/>
  <c r="T2036" i="2"/>
  <c r="U2037" i="2"/>
  <c r="T2040" i="2"/>
  <c r="U2041" i="2"/>
  <c r="T2044" i="2"/>
  <c r="U2045" i="2"/>
  <c r="T2048" i="2"/>
  <c r="U2049" i="2"/>
  <c r="T2052" i="2"/>
  <c r="U2053" i="2"/>
  <c r="T2056" i="2"/>
  <c r="U2057" i="2"/>
  <c r="T2060" i="2"/>
  <c r="U2061" i="2"/>
  <c r="T2064" i="2"/>
  <c r="U2065" i="2"/>
  <c r="T2068" i="2"/>
  <c r="U2069" i="2"/>
  <c r="T2072" i="2"/>
  <c r="U2073" i="2"/>
  <c r="T2076" i="2"/>
  <c r="U2077" i="2"/>
  <c r="T2080" i="2"/>
  <c r="U2081" i="2"/>
  <c r="T2084" i="2"/>
  <c r="U2085" i="2"/>
  <c r="T2088" i="2"/>
  <c r="U2089" i="2"/>
  <c r="T2092" i="2"/>
  <c r="U2093" i="2"/>
  <c r="T2096" i="2"/>
  <c r="U2097" i="2"/>
  <c r="T2100" i="2"/>
  <c r="U2101" i="2"/>
  <c r="T2104" i="2"/>
  <c r="U2105" i="2"/>
  <c r="T2108" i="2"/>
  <c r="U2109" i="2"/>
  <c r="T2112" i="2"/>
  <c r="U2113" i="2"/>
  <c r="T2116" i="2"/>
  <c r="U2117" i="2"/>
  <c r="T2120" i="2"/>
  <c r="U2121" i="2"/>
  <c r="T2124" i="2"/>
  <c r="U2125" i="2"/>
  <c r="T2128" i="2"/>
  <c r="U2129" i="2"/>
  <c r="T2132" i="2"/>
  <c r="U2133" i="2"/>
  <c r="T2136" i="2"/>
  <c r="U2137" i="2"/>
  <c r="T2140" i="2"/>
  <c r="U2141" i="2"/>
  <c r="T2144" i="2"/>
  <c r="U2145" i="2"/>
  <c r="T2148" i="2"/>
  <c r="U2149" i="2"/>
  <c r="T2152" i="2"/>
  <c r="U2153" i="2"/>
  <c r="T2156" i="2"/>
  <c r="U2157" i="2"/>
  <c r="T2160" i="2"/>
  <c r="U2161" i="2"/>
  <c r="T2164" i="2"/>
  <c r="U2165" i="2"/>
  <c r="T2168" i="2"/>
  <c r="U2169" i="2"/>
  <c r="T2172" i="2"/>
  <c r="U2173" i="2"/>
  <c r="T2176" i="2"/>
  <c r="U2177" i="2"/>
  <c r="T2180" i="2"/>
  <c r="U2181" i="2"/>
  <c r="T2184" i="2"/>
  <c r="U2185" i="2"/>
  <c r="T2188" i="2"/>
  <c r="U2189" i="2"/>
  <c r="T2192" i="2"/>
  <c r="U2193" i="2"/>
  <c r="T2196" i="2"/>
  <c r="U2197" i="2"/>
  <c r="T2200" i="2"/>
  <c r="U2201" i="2"/>
  <c r="T2204" i="2"/>
  <c r="U2205" i="2"/>
  <c r="T2208" i="2"/>
  <c r="U2209" i="2"/>
  <c r="T2212" i="2"/>
  <c r="U2213" i="2"/>
  <c r="T2216" i="2"/>
  <c r="U2217" i="2"/>
  <c r="T2220" i="2"/>
  <c r="U2221" i="2"/>
  <c r="T2224" i="2"/>
  <c r="U2225" i="2"/>
  <c r="T2228" i="2"/>
  <c r="U2229" i="2"/>
  <c r="T2232" i="2"/>
  <c r="U2233" i="2"/>
  <c r="T2236" i="2"/>
  <c r="U2237" i="2"/>
  <c r="T2240" i="2"/>
  <c r="U2241" i="2"/>
  <c r="T2244" i="2"/>
  <c r="U2245" i="2"/>
  <c r="T2248" i="2"/>
  <c r="U2249" i="2"/>
  <c r="T2252" i="2"/>
  <c r="U2253" i="2"/>
  <c r="T2256" i="2"/>
  <c r="U2257" i="2"/>
  <c r="T2260" i="2"/>
  <c r="U2261" i="2"/>
  <c r="T2264" i="2"/>
  <c r="U2265" i="2"/>
  <c r="U2268" i="2"/>
  <c r="T2270" i="2"/>
  <c r="U2275" i="2"/>
  <c r="T2277" i="2"/>
  <c r="T2279" i="2"/>
  <c r="U2282" i="2"/>
  <c r="U2284" i="2"/>
  <c r="T2286" i="2"/>
  <c r="U2291" i="2"/>
  <c r="T2293" i="2"/>
  <c r="T2295" i="2"/>
  <c r="U2298" i="2"/>
  <c r="U2300" i="2"/>
  <c r="T2302" i="2"/>
  <c r="U2307" i="2"/>
  <c r="T2309" i="2"/>
  <c r="T2311" i="2"/>
  <c r="U2314" i="2"/>
  <c r="U2319" i="2"/>
  <c r="T1711" i="2"/>
  <c r="U1712" i="2"/>
  <c r="T1715" i="2"/>
  <c r="U1716" i="2"/>
  <c r="T1719" i="2"/>
  <c r="U1720" i="2"/>
  <c r="T1723" i="2"/>
  <c r="U1724" i="2"/>
  <c r="T1727" i="2"/>
  <c r="U1728" i="2"/>
  <c r="T1731" i="2"/>
  <c r="U1732" i="2"/>
  <c r="T1735" i="2"/>
  <c r="U1736" i="2"/>
  <c r="T1739" i="2"/>
  <c r="U1740" i="2"/>
  <c r="T1743" i="2"/>
  <c r="U1744" i="2"/>
  <c r="T1747" i="2"/>
  <c r="U1748" i="2"/>
  <c r="T1751" i="2"/>
  <c r="U1752" i="2"/>
  <c r="T1755" i="2"/>
  <c r="U1756" i="2"/>
  <c r="T1759" i="2"/>
  <c r="U1760" i="2"/>
  <c r="T1763" i="2"/>
  <c r="U1764" i="2"/>
  <c r="T1767" i="2"/>
  <c r="U1768" i="2"/>
  <c r="T1771" i="2"/>
  <c r="U1772" i="2"/>
  <c r="T1775" i="2"/>
  <c r="U1776" i="2"/>
  <c r="T1779" i="2"/>
  <c r="U1780" i="2"/>
  <c r="T1783" i="2"/>
  <c r="U1784" i="2"/>
  <c r="T1787" i="2"/>
  <c r="U1788" i="2"/>
  <c r="T1791" i="2"/>
  <c r="U1792" i="2"/>
  <c r="T1795" i="2"/>
  <c r="U1796" i="2"/>
  <c r="T1799" i="2"/>
  <c r="U1800" i="2"/>
  <c r="T1803" i="2"/>
  <c r="U1804" i="2"/>
  <c r="T1807" i="2"/>
  <c r="U1808" i="2"/>
  <c r="T1811" i="2"/>
  <c r="U1812" i="2"/>
  <c r="T1815" i="2"/>
  <c r="U1816" i="2"/>
  <c r="T1819" i="2"/>
  <c r="U1820" i="2"/>
  <c r="T1823" i="2"/>
  <c r="U1824" i="2"/>
  <c r="T1827" i="2"/>
  <c r="U1828" i="2"/>
  <c r="T1831" i="2"/>
  <c r="U1832" i="2"/>
  <c r="T1835" i="2"/>
  <c r="U1836" i="2"/>
  <c r="T1839" i="2"/>
  <c r="U1840" i="2"/>
  <c r="T1843" i="2"/>
  <c r="U1844" i="2"/>
  <c r="T1847" i="2"/>
  <c r="U1848" i="2"/>
  <c r="T1851" i="2"/>
  <c r="U1852" i="2"/>
  <c r="T1855" i="2"/>
  <c r="U1856" i="2"/>
  <c r="T1859" i="2"/>
  <c r="U1860" i="2"/>
  <c r="T1863" i="2"/>
  <c r="U1864" i="2"/>
  <c r="T1867" i="2"/>
  <c r="U1868" i="2"/>
  <c r="T1871" i="2"/>
  <c r="U1872" i="2"/>
  <c r="T1875" i="2"/>
  <c r="U1876" i="2"/>
  <c r="T1879" i="2"/>
  <c r="U1880" i="2"/>
  <c r="T1883" i="2"/>
  <c r="U1884" i="2"/>
  <c r="T1887" i="2"/>
  <c r="U1888" i="2"/>
  <c r="T1891" i="2"/>
  <c r="U1892" i="2"/>
  <c r="T1895" i="2"/>
  <c r="U1896" i="2"/>
  <c r="T1899" i="2"/>
  <c r="U1900" i="2"/>
  <c r="T1903" i="2"/>
  <c r="U1904" i="2"/>
  <c r="T1907" i="2"/>
  <c r="U1908" i="2"/>
  <c r="T1911" i="2"/>
  <c r="U1912" i="2"/>
  <c r="T1915" i="2"/>
  <c r="U1916" i="2"/>
  <c r="T1919" i="2"/>
  <c r="U1920" i="2"/>
  <c r="T1923" i="2"/>
  <c r="U1924" i="2"/>
  <c r="T1927" i="2"/>
  <c r="U1928" i="2"/>
  <c r="T1931" i="2"/>
  <c r="U1932" i="2"/>
  <c r="T1935" i="2"/>
  <c r="U1936" i="2"/>
  <c r="T1939" i="2"/>
  <c r="U1940" i="2"/>
  <c r="T1943" i="2"/>
  <c r="U1944" i="2"/>
  <c r="T1947" i="2"/>
  <c r="U1948" i="2"/>
  <c r="T1951" i="2"/>
  <c r="U1952" i="2"/>
  <c r="T1955" i="2"/>
  <c r="U1956" i="2"/>
  <c r="T1959" i="2"/>
  <c r="U1960" i="2"/>
  <c r="T1963" i="2"/>
  <c r="U1964" i="2"/>
  <c r="T1967" i="2"/>
  <c r="U1968" i="2"/>
  <c r="T1971" i="2"/>
  <c r="U1972" i="2"/>
  <c r="T1975" i="2"/>
  <c r="U1976" i="2"/>
  <c r="T1979" i="2"/>
  <c r="U1980" i="2"/>
  <c r="T1983" i="2"/>
  <c r="U1984" i="2"/>
  <c r="T1987" i="2"/>
  <c r="U1988" i="2"/>
  <c r="T1991" i="2"/>
  <c r="U1992" i="2"/>
  <c r="T1995" i="2"/>
  <c r="U1996" i="2"/>
  <c r="T1999" i="2"/>
  <c r="U2000" i="2"/>
  <c r="T2003" i="2"/>
  <c r="U2004" i="2"/>
  <c r="T2007" i="2"/>
  <c r="U2008" i="2"/>
  <c r="T2011" i="2"/>
  <c r="U2012" i="2"/>
  <c r="T2015" i="2"/>
  <c r="U2016" i="2"/>
  <c r="T2019" i="2"/>
  <c r="U2020" i="2"/>
  <c r="T2023" i="2"/>
  <c r="U2024" i="2"/>
  <c r="T2027" i="2"/>
  <c r="U2028" i="2"/>
  <c r="T2031" i="2"/>
  <c r="U2032" i="2"/>
  <c r="T2035" i="2"/>
  <c r="U2036" i="2"/>
  <c r="T2039" i="2"/>
  <c r="U2040" i="2"/>
  <c r="T2043" i="2"/>
  <c r="U2044" i="2"/>
  <c r="T2047" i="2"/>
  <c r="U2048" i="2"/>
  <c r="T2051" i="2"/>
  <c r="U2052" i="2"/>
  <c r="T2055" i="2"/>
  <c r="U2056" i="2"/>
  <c r="T2059" i="2"/>
  <c r="U2060" i="2"/>
  <c r="T2063" i="2"/>
  <c r="U2064" i="2"/>
  <c r="T2067" i="2"/>
  <c r="U2068" i="2"/>
  <c r="T2071" i="2"/>
  <c r="U2072" i="2"/>
  <c r="T2075" i="2"/>
  <c r="U2076" i="2"/>
  <c r="T2079" i="2"/>
  <c r="U2080" i="2"/>
  <c r="T2083" i="2"/>
  <c r="U2084" i="2"/>
  <c r="T2087" i="2"/>
  <c r="U2088" i="2"/>
  <c r="T2091" i="2"/>
  <c r="U2092" i="2"/>
  <c r="T2095" i="2"/>
  <c r="U2096" i="2"/>
  <c r="T2099" i="2"/>
  <c r="U2100" i="2"/>
  <c r="T2103" i="2"/>
  <c r="U2104" i="2"/>
  <c r="T2107" i="2"/>
  <c r="U2108" i="2"/>
  <c r="T2111" i="2"/>
  <c r="U2112" i="2"/>
  <c r="T2115" i="2"/>
  <c r="U2116" i="2"/>
  <c r="T2119" i="2"/>
  <c r="U2120" i="2"/>
  <c r="T2123" i="2"/>
  <c r="U2124" i="2"/>
  <c r="T2127" i="2"/>
  <c r="U2128" i="2"/>
  <c r="T2131" i="2"/>
  <c r="U2132" i="2"/>
  <c r="T2135" i="2"/>
  <c r="U2136" i="2"/>
  <c r="T2139" i="2"/>
  <c r="U2140" i="2"/>
  <c r="T2143" i="2"/>
  <c r="U2144" i="2"/>
  <c r="T2147" i="2"/>
  <c r="U2148" i="2"/>
  <c r="T2151" i="2"/>
  <c r="U2152" i="2"/>
  <c r="T2155" i="2"/>
  <c r="U2156" i="2"/>
  <c r="T2159" i="2"/>
  <c r="U2160" i="2"/>
  <c r="T2163" i="2"/>
  <c r="U2164" i="2"/>
  <c r="T2167" i="2"/>
  <c r="U2168" i="2"/>
  <c r="T2171" i="2"/>
  <c r="U2172" i="2"/>
  <c r="T2175" i="2"/>
  <c r="U2176" i="2"/>
  <c r="T2179" i="2"/>
  <c r="U2180" i="2"/>
  <c r="T2183" i="2"/>
  <c r="U2184" i="2"/>
  <c r="T2187" i="2"/>
  <c r="U2188" i="2"/>
  <c r="T2191" i="2"/>
  <c r="U2192" i="2"/>
  <c r="T2195" i="2"/>
  <c r="U2196" i="2"/>
  <c r="T2199" i="2"/>
  <c r="U2200" i="2"/>
  <c r="T2203" i="2"/>
  <c r="U2204" i="2"/>
  <c r="T2207" i="2"/>
  <c r="U2208" i="2"/>
  <c r="T2211" i="2"/>
  <c r="U2212" i="2"/>
  <c r="T2215" i="2"/>
  <c r="U2216" i="2"/>
  <c r="T2219" i="2"/>
  <c r="U2220" i="2"/>
  <c r="T2223" i="2"/>
  <c r="U2224" i="2"/>
  <c r="T2227" i="2"/>
  <c r="U2228" i="2"/>
  <c r="T2231" i="2"/>
  <c r="U2232" i="2"/>
  <c r="T2235" i="2"/>
  <c r="U2236" i="2"/>
  <c r="T2239" i="2"/>
  <c r="U2240" i="2"/>
  <c r="T2243" i="2"/>
  <c r="U2244" i="2"/>
  <c r="T2247" i="2"/>
  <c r="U2248" i="2"/>
  <c r="T2251" i="2"/>
  <c r="U2252" i="2"/>
  <c r="T2255" i="2"/>
  <c r="U2256" i="2"/>
  <c r="T2259" i="2"/>
  <c r="U2260" i="2"/>
  <c r="T2263" i="2"/>
  <c r="U2264" i="2"/>
  <c r="T2267" i="2"/>
  <c r="U2270" i="2"/>
  <c r="U2272" i="2"/>
  <c r="T2274" i="2"/>
  <c r="U2279" i="2"/>
  <c r="T2281" i="2"/>
  <c r="T2283" i="2"/>
  <c r="U2286" i="2"/>
  <c r="U2288" i="2"/>
  <c r="T2290" i="2"/>
  <c r="U2295" i="2"/>
  <c r="T2297" i="2"/>
  <c r="T2299" i="2"/>
  <c r="U2302" i="2"/>
  <c r="U2304" i="2"/>
  <c r="T2306" i="2"/>
  <c r="U2311" i="2"/>
  <c r="T2313" i="2"/>
  <c r="T2315" i="2"/>
  <c r="T2317" i="2"/>
  <c r="U1723" i="2"/>
  <c r="T1726" i="2"/>
  <c r="U1727" i="2"/>
  <c r="T1730" i="2"/>
  <c r="U1731" i="2"/>
  <c r="T1734" i="2"/>
  <c r="U1735" i="2"/>
  <c r="T1738" i="2"/>
  <c r="U1739" i="2"/>
  <c r="T1742" i="2"/>
  <c r="U1743" i="2"/>
  <c r="T1746" i="2"/>
  <c r="U1747" i="2"/>
  <c r="T1750" i="2"/>
  <c r="U1751" i="2"/>
  <c r="T1754" i="2"/>
  <c r="U1755" i="2"/>
  <c r="T1758" i="2"/>
  <c r="U1759" i="2"/>
  <c r="T1762" i="2"/>
  <c r="U1763" i="2"/>
  <c r="T1766" i="2"/>
  <c r="U1767" i="2"/>
  <c r="T1770" i="2"/>
  <c r="U1771" i="2"/>
  <c r="T1774" i="2"/>
  <c r="U1775" i="2"/>
  <c r="T1778" i="2"/>
  <c r="U1779" i="2"/>
  <c r="T1782" i="2"/>
  <c r="U1783" i="2"/>
  <c r="T1786" i="2"/>
  <c r="U1787" i="2"/>
  <c r="T1790" i="2"/>
  <c r="U1791" i="2"/>
  <c r="T1794" i="2"/>
  <c r="U1795" i="2"/>
  <c r="T1798" i="2"/>
  <c r="U1799" i="2"/>
  <c r="T1802" i="2"/>
  <c r="U1803" i="2"/>
  <c r="T1806" i="2"/>
  <c r="U1807" i="2"/>
  <c r="T1810" i="2"/>
  <c r="U1811" i="2"/>
  <c r="T1814" i="2"/>
  <c r="U1815" i="2"/>
  <c r="T1818" i="2"/>
  <c r="U1819" i="2"/>
  <c r="T1822" i="2"/>
  <c r="U1823" i="2"/>
  <c r="T1826" i="2"/>
  <c r="U1827" i="2"/>
  <c r="T1830" i="2"/>
  <c r="U1831" i="2"/>
  <c r="T1834" i="2"/>
  <c r="U1835" i="2"/>
  <c r="T1838" i="2"/>
  <c r="U1839" i="2"/>
  <c r="T1842" i="2"/>
  <c r="U1843" i="2"/>
  <c r="T1846" i="2"/>
  <c r="U1847" i="2"/>
  <c r="T1850" i="2"/>
  <c r="U1851" i="2"/>
  <c r="T1854" i="2"/>
  <c r="U1855" i="2"/>
  <c r="T1858" i="2"/>
  <c r="U1859" i="2"/>
  <c r="T1862" i="2"/>
  <c r="U1863" i="2"/>
  <c r="T1866" i="2"/>
  <c r="U1867" i="2"/>
  <c r="T1870" i="2"/>
  <c r="U1871" i="2"/>
  <c r="T1874" i="2"/>
  <c r="U1875" i="2"/>
  <c r="T1878" i="2"/>
  <c r="U1879" i="2"/>
  <c r="T1882" i="2"/>
  <c r="U1883" i="2"/>
  <c r="T1886" i="2"/>
  <c r="U1887" i="2"/>
  <c r="T1890" i="2"/>
  <c r="U1891" i="2"/>
  <c r="T1894" i="2"/>
  <c r="U1895" i="2"/>
  <c r="T1898" i="2"/>
  <c r="U1899" i="2"/>
  <c r="T1902" i="2"/>
  <c r="U1903" i="2"/>
  <c r="T1906" i="2"/>
  <c r="U1907" i="2"/>
  <c r="T1910" i="2"/>
  <c r="U1911" i="2"/>
  <c r="T1914" i="2"/>
  <c r="U1915" i="2"/>
  <c r="T1918" i="2"/>
  <c r="U1919" i="2"/>
  <c r="T1922" i="2"/>
  <c r="U1923" i="2"/>
  <c r="T1926" i="2"/>
  <c r="U1927" i="2"/>
  <c r="T1930" i="2"/>
  <c r="U1931" i="2"/>
  <c r="T1934" i="2"/>
  <c r="U1935" i="2"/>
  <c r="T1938" i="2"/>
  <c r="U1939" i="2"/>
  <c r="T1942" i="2"/>
  <c r="U1943" i="2"/>
  <c r="T1946" i="2"/>
  <c r="U1947" i="2"/>
  <c r="T1950" i="2"/>
  <c r="U1951" i="2"/>
  <c r="T1954" i="2"/>
  <c r="U1955" i="2"/>
  <c r="T1958" i="2"/>
  <c r="U1959" i="2"/>
  <c r="T1962" i="2"/>
  <c r="U1963" i="2"/>
  <c r="T1966" i="2"/>
  <c r="U1967" i="2"/>
  <c r="T1970" i="2"/>
  <c r="U1971" i="2"/>
  <c r="T1974" i="2"/>
  <c r="U1975" i="2"/>
  <c r="T1978" i="2"/>
  <c r="U1979" i="2"/>
  <c r="T1982" i="2"/>
  <c r="U1983" i="2"/>
  <c r="T1986" i="2"/>
  <c r="U1987" i="2"/>
  <c r="T1990" i="2"/>
  <c r="U1991" i="2"/>
  <c r="T1994" i="2"/>
  <c r="U1995" i="2"/>
  <c r="T1998" i="2"/>
  <c r="U1999" i="2"/>
  <c r="T2002" i="2"/>
  <c r="U2003" i="2"/>
  <c r="T2006" i="2"/>
  <c r="U2007" i="2"/>
  <c r="T2010" i="2"/>
  <c r="U2011" i="2"/>
  <c r="T2014" i="2"/>
  <c r="U2015" i="2"/>
  <c r="T2018" i="2"/>
  <c r="U2019" i="2"/>
  <c r="T2022" i="2"/>
  <c r="U2023" i="2"/>
  <c r="T2026" i="2"/>
  <c r="U2027" i="2"/>
  <c r="T2030" i="2"/>
  <c r="U2031" i="2"/>
  <c r="T2034" i="2"/>
  <c r="U2035" i="2"/>
  <c r="T2038" i="2"/>
  <c r="U2039" i="2"/>
  <c r="T2042" i="2"/>
  <c r="U2043" i="2"/>
  <c r="T2046" i="2"/>
  <c r="U2047" i="2"/>
  <c r="T2050" i="2"/>
  <c r="U2051" i="2"/>
  <c r="T2054" i="2"/>
  <c r="U2055" i="2"/>
  <c r="T2058" i="2"/>
  <c r="U2059" i="2"/>
  <c r="T2062" i="2"/>
  <c r="U2063" i="2"/>
  <c r="T2066" i="2"/>
  <c r="U2067" i="2"/>
  <c r="T2070" i="2"/>
  <c r="U2071" i="2"/>
  <c r="T2074" i="2"/>
  <c r="U2075" i="2"/>
  <c r="T2078" i="2"/>
  <c r="U2079" i="2"/>
  <c r="T2082" i="2"/>
  <c r="U2083" i="2"/>
  <c r="T2086" i="2"/>
  <c r="U2087" i="2"/>
  <c r="T2090" i="2"/>
  <c r="U2091" i="2"/>
  <c r="T2094" i="2"/>
  <c r="U2095" i="2"/>
  <c r="T2098" i="2"/>
  <c r="U2099" i="2"/>
  <c r="T2102" i="2"/>
  <c r="U2103" i="2"/>
  <c r="T2106" i="2"/>
  <c r="U2107" i="2"/>
  <c r="T2110" i="2"/>
  <c r="U2111" i="2"/>
  <c r="T2114" i="2"/>
  <c r="U2115" i="2"/>
  <c r="T2118" i="2"/>
  <c r="U2119" i="2"/>
  <c r="T2122" i="2"/>
  <c r="U2123" i="2"/>
  <c r="T2126" i="2"/>
  <c r="U2127" i="2"/>
  <c r="T2130" i="2"/>
  <c r="U2131" i="2"/>
  <c r="T2134" i="2"/>
  <c r="U2135" i="2"/>
  <c r="T2138" i="2"/>
  <c r="U2139" i="2"/>
  <c r="T2142" i="2"/>
  <c r="U2143" i="2"/>
  <c r="T2146" i="2"/>
  <c r="U2147" i="2"/>
  <c r="T2150" i="2"/>
  <c r="U2151" i="2"/>
  <c r="T2154" i="2"/>
  <c r="U2155" i="2"/>
  <c r="T2158" i="2"/>
  <c r="U2159" i="2"/>
  <c r="T2162" i="2"/>
  <c r="U2163" i="2"/>
  <c r="T2166" i="2"/>
  <c r="U2167" i="2"/>
  <c r="T2170" i="2"/>
  <c r="U2171" i="2"/>
  <c r="T2174" i="2"/>
  <c r="U2175" i="2"/>
  <c r="T2178" i="2"/>
  <c r="U2179" i="2"/>
  <c r="T2182" i="2"/>
  <c r="U2183" i="2"/>
  <c r="T2186" i="2"/>
  <c r="U2187" i="2"/>
  <c r="T2190" i="2"/>
  <c r="U2191" i="2"/>
  <c r="T2194" i="2"/>
  <c r="U2195" i="2"/>
  <c r="T2198" i="2"/>
  <c r="U2199" i="2"/>
  <c r="T2202" i="2"/>
  <c r="U2203" i="2"/>
  <c r="T2206" i="2"/>
  <c r="U2207" i="2"/>
  <c r="T2210" i="2"/>
  <c r="U2211" i="2"/>
  <c r="T2214" i="2"/>
  <c r="U2215" i="2"/>
  <c r="T2218" i="2"/>
  <c r="U2219" i="2"/>
  <c r="T2222" i="2"/>
  <c r="U2223" i="2"/>
  <c r="T2226" i="2"/>
  <c r="U2227" i="2"/>
  <c r="T2230" i="2"/>
  <c r="U2231" i="2"/>
  <c r="T2234" i="2"/>
  <c r="U2235" i="2"/>
  <c r="T2238" i="2"/>
  <c r="U2239" i="2"/>
  <c r="T2242" i="2"/>
  <c r="U2243" i="2"/>
  <c r="T2246" i="2"/>
  <c r="U2247" i="2"/>
  <c r="T2250" i="2"/>
  <c r="U2251" i="2"/>
  <c r="T2254" i="2"/>
  <c r="U2255" i="2"/>
  <c r="T2258" i="2"/>
  <c r="U2259" i="2"/>
  <c r="T2262" i="2"/>
  <c r="U2263" i="2"/>
  <c r="T2266" i="2"/>
  <c r="U2267" i="2"/>
  <c r="T2269" i="2"/>
  <c r="T2271" i="2"/>
  <c r="U2274" i="2"/>
  <c r="U2276" i="2"/>
  <c r="T2278" i="2"/>
  <c r="U2283" i="2"/>
  <c r="T2285" i="2"/>
  <c r="T2287" i="2"/>
  <c r="U2290" i="2"/>
  <c r="U2292" i="2"/>
  <c r="T2294" i="2"/>
  <c r="U2299" i="2"/>
  <c r="T2301" i="2"/>
  <c r="T2303" i="2"/>
  <c r="U2306" i="2"/>
  <c r="U2308" i="2"/>
  <c r="T2310" i="2"/>
  <c r="U2315" i="2"/>
  <c r="T2318" i="2"/>
  <c r="U1718" i="2"/>
  <c r="T1721" i="2"/>
  <c r="U1722" i="2"/>
  <c r="T1725" i="2"/>
  <c r="U1726" i="2"/>
  <c r="T1729" i="2"/>
  <c r="U1730" i="2"/>
  <c r="T1733" i="2"/>
  <c r="U1734" i="2"/>
  <c r="T1737" i="2"/>
  <c r="U1738" i="2"/>
  <c r="T1741" i="2"/>
  <c r="U1742" i="2"/>
  <c r="T1745" i="2"/>
  <c r="U1746" i="2"/>
  <c r="T1749" i="2"/>
  <c r="U1750" i="2"/>
  <c r="T1753" i="2"/>
  <c r="U1754" i="2"/>
  <c r="T1757" i="2"/>
  <c r="U1758" i="2"/>
  <c r="T1761" i="2"/>
  <c r="U1762" i="2"/>
  <c r="T1765" i="2"/>
  <c r="U1766" i="2"/>
  <c r="T1769" i="2"/>
  <c r="U1770" i="2"/>
  <c r="T1773" i="2"/>
  <c r="U1774" i="2"/>
  <c r="T1777" i="2"/>
  <c r="U1778" i="2"/>
  <c r="T1781" i="2"/>
  <c r="U1782" i="2"/>
  <c r="T1785" i="2"/>
  <c r="U1786" i="2"/>
  <c r="T1789" i="2"/>
  <c r="U1790" i="2"/>
  <c r="T1793" i="2"/>
  <c r="U1794" i="2"/>
  <c r="T1797" i="2"/>
  <c r="U1798" i="2"/>
  <c r="T1801" i="2"/>
  <c r="U1802" i="2"/>
  <c r="T1805" i="2"/>
  <c r="U1806" i="2"/>
  <c r="T1809" i="2"/>
  <c r="U1810" i="2"/>
  <c r="T1813" i="2"/>
  <c r="U1814" i="2"/>
  <c r="T1817" i="2"/>
  <c r="U1818" i="2"/>
  <c r="T1821" i="2"/>
  <c r="U1822" i="2"/>
  <c r="T1825" i="2"/>
  <c r="U1826" i="2"/>
  <c r="T1829" i="2"/>
  <c r="U1830" i="2"/>
  <c r="T1833" i="2"/>
  <c r="U1834" i="2"/>
  <c r="T1837" i="2"/>
  <c r="U1838" i="2"/>
  <c r="T1841" i="2"/>
  <c r="U1842" i="2"/>
  <c r="T1845" i="2"/>
  <c r="U1846" i="2"/>
  <c r="T1849" i="2"/>
  <c r="U1850" i="2"/>
  <c r="T1853" i="2"/>
  <c r="U1854" i="2"/>
  <c r="T1857" i="2"/>
  <c r="U1858" i="2"/>
  <c r="T1861" i="2"/>
  <c r="U1862" i="2"/>
  <c r="T1865" i="2"/>
  <c r="U1866" i="2"/>
  <c r="T1869" i="2"/>
  <c r="U1870" i="2"/>
  <c r="T1873" i="2"/>
  <c r="U1874" i="2"/>
  <c r="T1877" i="2"/>
  <c r="U1878" i="2"/>
  <c r="T1881" i="2"/>
  <c r="U1882" i="2"/>
  <c r="T1885" i="2"/>
  <c r="U1886" i="2"/>
  <c r="T1889" i="2"/>
  <c r="U1890" i="2"/>
  <c r="T1893" i="2"/>
  <c r="U1894" i="2"/>
  <c r="T1897" i="2"/>
  <c r="U1898" i="2"/>
  <c r="T1901" i="2"/>
  <c r="U1902" i="2"/>
  <c r="T1905" i="2"/>
  <c r="U1906" i="2"/>
  <c r="T1909" i="2"/>
  <c r="U1910" i="2"/>
  <c r="T1913" i="2"/>
  <c r="U1914" i="2"/>
  <c r="T1917" i="2"/>
  <c r="U1918" i="2"/>
  <c r="T1921" i="2"/>
  <c r="U1922" i="2"/>
  <c r="T1925" i="2"/>
  <c r="U1926" i="2"/>
  <c r="T1929" i="2"/>
  <c r="U1930" i="2"/>
  <c r="T1933" i="2"/>
  <c r="U1934" i="2"/>
  <c r="T1937" i="2"/>
  <c r="U1938" i="2"/>
  <c r="T1941" i="2"/>
  <c r="U1942" i="2"/>
  <c r="T1945" i="2"/>
  <c r="U1946" i="2"/>
  <c r="T1949" i="2"/>
  <c r="U1950" i="2"/>
  <c r="T1953" i="2"/>
  <c r="U1954" i="2"/>
  <c r="T1957" i="2"/>
  <c r="U1958" i="2"/>
  <c r="T1961" i="2"/>
  <c r="U1962" i="2"/>
  <c r="T1965" i="2"/>
  <c r="U1966" i="2"/>
  <c r="T1969" i="2"/>
  <c r="U1970" i="2"/>
  <c r="T1973" i="2"/>
  <c r="U1974" i="2"/>
  <c r="T1977" i="2"/>
  <c r="U1978" i="2"/>
  <c r="T1981" i="2"/>
  <c r="U1982" i="2"/>
  <c r="T1985" i="2"/>
  <c r="U1986" i="2"/>
  <c r="T1989" i="2"/>
  <c r="U1990" i="2"/>
  <c r="T1993" i="2"/>
  <c r="U1994" i="2"/>
  <c r="T1997" i="2"/>
  <c r="U1998" i="2"/>
  <c r="T2001" i="2"/>
  <c r="U2002" i="2"/>
  <c r="T2005" i="2"/>
  <c r="U2006" i="2"/>
  <c r="T2009" i="2"/>
  <c r="U2010" i="2"/>
  <c r="T2013" i="2"/>
  <c r="U2014" i="2"/>
  <c r="T2017" i="2"/>
  <c r="U2018" i="2"/>
  <c r="T2021" i="2"/>
  <c r="U2022" i="2"/>
  <c r="T2025" i="2"/>
  <c r="U2026" i="2"/>
  <c r="T2029" i="2"/>
  <c r="U2030" i="2"/>
  <c r="T2033" i="2"/>
  <c r="U2034" i="2"/>
  <c r="T2037" i="2"/>
  <c r="U2038" i="2"/>
  <c r="T2041" i="2"/>
  <c r="U2042" i="2"/>
  <c r="T2045" i="2"/>
  <c r="U2046" i="2"/>
  <c r="T2049" i="2"/>
  <c r="U2050" i="2"/>
  <c r="T2053" i="2"/>
  <c r="U2054" i="2"/>
  <c r="T2057" i="2"/>
  <c r="U2058" i="2"/>
  <c r="T2061" i="2"/>
  <c r="U2062" i="2"/>
  <c r="T2065" i="2"/>
  <c r="U2066" i="2"/>
  <c r="T2069" i="2"/>
  <c r="U2070" i="2"/>
  <c r="T2073" i="2"/>
  <c r="U2074" i="2"/>
  <c r="T2077" i="2"/>
  <c r="U2078" i="2"/>
  <c r="T2081" i="2"/>
  <c r="U2082" i="2"/>
  <c r="T2085" i="2"/>
  <c r="U2086" i="2"/>
  <c r="T2089" i="2"/>
  <c r="U2090" i="2"/>
  <c r="T2093" i="2"/>
  <c r="U2094" i="2"/>
  <c r="T2097" i="2"/>
  <c r="U2098" i="2"/>
  <c r="T2101" i="2"/>
  <c r="U2102" i="2"/>
  <c r="T2105" i="2"/>
  <c r="U2106" i="2"/>
  <c r="T2109" i="2"/>
  <c r="U2110" i="2"/>
  <c r="T2113" i="2"/>
  <c r="U2114" i="2"/>
  <c r="T2117" i="2"/>
  <c r="U2118" i="2"/>
  <c r="T2121" i="2"/>
  <c r="U2122" i="2"/>
  <c r="T2125" i="2"/>
  <c r="U2126" i="2"/>
  <c r="T2129" i="2"/>
  <c r="U2130" i="2"/>
  <c r="T2133" i="2"/>
  <c r="U2134" i="2"/>
  <c r="T2137" i="2"/>
  <c r="U2138" i="2"/>
  <c r="T2141" i="2"/>
  <c r="U2142" i="2"/>
  <c r="T2145" i="2"/>
  <c r="U2146" i="2"/>
  <c r="T2149" i="2"/>
  <c r="U2150" i="2"/>
  <c r="T2153" i="2"/>
  <c r="U2154" i="2"/>
  <c r="T2157" i="2"/>
  <c r="U2158" i="2"/>
  <c r="T2161" i="2"/>
  <c r="U2162" i="2"/>
  <c r="T2165" i="2"/>
  <c r="U2166" i="2"/>
  <c r="T2169" i="2"/>
  <c r="U2170" i="2"/>
  <c r="T2173" i="2"/>
  <c r="U2174" i="2"/>
  <c r="T2177" i="2"/>
  <c r="U2178" i="2"/>
  <c r="T2181" i="2"/>
  <c r="U2182" i="2"/>
  <c r="T2185" i="2"/>
  <c r="U2186" i="2"/>
  <c r="T2189" i="2"/>
  <c r="U2190" i="2"/>
  <c r="T2193" i="2"/>
  <c r="U2194" i="2"/>
  <c r="T2197" i="2"/>
  <c r="U2198" i="2"/>
  <c r="T2201" i="2"/>
  <c r="U2202" i="2"/>
  <c r="T2205" i="2"/>
  <c r="U2206" i="2"/>
  <c r="T2209" i="2"/>
  <c r="U2210" i="2"/>
  <c r="T2213" i="2"/>
  <c r="U2214" i="2"/>
  <c r="T2217" i="2"/>
  <c r="U2218" i="2"/>
  <c r="T2221" i="2"/>
  <c r="U2222" i="2"/>
  <c r="T2225" i="2"/>
  <c r="U2226" i="2"/>
  <c r="T2229" i="2"/>
  <c r="U2230" i="2"/>
  <c r="T2233" i="2"/>
  <c r="U2234" i="2"/>
  <c r="T2237" i="2"/>
  <c r="U2238" i="2"/>
  <c r="T2241" i="2"/>
  <c r="U2242" i="2"/>
  <c r="T2245" i="2"/>
  <c r="U2246" i="2"/>
  <c r="T2249" i="2"/>
  <c r="U2250" i="2"/>
  <c r="T2253" i="2"/>
  <c r="U2254" i="2"/>
  <c r="T2257" i="2"/>
  <c r="U2258" i="2"/>
  <c r="T2261" i="2"/>
  <c r="U2262" i="2"/>
  <c r="T2265" i="2"/>
  <c r="U2266" i="2"/>
  <c r="U2271" i="2"/>
  <c r="T2273" i="2"/>
  <c r="T2275" i="2"/>
  <c r="U2278" i="2"/>
  <c r="U2280" i="2"/>
  <c r="T2282" i="2"/>
  <c r="U2287" i="2"/>
  <c r="T2289" i="2"/>
  <c r="T2291" i="2"/>
  <c r="U2294" i="2"/>
  <c r="U2296" i="2"/>
  <c r="T2298" i="2"/>
  <c r="U2303" i="2"/>
  <c r="T2305" i="2"/>
  <c r="T2307" i="2"/>
  <c r="U2310" i="2"/>
  <c r="U2312" i="2"/>
  <c r="T2314" i="2"/>
  <c r="U2318" i="2"/>
  <c r="T2322" i="2"/>
  <c r="T2268" i="2"/>
  <c r="U2269" i="2"/>
  <c r="T2272" i="2"/>
  <c r="U2273" i="2"/>
  <c r="T2276" i="2"/>
  <c r="U2277" i="2"/>
  <c r="T2280" i="2"/>
  <c r="U2281" i="2"/>
  <c r="T2284" i="2"/>
  <c r="U2285" i="2"/>
  <c r="T2288" i="2"/>
  <c r="U2289" i="2"/>
  <c r="T2292" i="2"/>
  <c r="U2293" i="2"/>
  <c r="T2296" i="2"/>
  <c r="U2297" i="2"/>
  <c r="T2300" i="2"/>
  <c r="U2301" i="2"/>
  <c r="T2304" i="2"/>
  <c r="U2305" i="2"/>
  <c r="T2308" i="2"/>
  <c r="U2309" i="2"/>
  <c r="T2312" i="2"/>
  <c r="U2313" i="2"/>
  <c r="T2316" i="2"/>
  <c r="U2317" i="2"/>
  <c r="T2320" i="2"/>
  <c r="U2321" i="2"/>
  <c r="T2324" i="2"/>
  <c r="U2325" i="2"/>
  <c r="T2328" i="2"/>
  <c r="U2329" i="2"/>
  <c r="T2332" i="2"/>
  <c r="U2333" i="2"/>
  <c r="T2336" i="2"/>
  <c r="U2337" i="2"/>
  <c r="T2340" i="2"/>
  <c r="U2341" i="2"/>
  <c r="T2344" i="2"/>
  <c r="U2345" i="2"/>
  <c r="T2348" i="2"/>
  <c r="U2349" i="2"/>
  <c r="T2352" i="2"/>
  <c r="U2353" i="2"/>
  <c r="T2356" i="2"/>
  <c r="U2357" i="2"/>
  <c r="T2360" i="2"/>
  <c r="U2361" i="2"/>
  <c r="T2364" i="2"/>
  <c r="U2365" i="2"/>
  <c r="T2368" i="2"/>
  <c r="U2369" i="2"/>
  <c r="T2372" i="2"/>
  <c r="U2373" i="2"/>
  <c r="T2376" i="2"/>
  <c r="U2377" i="2"/>
  <c r="T2380" i="2"/>
  <c r="U2381" i="2"/>
  <c r="T2384" i="2"/>
  <c r="U2385" i="2"/>
  <c r="T2388" i="2"/>
  <c r="U2389" i="2"/>
  <c r="T2392" i="2"/>
  <c r="U2393" i="2"/>
  <c r="T2396" i="2"/>
  <c r="U2397" i="2"/>
  <c r="T2400" i="2"/>
  <c r="U2401" i="2"/>
  <c r="T2404" i="2"/>
  <c r="U2405" i="2"/>
  <c r="T2408" i="2"/>
  <c r="U2409" i="2"/>
  <c r="T2412" i="2"/>
  <c r="U2413" i="2"/>
  <c r="T2416" i="2"/>
  <c r="U2417" i="2"/>
  <c r="T2420" i="2"/>
  <c r="U2421" i="2"/>
  <c r="T2424" i="2"/>
  <c r="U2425" i="2"/>
  <c r="T2428" i="2"/>
  <c r="U2429" i="2"/>
  <c r="T2432" i="2"/>
  <c r="U2433" i="2"/>
  <c r="T2436" i="2"/>
  <c r="U2437" i="2"/>
  <c r="T2440" i="2"/>
  <c r="U2441" i="2"/>
  <c r="T2444" i="2"/>
  <c r="U2445" i="2"/>
  <c r="T2448" i="2"/>
  <c r="U2449" i="2"/>
  <c r="T2452" i="2"/>
  <c r="U2453" i="2"/>
  <c r="T2456" i="2"/>
  <c r="U2457" i="2"/>
  <c r="T2460" i="2"/>
  <c r="U2461" i="2"/>
  <c r="T2464" i="2"/>
  <c r="U2465" i="2"/>
  <c r="T2468" i="2"/>
  <c r="U2469" i="2"/>
  <c r="T2472" i="2"/>
  <c r="U2473" i="2"/>
  <c r="T2476" i="2"/>
  <c r="U2477" i="2"/>
  <c r="T2480" i="2"/>
  <c r="U2481" i="2"/>
  <c r="T2484" i="2"/>
  <c r="U2485" i="2"/>
  <c r="T2488" i="2"/>
  <c r="U2489" i="2"/>
  <c r="T2492" i="2"/>
  <c r="U2493" i="2"/>
  <c r="T2496" i="2"/>
  <c r="U2497" i="2"/>
  <c r="T2500" i="2"/>
  <c r="U2501" i="2"/>
  <c r="T2504" i="2"/>
  <c r="U2505" i="2"/>
  <c r="T2508" i="2"/>
  <c r="U2509" i="2"/>
  <c r="T2512" i="2"/>
  <c r="U2513" i="2"/>
  <c r="T2516" i="2"/>
  <c r="U2517" i="2"/>
  <c r="T2520" i="2"/>
  <c r="U2521" i="2"/>
  <c r="T2524" i="2"/>
  <c r="U2525" i="2"/>
  <c r="T2528" i="2"/>
  <c r="U2529" i="2"/>
  <c r="T2532" i="2"/>
  <c r="U2533" i="2"/>
  <c r="T2536" i="2"/>
  <c r="U2537" i="2"/>
  <c r="T2540" i="2"/>
  <c r="U2541" i="2"/>
  <c r="T2544" i="2"/>
  <c r="U2545" i="2"/>
  <c r="T2548" i="2"/>
  <c r="U2549" i="2"/>
  <c r="T2552" i="2"/>
  <c r="U2553" i="2"/>
  <c r="T2556" i="2"/>
  <c r="U2557" i="2"/>
  <c r="T2560" i="2"/>
  <c r="U2561" i="2"/>
  <c r="T2564" i="2"/>
  <c r="U2565" i="2"/>
  <c r="T2568" i="2"/>
  <c r="U2569" i="2"/>
  <c r="T2572" i="2"/>
  <c r="U2573" i="2"/>
  <c r="T2576" i="2"/>
  <c r="U2577" i="2"/>
  <c r="T2580" i="2"/>
  <c r="U2581" i="2"/>
  <c r="T2584" i="2"/>
  <c r="U2585" i="2"/>
  <c r="T2588" i="2"/>
  <c r="U2589" i="2"/>
  <c r="T2592" i="2"/>
  <c r="U2593" i="2"/>
  <c r="T2596" i="2"/>
  <c r="U2597" i="2"/>
  <c r="T2600" i="2"/>
  <c r="U2601" i="2"/>
  <c r="T2604" i="2"/>
  <c r="U2605" i="2"/>
  <c r="T2608" i="2"/>
  <c r="U2609" i="2"/>
  <c r="T2612" i="2"/>
  <c r="U2613" i="2"/>
  <c r="T2616" i="2"/>
  <c r="U2617" i="2"/>
  <c r="T2620" i="2"/>
  <c r="U2621" i="2"/>
  <c r="T2624" i="2"/>
  <c r="U2625" i="2"/>
  <c r="T2628" i="2"/>
  <c r="U2629" i="2"/>
  <c r="T2632" i="2"/>
  <c r="U2633" i="2"/>
  <c r="T2636" i="2"/>
  <c r="U2637" i="2"/>
  <c r="T2640" i="2"/>
  <c r="U2641" i="2"/>
  <c r="T2644" i="2"/>
  <c r="U2645" i="2"/>
  <c r="T2648" i="2"/>
  <c r="U2649" i="2"/>
  <c r="T2652" i="2"/>
  <c r="U2653" i="2"/>
  <c r="T2656" i="2"/>
  <c r="U2657" i="2"/>
  <c r="T2660" i="2"/>
  <c r="U2661" i="2"/>
  <c r="T2664" i="2"/>
  <c r="U2665" i="2"/>
  <c r="T2668" i="2"/>
  <c r="U2669" i="2"/>
  <c r="T2672" i="2"/>
  <c r="U2673" i="2"/>
  <c r="T2676" i="2"/>
  <c r="U2677" i="2"/>
  <c r="T2680" i="2"/>
  <c r="U2681" i="2"/>
  <c r="T2684" i="2"/>
  <c r="U2685" i="2"/>
  <c r="T2688" i="2"/>
  <c r="U2689" i="2"/>
  <c r="T2692" i="2"/>
  <c r="U2693" i="2"/>
  <c r="T2696" i="2"/>
  <c r="U2697" i="2"/>
  <c r="T2700" i="2"/>
  <c r="U2701" i="2"/>
  <c r="T2704" i="2"/>
  <c r="U2705" i="2"/>
  <c r="T2708" i="2"/>
  <c r="U2709" i="2"/>
  <c r="T2712" i="2"/>
  <c r="U2713" i="2"/>
  <c r="T2716" i="2"/>
  <c r="U2717" i="2"/>
  <c r="T2720" i="2"/>
  <c r="U2721" i="2"/>
  <c r="T2724" i="2"/>
  <c r="U2725" i="2"/>
  <c r="T2728" i="2"/>
  <c r="U2729" i="2"/>
  <c r="T2732" i="2"/>
  <c r="U2733" i="2"/>
  <c r="T2736" i="2"/>
  <c r="U2737" i="2"/>
  <c r="T2740" i="2"/>
  <c r="U2741" i="2"/>
  <c r="T2744" i="2"/>
  <c r="U2745" i="2"/>
  <c r="T2748" i="2"/>
  <c r="U2749" i="2"/>
  <c r="T2752" i="2"/>
  <c r="U2753" i="2"/>
  <c r="T2756" i="2"/>
  <c r="U2757" i="2"/>
  <c r="T2760" i="2"/>
  <c r="U2761" i="2"/>
  <c r="T2764" i="2"/>
  <c r="U2765" i="2"/>
  <c r="T2768" i="2"/>
  <c r="U2769" i="2"/>
  <c r="T2772" i="2"/>
  <c r="U2773" i="2"/>
  <c r="T2776" i="2"/>
  <c r="U2777" i="2"/>
  <c r="T2780" i="2"/>
  <c r="U2781" i="2"/>
  <c r="T2784" i="2"/>
  <c r="U2785" i="2"/>
  <c r="T2788" i="2"/>
  <c r="U2789" i="2"/>
  <c r="T2792" i="2"/>
  <c r="U2793" i="2"/>
  <c r="T2796" i="2"/>
  <c r="U2797" i="2"/>
  <c r="T2800" i="2"/>
  <c r="U2801" i="2"/>
  <c r="T2804" i="2"/>
  <c r="U2805" i="2"/>
  <c r="T2808" i="2"/>
  <c r="U2809" i="2"/>
  <c r="T2812" i="2"/>
  <c r="U2813" i="2"/>
  <c r="T2816" i="2"/>
  <c r="U2817" i="2"/>
  <c r="T2820" i="2"/>
  <c r="U2821" i="2"/>
  <c r="T2824" i="2"/>
  <c r="U2825" i="2"/>
  <c r="T2828" i="2"/>
  <c r="U2829" i="2"/>
  <c r="T2832" i="2"/>
  <c r="U2833" i="2"/>
  <c r="T2836" i="2"/>
  <c r="U2837" i="2"/>
  <c r="T2840" i="2"/>
  <c r="U2841" i="2"/>
  <c r="T2844" i="2"/>
  <c r="U2845" i="2"/>
  <c r="T2848" i="2"/>
  <c r="U2849" i="2"/>
  <c r="T2852" i="2"/>
  <c r="U2853" i="2"/>
  <c r="U2856" i="2"/>
  <c r="U2858" i="2"/>
  <c r="T2860" i="2"/>
  <c r="U2865" i="2"/>
  <c r="T2867" i="2"/>
  <c r="T2869" i="2"/>
  <c r="U2872" i="2"/>
  <c r="U2874" i="2"/>
  <c r="T2876" i="2"/>
  <c r="U2881" i="2"/>
  <c r="T2883" i="2"/>
  <c r="T2885" i="2"/>
  <c r="U2888" i="2"/>
  <c r="U2890" i="2"/>
  <c r="T2892" i="2"/>
  <c r="U2897" i="2"/>
  <c r="T2899" i="2"/>
  <c r="T2901" i="2"/>
  <c r="U2904" i="2"/>
  <c r="U2906" i="2"/>
  <c r="T2908" i="2"/>
  <c r="T2912" i="2"/>
  <c r="U2316" i="2"/>
  <c r="T2319" i="2"/>
  <c r="U2320" i="2"/>
  <c r="T2323" i="2"/>
  <c r="U2324" i="2"/>
  <c r="T2327" i="2"/>
  <c r="U2328" i="2"/>
  <c r="T2331" i="2"/>
  <c r="U2332" i="2"/>
  <c r="T2335" i="2"/>
  <c r="U2336" i="2"/>
  <c r="T2339" i="2"/>
  <c r="U2340" i="2"/>
  <c r="T2343" i="2"/>
  <c r="U2344" i="2"/>
  <c r="T2347" i="2"/>
  <c r="U2348" i="2"/>
  <c r="T2351" i="2"/>
  <c r="U2352" i="2"/>
  <c r="T2355" i="2"/>
  <c r="U2356" i="2"/>
  <c r="T2359" i="2"/>
  <c r="U2360" i="2"/>
  <c r="T2363" i="2"/>
  <c r="U2364" i="2"/>
  <c r="T2367" i="2"/>
  <c r="U2368" i="2"/>
  <c r="T2371" i="2"/>
  <c r="U2372" i="2"/>
  <c r="T2375" i="2"/>
  <c r="U2376" i="2"/>
  <c r="T2379" i="2"/>
  <c r="U2380" i="2"/>
  <c r="T2383" i="2"/>
  <c r="U2384" i="2"/>
  <c r="T2387" i="2"/>
  <c r="U2388" i="2"/>
  <c r="T2391" i="2"/>
  <c r="U2392" i="2"/>
  <c r="T2395" i="2"/>
  <c r="U2396" i="2"/>
  <c r="T2399" i="2"/>
  <c r="U2400" i="2"/>
  <c r="T2403" i="2"/>
  <c r="U2404" i="2"/>
  <c r="T2407" i="2"/>
  <c r="U2408" i="2"/>
  <c r="T2411" i="2"/>
  <c r="U2412" i="2"/>
  <c r="T2415" i="2"/>
  <c r="U2416" i="2"/>
  <c r="T2419" i="2"/>
  <c r="U2420" i="2"/>
  <c r="T2423" i="2"/>
  <c r="U2424" i="2"/>
  <c r="T2427" i="2"/>
  <c r="U2428" i="2"/>
  <c r="T2431" i="2"/>
  <c r="U2432" i="2"/>
  <c r="T2435" i="2"/>
  <c r="U2436" i="2"/>
  <c r="T2439" i="2"/>
  <c r="U2440" i="2"/>
  <c r="T2443" i="2"/>
  <c r="U2444" i="2"/>
  <c r="T2447" i="2"/>
  <c r="U2448" i="2"/>
  <c r="T2451" i="2"/>
  <c r="U2452" i="2"/>
  <c r="T2455" i="2"/>
  <c r="U2456" i="2"/>
  <c r="T2459" i="2"/>
  <c r="U2460" i="2"/>
  <c r="T2463" i="2"/>
  <c r="U2464" i="2"/>
  <c r="T2467" i="2"/>
  <c r="U2468" i="2"/>
  <c r="T2471" i="2"/>
  <c r="U2472" i="2"/>
  <c r="T2475" i="2"/>
  <c r="U2476" i="2"/>
  <c r="T2479" i="2"/>
  <c r="U2480" i="2"/>
  <c r="T2483" i="2"/>
  <c r="U2484" i="2"/>
  <c r="T2487" i="2"/>
  <c r="U2488" i="2"/>
  <c r="T2491" i="2"/>
  <c r="U2492" i="2"/>
  <c r="T2495" i="2"/>
  <c r="U2496" i="2"/>
  <c r="T2499" i="2"/>
  <c r="U2500" i="2"/>
  <c r="T2503" i="2"/>
  <c r="U2504" i="2"/>
  <c r="T2507" i="2"/>
  <c r="U2508" i="2"/>
  <c r="T2511" i="2"/>
  <c r="U2512" i="2"/>
  <c r="T2515" i="2"/>
  <c r="U2516" i="2"/>
  <c r="T2519" i="2"/>
  <c r="U2520" i="2"/>
  <c r="T2523" i="2"/>
  <c r="U2524" i="2"/>
  <c r="T2527" i="2"/>
  <c r="U2528" i="2"/>
  <c r="T2531" i="2"/>
  <c r="U2532" i="2"/>
  <c r="T2535" i="2"/>
  <c r="U2536" i="2"/>
  <c r="T2539" i="2"/>
  <c r="U2540" i="2"/>
  <c r="T2543" i="2"/>
  <c r="U2544" i="2"/>
  <c r="T2547" i="2"/>
  <c r="U2548" i="2"/>
  <c r="T2551" i="2"/>
  <c r="U2552" i="2"/>
  <c r="T2555" i="2"/>
  <c r="U2556" i="2"/>
  <c r="T2559" i="2"/>
  <c r="U2560" i="2"/>
  <c r="T2563" i="2"/>
  <c r="U2564" i="2"/>
  <c r="T2567" i="2"/>
  <c r="U2568" i="2"/>
  <c r="T2571" i="2"/>
  <c r="U2572" i="2"/>
  <c r="T2575" i="2"/>
  <c r="U2576" i="2"/>
  <c r="T2579" i="2"/>
  <c r="U2580" i="2"/>
  <c r="T2583" i="2"/>
  <c r="U2584" i="2"/>
  <c r="T2587" i="2"/>
  <c r="U2588" i="2"/>
  <c r="T2591" i="2"/>
  <c r="U2592" i="2"/>
  <c r="T2595" i="2"/>
  <c r="U2596" i="2"/>
  <c r="T2599" i="2"/>
  <c r="U2600" i="2"/>
  <c r="T2603" i="2"/>
  <c r="U2604" i="2"/>
  <c r="T2607" i="2"/>
  <c r="U2608" i="2"/>
  <c r="T2611" i="2"/>
  <c r="U2612" i="2"/>
  <c r="T2615" i="2"/>
  <c r="U2616" i="2"/>
  <c r="T2619" i="2"/>
  <c r="U2620" i="2"/>
  <c r="T2623" i="2"/>
  <c r="U2624" i="2"/>
  <c r="T2627" i="2"/>
  <c r="U2628" i="2"/>
  <c r="T2631" i="2"/>
  <c r="U2632" i="2"/>
  <c r="T2635" i="2"/>
  <c r="U2636" i="2"/>
  <c r="T2639" i="2"/>
  <c r="U2640" i="2"/>
  <c r="T2643" i="2"/>
  <c r="U2644" i="2"/>
  <c r="T2647" i="2"/>
  <c r="U2648" i="2"/>
  <c r="T2651" i="2"/>
  <c r="U2652" i="2"/>
  <c r="T2655" i="2"/>
  <c r="U2656" i="2"/>
  <c r="T2659" i="2"/>
  <c r="U2660" i="2"/>
  <c r="T2663" i="2"/>
  <c r="U2664" i="2"/>
  <c r="T2667" i="2"/>
  <c r="U2668" i="2"/>
  <c r="T2671" i="2"/>
  <c r="U2672" i="2"/>
  <c r="T2675" i="2"/>
  <c r="U2676" i="2"/>
  <c r="T2679" i="2"/>
  <c r="U2680" i="2"/>
  <c r="T2683" i="2"/>
  <c r="U2684" i="2"/>
  <c r="T2687" i="2"/>
  <c r="U2688" i="2"/>
  <c r="T2691" i="2"/>
  <c r="U2692" i="2"/>
  <c r="T2695" i="2"/>
  <c r="U2696" i="2"/>
  <c r="T2699" i="2"/>
  <c r="U2700" i="2"/>
  <c r="T2703" i="2"/>
  <c r="U2704" i="2"/>
  <c r="T2707" i="2"/>
  <c r="U2708" i="2"/>
  <c r="T2711" i="2"/>
  <c r="U2712" i="2"/>
  <c r="T2715" i="2"/>
  <c r="U2716" i="2"/>
  <c r="T2719" i="2"/>
  <c r="U2720" i="2"/>
  <c r="T2723" i="2"/>
  <c r="U2724" i="2"/>
  <c r="T2727" i="2"/>
  <c r="U2728" i="2"/>
  <c r="T2731" i="2"/>
  <c r="U2732" i="2"/>
  <c r="T2735" i="2"/>
  <c r="U2736" i="2"/>
  <c r="T2739" i="2"/>
  <c r="U2740" i="2"/>
  <c r="T2743" i="2"/>
  <c r="U2744" i="2"/>
  <c r="T2747" i="2"/>
  <c r="U2748" i="2"/>
  <c r="T2751" i="2"/>
  <c r="U2752" i="2"/>
  <c r="T2755" i="2"/>
  <c r="U2756" i="2"/>
  <c r="T2759" i="2"/>
  <c r="U2760" i="2"/>
  <c r="T2763" i="2"/>
  <c r="U2764" i="2"/>
  <c r="T2767" i="2"/>
  <c r="U2768" i="2"/>
  <c r="T2771" i="2"/>
  <c r="U2772" i="2"/>
  <c r="T2775" i="2"/>
  <c r="U2776" i="2"/>
  <c r="T2779" i="2"/>
  <c r="U2780" i="2"/>
  <c r="T2783" i="2"/>
  <c r="U2784" i="2"/>
  <c r="T2787" i="2"/>
  <c r="U2788" i="2"/>
  <c r="T2791" i="2"/>
  <c r="U2792" i="2"/>
  <c r="T2795" i="2"/>
  <c r="U2796" i="2"/>
  <c r="T2799" i="2"/>
  <c r="U2800" i="2"/>
  <c r="T2803" i="2"/>
  <c r="U2804" i="2"/>
  <c r="T2807" i="2"/>
  <c r="U2808" i="2"/>
  <c r="T2811" i="2"/>
  <c r="U2812" i="2"/>
  <c r="T2815" i="2"/>
  <c r="U2816" i="2"/>
  <c r="T2819" i="2"/>
  <c r="U2820" i="2"/>
  <c r="T2823" i="2"/>
  <c r="U2824" i="2"/>
  <c r="T2827" i="2"/>
  <c r="U2828" i="2"/>
  <c r="T2831" i="2"/>
  <c r="U2832" i="2"/>
  <c r="T2835" i="2"/>
  <c r="U2836" i="2"/>
  <c r="T2839" i="2"/>
  <c r="U2840" i="2"/>
  <c r="T2843" i="2"/>
  <c r="U2844" i="2"/>
  <c r="T2847" i="2"/>
  <c r="U2848" i="2"/>
  <c r="T2851" i="2"/>
  <c r="U2852" i="2"/>
  <c r="T2855" i="2"/>
  <c r="T2857" i="2"/>
  <c r="U2860" i="2"/>
  <c r="U2862" i="2"/>
  <c r="T2864" i="2"/>
  <c r="U2869" i="2"/>
  <c r="T2871" i="2"/>
  <c r="T2873" i="2"/>
  <c r="U2876" i="2"/>
  <c r="U2878" i="2"/>
  <c r="T2880" i="2"/>
  <c r="U2885" i="2"/>
  <c r="T2887" i="2"/>
  <c r="T2889" i="2"/>
  <c r="U2892" i="2"/>
  <c r="U2894" i="2"/>
  <c r="T2896" i="2"/>
  <c r="U2901" i="2"/>
  <c r="T2903" i="2"/>
  <c r="T2905" i="2"/>
  <c r="U2908" i="2"/>
  <c r="U2910" i="2"/>
  <c r="T2913" i="2"/>
  <c r="U2323" i="2"/>
  <c r="T2326" i="2"/>
  <c r="U2327" i="2"/>
  <c r="T2330" i="2"/>
  <c r="U2331" i="2"/>
  <c r="T2334" i="2"/>
  <c r="U2335" i="2"/>
  <c r="T2338" i="2"/>
  <c r="U2339" i="2"/>
  <c r="T2342" i="2"/>
  <c r="U2343" i="2"/>
  <c r="T2346" i="2"/>
  <c r="U2347" i="2"/>
  <c r="T2350" i="2"/>
  <c r="U2351" i="2"/>
  <c r="T2354" i="2"/>
  <c r="U2355" i="2"/>
  <c r="T2358" i="2"/>
  <c r="U2359" i="2"/>
  <c r="T2362" i="2"/>
  <c r="U2363" i="2"/>
  <c r="T2366" i="2"/>
  <c r="U2367" i="2"/>
  <c r="T2370" i="2"/>
  <c r="U2371" i="2"/>
  <c r="T2374" i="2"/>
  <c r="U2375" i="2"/>
  <c r="T2378" i="2"/>
  <c r="U2379" i="2"/>
  <c r="T2382" i="2"/>
  <c r="U2383" i="2"/>
  <c r="T2386" i="2"/>
  <c r="U2387" i="2"/>
  <c r="T2390" i="2"/>
  <c r="U2391" i="2"/>
  <c r="T2394" i="2"/>
  <c r="U2395" i="2"/>
  <c r="T2398" i="2"/>
  <c r="U2399" i="2"/>
  <c r="T2402" i="2"/>
  <c r="U2403" i="2"/>
  <c r="T2406" i="2"/>
  <c r="U2407" i="2"/>
  <c r="T2410" i="2"/>
  <c r="U2411" i="2"/>
  <c r="T2414" i="2"/>
  <c r="U2415" i="2"/>
  <c r="T2418" i="2"/>
  <c r="U2419" i="2"/>
  <c r="T2422" i="2"/>
  <c r="U2423" i="2"/>
  <c r="T2426" i="2"/>
  <c r="U2427" i="2"/>
  <c r="T2430" i="2"/>
  <c r="U2431" i="2"/>
  <c r="T2434" i="2"/>
  <c r="U2435" i="2"/>
  <c r="T2438" i="2"/>
  <c r="U2439" i="2"/>
  <c r="T2442" i="2"/>
  <c r="U2443" i="2"/>
  <c r="T2446" i="2"/>
  <c r="U2447" i="2"/>
  <c r="T2450" i="2"/>
  <c r="U2451" i="2"/>
  <c r="T2454" i="2"/>
  <c r="U2455" i="2"/>
  <c r="T2458" i="2"/>
  <c r="U2459" i="2"/>
  <c r="T2462" i="2"/>
  <c r="U2463" i="2"/>
  <c r="T2466" i="2"/>
  <c r="U2467" i="2"/>
  <c r="T2470" i="2"/>
  <c r="U2471" i="2"/>
  <c r="T2474" i="2"/>
  <c r="U2475" i="2"/>
  <c r="T2478" i="2"/>
  <c r="U2479" i="2"/>
  <c r="T2482" i="2"/>
  <c r="U2483" i="2"/>
  <c r="T2486" i="2"/>
  <c r="U2487" i="2"/>
  <c r="T2490" i="2"/>
  <c r="U2491" i="2"/>
  <c r="T2494" i="2"/>
  <c r="U2495" i="2"/>
  <c r="T2498" i="2"/>
  <c r="U2499" i="2"/>
  <c r="T2502" i="2"/>
  <c r="U2503" i="2"/>
  <c r="T2506" i="2"/>
  <c r="U2507" i="2"/>
  <c r="T2510" i="2"/>
  <c r="U2511" i="2"/>
  <c r="T2514" i="2"/>
  <c r="U2515" i="2"/>
  <c r="T2518" i="2"/>
  <c r="U2519" i="2"/>
  <c r="T2522" i="2"/>
  <c r="U2523" i="2"/>
  <c r="T2526" i="2"/>
  <c r="U2527" i="2"/>
  <c r="T2530" i="2"/>
  <c r="U2531" i="2"/>
  <c r="T2534" i="2"/>
  <c r="U2535" i="2"/>
  <c r="T2538" i="2"/>
  <c r="U2539" i="2"/>
  <c r="T2542" i="2"/>
  <c r="U2543" i="2"/>
  <c r="T2546" i="2"/>
  <c r="U2547" i="2"/>
  <c r="T2550" i="2"/>
  <c r="U2551" i="2"/>
  <c r="T2554" i="2"/>
  <c r="U2555" i="2"/>
  <c r="T2558" i="2"/>
  <c r="U2559" i="2"/>
  <c r="T2562" i="2"/>
  <c r="U2563" i="2"/>
  <c r="T2566" i="2"/>
  <c r="U2567" i="2"/>
  <c r="T2570" i="2"/>
  <c r="U2571" i="2"/>
  <c r="T2574" i="2"/>
  <c r="U2575" i="2"/>
  <c r="T2578" i="2"/>
  <c r="U2579" i="2"/>
  <c r="T2582" i="2"/>
  <c r="U2583" i="2"/>
  <c r="T2586" i="2"/>
  <c r="U2587" i="2"/>
  <c r="T2590" i="2"/>
  <c r="U2591" i="2"/>
  <c r="T2594" i="2"/>
  <c r="U2595" i="2"/>
  <c r="T2598" i="2"/>
  <c r="U2599" i="2"/>
  <c r="T2602" i="2"/>
  <c r="U2603" i="2"/>
  <c r="T2606" i="2"/>
  <c r="U2607" i="2"/>
  <c r="T2610" i="2"/>
  <c r="U2611" i="2"/>
  <c r="T2614" i="2"/>
  <c r="U2615" i="2"/>
  <c r="T2618" i="2"/>
  <c r="U2619" i="2"/>
  <c r="T2622" i="2"/>
  <c r="U2623" i="2"/>
  <c r="T2626" i="2"/>
  <c r="U2627" i="2"/>
  <c r="T2630" i="2"/>
  <c r="U2631" i="2"/>
  <c r="T2634" i="2"/>
  <c r="U2635" i="2"/>
  <c r="T2638" i="2"/>
  <c r="U2639" i="2"/>
  <c r="T2642" i="2"/>
  <c r="U2643" i="2"/>
  <c r="T2646" i="2"/>
  <c r="U2647" i="2"/>
  <c r="T2650" i="2"/>
  <c r="U2651" i="2"/>
  <c r="T2654" i="2"/>
  <c r="U2655" i="2"/>
  <c r="T2658" i="2"/>
  <c r="U2659" i="2"/>
  <c r="T2662" i="2"/>
  <c r="U2663" i="2"/>
  <c r="T2666" i="2"/>
  <c r="U2667" i="2"/>
  <c r="T2670" i="2"/>
  <c r="U2671" i="2"/>
  <c r="T2674" i="2"/>
  <c r="U2675" i="2"/>
  <c r="T2678" i="2"/>
  <c r="U2679" i="2"/>
  <c r="T2682" i="2"/>
  <c r="U2683" i="2"/>
  <c r="T2686" i="2"/>
  <c r="U2687" i="2"/>
  <c r="T2690" i="2"/>
  <c r="U2691" i="2"/>
  <c r="T2694" i="2"/>
  <c r="U2695" i="2"/>
  <c r="T2698" i="2"/>
  <c r="U2699" i="2"/>
  <c r="T2702" i="2"/>
  <c r="U2703" i="2"/>
  <c r="T2706" i="2"/>
  <c r="U2707" i="2"/>
  <c r="T2710" i="2"/>
  <c r="U2711" i="2"/>
  <c r="T2714" i="2"/>
  <c r="U2715" i="2"/>
  <c r="T2718" i="2"/>
  <c r="U2719" i="2"/>
  <c r="T2722" i="2"/>
  <c r="U2723" i="2"/>
  <c r="T2726" i="2"/>
  <c r="U2727" i="2"/>
  <c r="T2730" i="2"/>
  <c r="U2731" i="2"/>
  <c r="T2734" i="2"/>
  <c r="U2735" i="2"/>
  <c r="T2738" i="2"/>
  <c r="U2739" i="2"/>
  <c r="T2742" i="2"/>
  <c r="U2743" i="2"/>
  <c r="T2746" i="2"/>
  <c r="U2747" i="2"/>
  <c r="T2750" i="2"/>
  <c r="U2751" i="2"/>
  <c r="T2754" i="2"/>
  <c r="U2755" i="2"/>
  <c r="T2758" i="2"/>
  <c r="U2759" i="2"/>
  <c r="T2762" i="2"/>
  <c r="U2763" i="2"/>
  <c r="T2766" i="2"/>
  <c r="U2767" i="2"/>
  <c r="T2770" i="2"/>
  <c r="U2771" i="2"/>
  <c r="T2774" i="2"/>
  <c r="U2775" i="2"/>
  <c r="T2778" i="2"/>
  <c r="U2779" i="2"/>
  <c r="T2782" i="2"/>
  <c r="U2783" i="2"/>
  <c r="T2786" i="2"/>
  <c r="U2787" i="2"/>
  <c r="T2790" i="2"/>
  <c r="U2791" i="2"/>
  <c r="T2794" i="2"/>
  <c r="U2795" i="2"/>
  <c r="T2798" i="2"/>
  <c r="U2799" i="2"/>
  <c r="T2802" i="2"/>
  <c r="U2803" i="2"/>
  <c r="T2806" i="2"/>
  <c r="U2807" i="2"/>
  <c r="T2810" i="2"/>
  <c r="U2811" i="2"/>
  <c r="T2814" i="2"/>
  <c r="U2815" i="2"/>
  <c r="T2818" i="2"/>
  <c r="U2819" i="2"/>
  <c r="T2822" i="2"/>
  <c r="U2823" i="2"/>
  <c r="T2826" i="2"/>
  <c r="U2827" i="2"/>
  <c r="T2830" i="2"/>
  <c r="U2831" i="2"/>
  <c r="T2834" i="2"/>
  <c r="U2835" i="2"/>
  <c r="T2838" i="2"/>
  <c r="U2839" i="2"/>
  <c r="T2842" i="2"/>
  <c r="U2843" i="2"/>
  <c r="T2846" i="2"/>
  <c r="U2847" i="2"/>
  <c r="T2850" i="2"/>
  <c r="U2851" i="2"/>
  <c r="T2854" i="2"/>
  <c r="U2857" i="2"/>
  <c r="T2859" i="2"/>
  <c r="T2861" i="2"/>
  <c r="U2864" i="2"/>
  <c r="U2866" i="2"/>
  <c r="T2868" i="2"/>
  <c r="U2873" i="2"/>
  <c r="T2875" i="2"/>
  <c r="T2877" i="2"/>
  <c r="U2880" i="2"/>
  <c r="U2882" i="2"/>
  <c r="T2884" i="2"/>
  <c r="U2889" i="2"/>
  <c r="T2891" i="2"/>
  <c r="T2893" i="2"/>
  <c r="U2896" i="2"/>
  <c r="U2898" i="2"/>
  <c r="T2900" i="2"/>
  <c r="U2905" i="2"/>
  <c r="T2907" i="2"/>
  <c r="T2909" i="2"/>
  <c r="U2913" i="2"/>
  <c r="T2916" i="2"/>
  <c r="T2321" i="2"/>
  <c r="U2322" i="2"/>
  <c r="T2325" i="2"/>
  <c r="U2326" i="2"/>
  <c r="T2329" i="2"/>
  <c r="U2330" i="2"/>
  <c r="T2333" i="2"/>
  <c r="U2334" i="2"/>
  <c r="T2337" i="2"/>
  <c r="U2338" i="2"/>
  <c r="T2341" i="2"/>
  <c r="U2342" i="2"/>
  <c r="T2345" i="2"/>
  <c r="U2346" i="2"/>
  <c r="T2349" i="2"/>
  <c r="U2350" i="2"/>
  <c r="T2353" i="2"/>
  <c r="U2354" i="2"/>
  <c r="T2357" i="2"/>
  <c r="U2358" i="2"/>
  <c r="T2361" i="2"/>
  <c r="U2362" i="2"/>
  <c r="T2365" i="2"/>
  <c r="U2366" i="2"/>
  <c r="T2369" i="2"/>
  <c r="U2370" i="2"/>
  <c r="T2373" i="2"/>
  <c r="U2374" i="2"/>
  <c r="T2377" i="2"/>
  <c r="U2378" i="2"/>
  <c r="T2381" i="2"/>
  <c r="U2382" i="2"/>
  <c r="T2385" i="2"/>
  <c r="U2386" i="2"/>
  <c r="T2389" i="2"/>
  <c r="U2390" i="2"/>
  <c r="T2393" i="2"/>
  <c r="U2394" i="2"/>
  <c r="T2397" i="2"/>
  <c r="U2398" i="2"/>
  <c r="T2401" i="2"/>
  <c r="U2402" i="2"/>
  <c r="T2405" i="2"/>
  <c r="U2406" i="2"/>
  <c r="T2409" i="2"/>
  <c r="U2410" i="2"/>
  <c r="T2413" i="2"/>
  <c r="U2414" i="2"/>
  <c r="T2417" i="2"/>
  <c r="U2418" i="2"/>
  <c r="T2421" i="2"/>
  <c r="U2422" i="2"/>
  <c r="T2425" i="2"/>
  <c r="U2426" i="2"/>
  <c r="T2429" i="2"/>
  <c r="U2430" i="2"/>
  <c r="T2433" i="2"/>
  <c r="U2434" i="2"/>
  <c r="T2437" i="2"/>
  <c r="U2438" i="2"/>
  <c r="T2441" i="2"/>
  <c r="U2442" i="2"/>
  <c r="T2445" i="2"/>
  <c r="U2446" i="2"/>
  <c r="T2449" i="2"/>
  <c r="U2450" i="2"/>
  <c r="T2453" i="2"/>
  <c r="U2454" i="2"/>
  <c r="T2457" i="2"/>
  <c r="U2458" i="2"/>
  <c r="T2461" i="2"/>
  <c r="U2462" i="2"/>
  <c r="T2465" i="2"/>
  <c r="U2466" i="2"/>
  <c r="T2469" i="2"/>
  <c r="U2470" i="2"/>
  <c r="T2473" i="2"/>
  <c r="U2474" i="2"/>
  <c r="T2477" i="2"/>
  <c r="U2478" i="2"/>
  <c r="T2481" i="2"/>
  <c r="U2482" i="2"/>
  <c r="T2485" i="2"/>
  <c r="U2486" i="2"/>
  <c r="T2489" i="2"/>
  <c r="U2490" i="2"/>
  <c r="T2493" i="2"/>
  <c r="U2494" i="2"/>
  <c r="T2497" i="2"/>
  <c r="U2498" i="2"/>
  <c r="T2501" i="2"/>
  <c r="U2502" i="2"/>
  <c r="T2505" i="2"/>
  <c r="U2506" i="2"/>
  <c r="T2509" i="2"/>
  <c r="U2510" i="2"/>
  <c r="T2513" i="2"/>
  <c r="U2514" i="2"/>
  <c r="T2517" i="2"/>
  <c r="U2518" i="2"/>
  <c r="T2521" i="2"/>
  <c r="U2522" i="2"/>
  <c r="T2525" i="2"/>
  <c r="U2526" i="2"/>
  <c r="T2529" i="2"/>
  <c r="U2530" i="2"/>
  <c r="T2533" i="2"/>
  <c r="U2534" i="2"/>
  <c r="T2537" i="2"/>
  <c r="U2538" i="2"/>
  <c r="T2541" i="2"/>
  <c r="U2542" i="2"/>
  <c r="T2545" i="2"/>
  <c r="U2546" i="2"/>
  <c r="T2549" i="2"/>
  <c r="U2550" i="2"/>
  <c r="T2553" i="2"/>
  <c r="U2554" i="2"/>
  <c r="T2557" i="2"/>
  <c r="U2558" i="2"/>
  <c r="T2561" i="2"/>
  <c r="U2562" i="2"/>
  <c r="T2565" i="2"/>
  <c r="U2566" i="2"/>
  <c r="T2569" i="2"/>
  <c r="U2570" i="2"/>
  <c r="T2573" i="2"/>
  <c r="U2574" i="2"/>
  <c r="T2577" i="2"/>
  <c r="U2578" i="2"/>
  <c r="T2581" i="2"/>
  <c r="U2582" i="2"/>
  <c r="T2585" i="2"/>
  <c r="U2586" i="2"/>
  <c r="T2589" i="2"/>
  <c r="U2590" i="2"/>
  <c r="T2593" i="2"/>
  <c r="U2594" i="2"/>
  <c r="T2597" i="2"/>
  <c r="U2598" i="2"/>
  <c r="T2601" i="2"/>
  <c r="U2602" i="2"/>
  <c r="T2605" i="2"/>
  <c r="U2606" i="2"/>
  <c r="T2609" i="2"/>
  <c r="U2610" i="2"/>
  <c r="T2613" i="2"/>
  <c r="U2614" i="2"/>
  <c r="T2617" i="2"/>
  <c r="U2618" i="2"/>
  <c r="T2621" i="2"/>
  <c r="U2622" i="2"/>
  <c r="T2625" i="2"/>
  <c r="U2626" i="2"/>
  <c r="T2629" i="2"/>
  <c r="U2630" i="2"/>
  <c r="T2633" i="2"/>
  <c r="U2634" i="2"/>
  <c r="T2637" i="2"/>
  <c r="U2638" i="2"/>
  <c r="T2641" i="2"/>
  <c r="U2642" i="2"/>
  <c r="T2645" i="2"/>
  <c r="U2646" i="2"/>
  <c r="T2649" i="2"/>
  <c r="U2650" i="2"/>
  <c r="T2653" i="2"/>
  <c r="U2654" i="2"/>
  <c r="T2657" i="2"/>
  <c r="U2658" i="2"/>
  <c r="T2661" i="2"/>
  <c r="U2662" i="2"/>
  <c r="T2665" i="2"/>
  <c r="U2666" i="2"/>
  <c r="T2669" i="2"/>
  <c r="U2670" i="2"/>
  <c r="T2673" i="2"/>
  <c r="U2674" i="2"/>
  <c r="T2677" i="2"/>
  <c r="U2678" i="2"/>
  <c r="T2681" i="2"/>
  <c r="U2682" i="2"/>
  <c r="T2685" i="2"/>
  <c r="U2686" i="2"/>
  <c r="T2689" i="2"/>
  <c r="U2690" i="2"/>
  <c r="T2693" i="2"/>
  <c r="U2694" i="2"/>
  <c r="T2697" i="2"/>
  <c r="U2698" i="2"/>
  <c r="T2701" i="2"/>
  <c r="U2702" i="2"/>
  <c r="T2705" i="2"/>
  <c r="U2706" i="2"/>
  <c r="T2709" i="2"/>
  <c r="U2710" i="2"/>
  <c r="T2713" i="2"/>
  <c r="U2714" i="2"/>
  <c r="T2717" i="2"/>
  <c r="U2718" i="2"/>
  <c r="T2721" i="2"/>
  <c r="U2722" i="2"/>
  <c r="T2725" i="2"/>
  <c r="U2726" i="2"/>
  <c r="T2729" i="2"/>
  <c r="U2730" i="2"/>
  <c r="T2733" i="2"/>
  <c r="U2734" i="2"/>
  <c r="T2737" i="2"/>
  <c r="U2738" i="2"/>
  <c r="T2741" i="2"/>
  <c r="U2742" i="2"/>
  <c r="T2745" i="2"/>
  <c r="U2746" i="2"/>
  <c r="T2749" i="2"/>
  <c r="U2750" i="2"/>
  <c r="T2753" i="2"/>
  <c r="U2754" i="2"/>
  <c r="T2757" i="2"/>
  <c r="U2758" i="2"/>
  <c r="T2761" i="2"/>
  <c r="U2762" i="2"/>
  <c r="T2765" i="2"/>
  <c r="U2766" i="2"/>
  <c r="T2769" i="2"/>
  <c r="U2770" i="2"/>
  <c r="T2773" i="2"/>
  <c r="U2774" i="2"/>
  <c r="T2777" i="2"/>
  <c r="U2778" i="2"/>
  <c r="T2781" i="2"/>
  <c r="U2782" i="2"/>
  <c r="T2785" i="2"/>
  <c r="U2786" i="2"/>
  <c r="T2789" i="2"/>
  <c r="U2790" i="2"/>
  <c r="T2793" i="2"/>
  <c r="U2794" i="2"/>
  <c r="T2797" i="2"/>
  <c r="U2798" i="2"/>
  <c r="T2801" i="2"/>
  <c r="U2802" i="2"/>
  <c r="T2805" i="2"/>
  <c r="U2806" i="2"/>
  <c r="T2809" i="2"/>
  <c r="U2810" i="2"/>
  <c r="T2813" i="2"/>
  <c r="U2814" i="2"/>
  <c r="T2817" i="2"/>
  <c r="U2818" i="2"/>
  <c r="T2821" i="2"/>
  <c r="U2822" i="2"/>
  <c r="T2825" i="2"/>
  <c r="U2826" i="2"/>
  <c r="T2829" i="2"/>
  <c r="U2830" i="2"/>
  <c r="T2833" i="2"/>
  <c r="U2834" i="2"/>
  <c r="T2837" i="2"/>
  <c r="U2838" i="2"/>
  <c r="T2841" i="2"/>
  <c r="U2842" i="2"/>
  <c r="T2845" i="2"/>
  <c r="U2846" i="2"/>
  <c r="T2849" i="2"/>
  <c r="U2850" i="2"/>
  <c r="T2853" i="2"/>
  <c r="U2854" i="2"/>
  <c r="T2856" i="2"/>
  <c r="U2861" i="2"/>
  <c r="T2863" i="2"/>
  <c r="T2865" i="2"/>
  <c r="U2868" i="2"/>
  <c r="U2870" i="2"/>
  <c r="T2872" i="2"/>
  <c r="U2877" i="2"/>
  <c r="T2879" i="2"/>
  <c r="T2881" i="2"/>
  <c r="U2884" i="2"/>
  <c r="U2886" i="2"/>
  <c r="T2888" i="2"/>
  <c r="U2893" i="2"/>
  <c r="T2895" i="2"/>
  <c r="T2897" i="2"/>
  <c r="U2900" i="2"/>
  <c r="U2902" i="2"/>
  <c r="T2904" i="2"/>
  <c r="U2909" i="2"/>
  <c r="U2914" i="2"/>
  <c r="T2917" i="2"/>
  <c r="U2855" i="2"/>
  <c r="T2858" i="2"/>
  <c r="U2859" i="2"/>
  <c r="T2862" i="2"/>
  <c r="U2863" i="2"/>
  <c r="T2866" i="2"/>
  <c r="U2867" i="2"/>
  <c r="T2870" i="2"/>
  <c r="U2871" i="2"/>
  <c r="T2874" i="2"/>
  <c r="U2875" i="2"/>
  <c r="T2878" i="2"/>
  <c r="U2879" i="2"/>
  <c r="T2882" i="2"/>
  <c r="U2883" i="2"/>
  <c r="T2886" i="2"/>
  <c r="U2887" i="2"/>
  <c r="T2890" i="2"/>
  <c r="U2891" i="2"/>
  <c r="T2894" i="2"/>
  <c r="U2895" i="2"/>
  <c r="T2898" i="2"/>
  <c r="U2899" i="2"/>
  <c r="T2902" i="2"/>
  <c r="U2903" i="2"/>
  <c r="T2906" i="2"/>
  <c r="U2907" i="2"/>
  <c r="T2910" i="2"/>
  <c r="U2911" i="2"/>
  <c r="T2914" i="2"/>
  <c r="U2915" i="2"/>
  <c r="T2918" i="2"/>
  <c r="U2919" i="2"/>
  <c r="T2922" i="2"/>
  <c r="U2923" i="2"/>
  <c r="T2926" i="2"/>
  <c r="U2927" i="2"/>
  <c r="T2930" i="2"/>
  <c r="U2931" i="2"/>
  <c r="T2934" i="2"/>
  <c r="U2935" i="2"/>
  <c r="T2938" i="2"/>
  <c r="U2939" i="2"/>
  <c r="T2942" i="2"/>
  <c r="U2943" i="2"/>
  <c r="T2946" i="2"/>
  <c r="U2947" i="2"/>
  <c r="T2950" i="2"/>
  <c r="U2951" i="2"/>
  <c r="T2954" i="2"/>
  <c r="U2955" i="2"/>
  <c r="T2958" i="2"/>
  <c r="U2959" i="2"/>
  <c r="T2962" i="2"/>
  <c r="U2963" i="2"/>
  <c r="T2966" i="2"/>
  <c r="U2967" i="2"/>
  <c r="T2970" i="2"/>
  <c r="U2971" i="2"/>
  <c r="T2974" i="2"/>
  <c r="U2975" i="2"/>
  <c r="T2978" i="2"/>
  <c r="U2979" i="2"/>
  <c r="T2982" i="2"/>
  <c r="U2983" i="2"/>
  <c r="T2986" i="2"/>
  <c r="U2987" i="2"/>
  <c r="T2990" i="2"/>
  <c r="U2991" i="2"/>
  <c r="T2994" i="2"/>
  <c r="U2995" i="2"/>
  <c r="T2998" i="2"/>
  <c r="U2999" i="2"/>
  <c r="T3002" i="2"/>
  <c r="U3003" i="2"/>
  <c r="T3006" i="2"/>
  <c r="U3007" i="2"/>
  <c r="T3010" i="2"/>
  <c r="U3011" i="2"/>
  <c r="T3014" i="2"/>
  <c r="U3015" i="2"/>
  <c r="T3018" i="2"/>
  <c r="U3019" i="2"/>
  <c r="T3022" i="2"/>
  <c r="U3023" i="2"/>
  <c r="T3026" i="2"/>
  <c r="U3027" i="2"/>
  <c r="T3030" i="2"/>
  <c r="U3031" i="2"/>
  <c r="T3034" i="2"/>
  <c r="U3035" i="2"/>
  <c r="T3038" i="2"/>
  <c r="U3039" i="2"/>
  <c r="T3042" i="2"/>
  <c r="U3043" i="2"/>
  <c r="T3046" i="2"/>
  <c r="U3047" i="2"/>
  <c r="T3050" i="2"/>
  <c r="U3051" i="2"/>
  <c r="T3054" i="2"/>
  <c r="U3055" i="2"/>
  <c r="T3058" i="2"/>
  <c r="U3059" i="2"/>
  <c r="T3062" i="2"/>
  <c r="U3063" i="2"/>
  <c r="T3066" i="2"/>
  <c r="U3067" i="2"/>
  <c r="T3070" i="2"/>
  <c r="U3071" i="2"/>
  <c r="T3074" i="2"/>
  <c r="U3075" i="2"/>
  <c r="T3078" i="2"/>
  <c r="U3079" i="2"/>
  <c r="T3082" i="2"/>
  <c r="U3083" i="2"/>
  <c r="T3086" i="2"/>
  <c r="U3087" i="2"/>
  <c r="T3090" i="2"/>
  <c r="U3091" i="2"/>
  <c r="T3094" i="2"/>
  <c r="U3095" i="2"/>
  <c r="T3098" i="2"/>
  <c r="U3099" i="2"/>
  <c r="T3102" i="2"/>
  <c r="U3103" i="2"/>
  <c r="T3106" i="2"/>
  <c r="U3107" i="2"/>
  <c r="T3110" i="2"/>
  <c r="U3111" i="2"/>
  <c r="T3114" i="2"/>
  <c r="U3115" i="2"/>
  <c r="T3118" i="2"/>
  <c r="U3119" i="2"/>
  <c r="T3122" i="2"/>
  <c r="U3123" i="2"/>
  <c r="T3126" i="2"/>
  <c r="U3127" i="2"/>
  <c r="T3130" i="2"/>
  <c r="U3131" i="2"/>
  <c r="T3134" i="2"/>
  <c r="U3135" i="2"/>
  <c r="T3138" i="2"/>
  <c r="U3139" i="2"/>
  <c r="T3142" i="2"/>
  <c r="U3143" i="2"/>
  <c r="T3146" i="2"/>
  <c r="U3147" i="2"/>
  <c r="T3150" i="2"/>
  <c r="U3151" i="2"/>
  <c r="T3154" i="2"/>
  <c r="U3155" i="2"/>
  <c r="T3158" i="2"/>
  <c r="U3159" i="2"/>
  <c r="T3162" i="2"/>
  <c r="U3163" i="2"/>
  <c r="T3166" i="2"/>
  <c r="U3167" i="2"/>
  <c r="T3170" i="2"/>
  <c r="U3171" i="2"/>
  <c r="T3174" i="2"/>
  <c r="U3175" i="2"/>
  <c r="T3178" i="2"/>
  <c r="U3179" i="2"/>
  <c r="T3182" i="2"/>
  <c r="U3183" i="2"/>
  <c r="T3186" i="2"/>
  <c r="U3187" i="2"/>
  <c r="T3190" i="2"/>
  <c r="U3191" i="2"/>
  <c r="T3194" i="2"/>
  <c r="U3195" i="2"/>
  <c r="T3198" i="2"/>
  <c r="U3199" i="2"/>
  <c r="T3202" i="2"/>
  <c r="U3203" i="2"/>
  <c r="T3206" i="2"/>
  <c r="U3207" i="2"/>
  <c r="T3210" i="2"/>
  <c r="U3211" i="2"/>
  <c r="T3214" i="2"/>
  <c r="U3215" i="2"/>
  <c r="T3218" i="2"/>
  <c r="U3219" i="2"/>
  <c r="T3222" i="2"/>
  <c r="U3223" i="2"/>
  <c r="T3226" i="2"/>
  <c r="U3227" i="2"/>
  <c r="T3230" i="2"/>
  <c r="U3231" i="2"/>
  <c r="T3234" i="2"/>
  <c r="U3235" i="2"/>
  <c r="T3238" i="2"/>
  <c r="U3239" i="2"/>
  <c r="T3242" i="2"/>
  <c r="U3243" i="2"/>
  <c r="T3246" i="2"/>
  <c r="U3247" i="2"/>
  <c r="T3250" i="2"/>
  <c r="U3251" i="2"/>
  <c r="T3254" i="2"/>
  <c r="U3255" i="2"/>
  <c r="T3258" i="2"/>
  <c r="U3259" i="2"/>
  <c r="T3262" i="2"/>
  <c r="U3263" i="2"/>
  <c r="T3266" i="2"/>
  <c r="U3267" i="2"/>
  <c r="T3270" i="2"/>
  <c r="U3271" i="2"/>
  <c r="T3274" i="2"/>
  <c r="U3275" i="2"/>
  <c r="T3278" i="2"/>
  <c r="U3279" i="2"/>
  <c r="T3282" i="2"/>
  <c r="U3283" i="2"/>
  <c r="T3286" i="2"/>
  <c r="U3287" i="2"/>
  <c r="T3290" i="2"/>
  <c r="U3291" i="2"/>
  <c r="T3294" i="2"/>
  <c r="U3295" i="2"/>
  <c r="T3298" i="2"/>
  <c r="U3299" i="2"/>
  <c r="T3302" i="2"/>
  <c r="U3303" i="2"/>
  <c r="T3306" i="2"/>
  <c r="U3307" i="2"/>
  <c r="T3310" i="2"/>
  <c r="U3311" i="2"/>
  <c r="T3314" i="2"/>
  <c r="U3315" i="2"/>
  <c r="T3318" i="2"/>
  <c r="U3319" i="2"/>
  <c r="T3322" i="2"/>
  <c r="U3323" i="2"/>
  <c r="T3326" i="2"/>
  <c r="U3327" i="2"/>
  <c r="T3330" i="2"/>
  <c r="U3331" i="2"/>
  <c r="T3334" i="2"/>
  <c r="U3335" i="2"/>
  <c r="T3338" i="2"/>
  <c r="U3339" i="2"/>
  <c r="T3342" i="2"/>
  <c r="U3343" i="2"/>
  <c r="T3346" i="2"/>
  <c r="U3347" i="2"/>
  <c r="T3350" i="2"/>
  <c r="U3351" i="2"/>
  <c r="T3354" i="2"/>
  <c r="U3355" i="2"/>
  <c r="T3358" i="2"/>
  <c r="U3359" i="2"/>
  <c r="T3362" i="2"/>
  <c r="U3363" i="2"/>
  <c r="T3366" i="2"/>
  <c r="U3367" i="2"/>
  <c r="T3370" i="2"/>
  <c r="U3371" i="2"/>
  <c r="T3374" i="2"/>
  <c r="U3375" i="2"/>
  <c r="T3378" i="2"/>
  <c r="U3379" i="2"/>
  <c r="T3382" i="2"/>
  <c r="U3383" i="2"/>
  <c r="T3386" i="2"/>
  <c r="U3387" i="2"/>
  <c r="T3390" i="2"/>
  <c r="U3391" i="2"/>
  <c r="T3394" i="2"/>
  <c r="U3395" i="2"/>
  <c r="T3398" i="2"/>
  <c r="U3399" i="2"/>
  <c r="T3402" i="2"/>
  <c r="U3403" i="2"/>
  <c r="T3406" i="2"/>
  <c r="U3407" i="2"/>
  <c r="T3410" i="2"/>
  <c r="U3411" i="2"/>
  <c r="T3414" i="2"/>
  <c r="U3415" i="2"/>
  <c r="T3418" i="2"/>
  <c r="U3419" i="2"/>
  <c r="T3422" i="2"/>
  <c r="U3423" i="2"/>
  <c r="T3426" i="2"/>
  <c r="U3427" i="2"/>
  <c r="T3430" i="2"/>
  <c r="U3431" i="2"/>
  <c r="T3434" i="2"/>
  <c r="U3435" i="2"/>
  <c r="U2918" i="2"/>
  <c r="T2921" i="2"/>
  <c r="U2922" i="2"/>
  <c r="T2925" i="2"/>
  <c r="U2926" i="2"/>
  <c r="T2929" i="2"/>
  <c r="U2930" i="2"/>
  <c r="T2933" i="2"/>
  <c r="U2934" i="2"/>
  <c r="T2937" i="2"/>
  <c r="U2938" i="2"/>
  <c r="T2941" i="2"/>
  <c r="U2942" i="2"/>
  <c r="T2945" i="2"/>
  <c r="U2946" i="2"/>
  <c r="T2949" i="2"/>
  <c r="U2950" i="2"/>
  <c r="T2953" i="2"/>
  <c r="U2954" i="2"/>
  <c r="T2957" i="2"/>
  <c r="U2958" i="2"/>
  <c r="T2961" i="2"/>
  <c r="U2962" i="2"/>
  <c r="T2965" i="2"/>
  <c r="U2966" i="2"/>
  <c r="T2969" i="2"/>
  <c r="U2970" i="2"/>
  <c r="T2973" i="2"/>
  <c r="U2974" i="2"/>
  <c r="T2977" i="2"/>
  <c r="U2978" i="2"/>
  <c r="T2981" i="2"/>
  <c r="U2982" i="2"/>
  <c r="T2985" i="2"/>
  <c r="U2986" i="2"/>
  <c r="T2989" i="2"/>
  <c r="U2990" i="2"/>
  <c r="T2993" i="2"/>
  <c r="U2994" i="2"/>
  <c r="T2997" i="2"/>
  <c r="U2998" i="2"/>
  <c r="T3001" i="2"/>
  <c r="U3002" i="2"/>
  <c r="T3005" i="2"/>
  <c r="U3006" i="2"/>
  <c r="T3009" i="2"/>
  <c r="U3010" i="2"/>
  <c r="T3013" i="2"/>
  <c r="U3014" i="2"/>
  <c r="T3017" i="2"/>
  <c r="U3018" i="2"/>
  <c r="T3021" i="2"/>
  <c r="U3022" i="2"/>
  <c r="T3025" i="2"/>
  <c r="U3026" i="2"/>
  <c r="T3029" i="2"/>
  <c r="U3030" i="2"/>
  <c r="T3033" i="2"/>
  <c r="U3034" i="2"/>
  <c r="T3037" i="2"/>
  <c r="U3038" i="2"/>
  <c r="T3041" i="2"/>
  <c r="U3042" i="2"/>
  <c r="T3045" i="2"/>
  <c r="U3046" i="2"/>
  <c r="T3049" i="2"/>
  <c r="U3050" i="2"/>
  <c r="T3053" i="2"/>
  <c r="U3054" i="2"/>
  <c r="T3057" i="2"/>
  <c r="U3058" i="2"/>
  <c r="T3061" i="2"/>
  <c r="U3062" i="2"/>
  <c r="T3065" i="2"/>
  <c r="U3066" i="2"/>
  <c r="T3069" i="2"/>
  <c r="U3070" i="2"/>
  <c r="T3073" i="2"/>
  <c r="U3074" i="2"/>
  <c r="T3077" i="2"/>
  <c r="U3078" i="2"/>
  <c r="T3081" i="2"/>
  <c r="U3082" i="2"/>
  <c r="T3085" i="2"/>
  <c r="U3086" i="2"/>
  <c r="T3089" i="2"/>
  <c r="U3090" i="2"/>
  <c r="T3093" i="2"/>
  <c r="U3094" i="2"/>
  <c r="T3097" i="2"/>
  <c r="U3098" i="2"/>
  <c r="T3101" i="2"/>
  <c r="U3102" i="2"/>
  <c r="T3105" i="2"/>
  <c r="U3106" i="2"/>
  <c r="T3109" i="2"/>
  <c r="U3110" i="2"/>
  <c r="T3113" i="2"/>
  <c r="U3114" i="2"/>
  <c r="T3117" i="2"/>
  <c r="U3118" i="2"/>
  <c r="T3121" i="2"/>
  <c r="U3122" i="2"/>
  <c r="T3125" i="2"/>
  <c r="U3126" i="2"/>
  <c r="T3129" i="2"/>
  <c r="U3130" i="2"/>
  <c r="T3133" i="2"/>
  <c r="U3134" i="2"/>
  <c r="T3137" i="2"/>
  <c r="U3138" i="2"/>
  <c r="T3141" i="2"/>
  <c r="U3142" i="2"/>
  <c r="T3145" i="2"/>
  <c r="U3146" i="2"/>
  <c r="T3149" i="2"/>
  <c r="U3150" i="2"/>
  <c r="T3153" i="2"/>
  <c r="U3154" i="2"/>
  <c r="T3157" i="2"/>
  <c r="U3158" i="2"/>
  <c r="T3161" i="2"/>
  <c r="U3162" i="2"/>
  <c r="T3165" i="2"/>
  <c r="U3166" i="2"/>
  <c r="T3169" i="2"/>
  <c r="U3170" i="2"/>
  <c r="T3173" i="2"/>
  <c r="U3174" i="2"/>
  <c r="T3177" i="2"/>
  <c r="U3178" i="2"/>
  <c r="T3181" i="2"/>
  <c r="U3182" i="2"/>
  <c r="T3185" i="2"/>
  <c r="U3186" i="2"/>
  <c r="T3189" i="2"/>
  <c r="U3190" i="2"/>
  <c r="T3193" i="2"/>
  <c r="U3194" i="2"/>
  <c r="T3197" i="2"/>
  <c r="U3198" i="2"/>
  <c r="T3201" i="2"/>
  <c r="U3202" i="2"/>
  <c r="T3205" i="2"/>
  <c r="U3206" i="2"/>
  <c r="T3209" i="2"/>
  <c r="U3210" i="2"/>
  <c r="T3213" i="2"/>
  <c r="U3214" i="2"/>
  <c r="T3217" i="2"/>
  <c r="U3218" i="2"/>
  <c r="T3221" i="2"/>
  <c r="U3222" i="2"/>
  <c r="T3225" i="2"/>
  <c r="U3226" i="2"/>
  <c r="T3229" i="2"/>
  <c r="U3230" i="2"/>
  <c r="T3233" i="2"/>
  <c r="U3234" i="2"/>
  <c r="T3237" i="2"/>
  <c r="U3238" i="2"/>
  <c r="T3241" i="2"/>
  <c r="U3242" i="2"/>
  <c r="T3245" i="2"/>
  <c r="U3246" i="2"/>
  <c r="T3249" i="2"/>
  <c r="U3250" i="2"/>
  <c r="T3253" i="2"/>
  <c r="U3254" i="2"/>
  <c r="T3257" i="2"/>
  <c r="U3258" i="2"/>
  <c r="T3261" i="2"/>
  <c r="U3262" i="2"/>
  <c r="T3265" i="2"/>
  <c r="U3266" i="2"/>
  <c r="T3269" i="2"/>
  <c r="U3270" i="2"/>
  <c r="T3273" i="2"/>
  <c r="U3274" i="2"/>
  <c r="T3277" i="2"/>
  <c r="U3278" i="2"/>
  <c r="T3281" i="2"/>
  <c r="U3282" i="2"/>
  <c r="T3285" i="2"/>
  <c r="U3286" i="2"/>
  <c r="T3289" i="2"/>
  <c r="U3290" i="2"/>
  <c r="T3293" i="2"/>
  <c r="U3294" i="2"/>
  <c r="T3297" i="2"/>
  <c r="U3298" i="2"/>
  <c r="T3301" i="2"/>
  <c r="U3302" i="2"/>
  <c r="T3305" i="2"/>
  <c r="U3306" i="2"/>
  <c r="T3309" i="2"/>
  <c r="U3310" i="2"/>
  <c r="T3313" i="2"/>
  <c r="U3314" i="2"/>
  <c r="T3317" i="2"/>
  <c r="U3318" i="2"/>
  <c r="T3321" i="2"/>
  <c r="U3322" i="2"/>
  <c r="T3325" i="2"/>
  <c r="U3326" i="2"/>
  <c r="T3329" i="2"/>
  <c r="U3330" i="2"/>
  <c r="T3333" i="2"/>
  <c r="U3334" i="2"/>
  <c r="T3337" i="2"/>
  <c r="U3338" i="2"/>
  <c r="T3341" i="2"/>
  <c r="U3342" i="2"/>
  <c r="T3345" i="2"/>
  <c r="U3346" i="2"/>
  <c r="T3349" i="2"/>
  <c r="U3350" i="2"/>
  <c r="T3353" i="2"/>
  <c r="U3354" i="2"/>
  <c r="T3357" i="2"/>
  <c r="U3358" i="2"/>
  <c r="T3361" i="2"/>
  <c r="U3362" i="2"/>
  <c r="T3365" i="2"/>
  <c r="U3366" i="2"/>
  <c r="T3369" i="2"/>
  <c r="U3370" i="2"/>
  <c r="T3373" i="2"/>
  <c r="U3374" i="2"/>
  <c r="T3377" i="2"/>
  <c r="U3378" i="2"/>
  <c r="T3381" i="2"/>
  <c r="U3382" i="2"/>
  <c r="T3385" i="2"/>
  <c r="U3386" i="2"/>
  <c r="T3389" i="2"/>
  <c r="U3390" i="2"/>
  <c r="T3393" i="2"/>
  <c r="U3394" i="2"/>
  <c r="T3397" i="2"/>
  <c r="U3398" i="2"/>
  <c r="T3401" i="2"/>
  <c r="U3402" i="2"/>
  <c r="T3405" i="2"/>
  <c r="U3406" i="2"/>
  <c r="T3409" i="2"/>
  <c r="U3410" i="2"/>
  <c r="T3413" i="2"/>
  <c r="U3414" i="2"/>
  <c r="T3417" i="2"/>
  <c r="U3418" i="2"/>
  <c r="T3421" i="2"/>
  <c r="U3422" i="2"/>
  <c r="T3425" i="2"/>
  <c r="U3426" i="2"/>
  <c r="T3429" i="2"/>
  <c r="U3430" i="2"/>
  <c r="T3433" i="2"/>
  <c r="U3434" i="2"/>
  <c r="U3437" i="2"/>
  <c r="T3439" i="2"/>
  <c r="U2917" i="2"/>
  <c r="T2920" i="2"/>
  <c r="U2921" i="2"/>
  <c r="T2924" i="2"/>
  <c r="U2925" i="2"/>
  <c r="T2928" i="2"/>
  <c r="U2929" i="2"/>
  <c r="T2932" i="2"/>
  <c r="U2933" i="2"/>
  <c r="T2936" i="2"/>
  <c r="U2937" i="2"/>
  <c r="T2940" i="2"/>
  <c r="U2941" i="2"/>
  <c r="T2944" i="2"/>
  <c r="U2945" i="2"/>
  <c r="T2948" i="2"/>
  <c r="U2949" i="2"/>
  <c r="T2952" i="2"/>
  <c r="U2953" i="2"/>
  <c r="T2956" i="2"/>
  <c r="U2957" i="2"/>
  <c r="T2960" i="2"/>
  <c r="U2961" i="2"/>
  <c r="T2964" i="2"/>
  <c r="U2965" i="2"/>
  <c r="T2968" i="2"/>
  <c r="U2969" i="2"/>
  <c r="T2972" i="2"/>
  <c r="U2973" i="2"/>
  <c r="T2976" i="2"/>
  <c r="U2977" i="2"/>
  <c r="T2980" i="2"/>
  <c r="U2981" i="2"/>
  <c r="T2984" i="2"/>
  <c r="U2985" i="2"/>
  <c r="T2988" i="2"/>
  <c r="U2989" i="2"/>
  <c r="T2992" i="2"/>
  <c r="U2993" i="2"/>
  <c r="T2996" i="2"/>
  <c r="U2997" i="2"/>
  <c r="T3000" i="2"/>
  <c r="U3001" i="2"/>
  <c r="T3004" i="2"/>
  <c r="U3005" i="2"/>
  <c r="T3008" i="2"/>
  <c r="U3009" i="2"/>
  <c r="T3012" i="2"/>
  <c r="U3013" i="2"/>
  <c r="T3016" i="2"/>
  <c r="U3017" i="2"/>
  <c r="T3020" i="2"/>
  <c r="U3021" i="2"/>
  <c r="T3024" i="2"/>
  <c r="U3025" i="2"/>
  <c r="T3028" i="2"/>
  <c r="U3029" i="2"/>
  <c r="T3032" i="2"/>
  <c r="U3033" i="2"/>
  <c r="T3036" i="2"/>
  <c r="U3037" i="2"/>
  <c r="T3040" i="2"/>
  <c r="U3041" i="2"/>
  <c r="T3044" i="2"/>
  <c r="U3045" i="2"/>
  <c r="T3048" i="2"/>
  <c r="U3049" i="2"/>
  <c r="T3052" i="2"/>
  <c r="U3053" i="2"/>
  <c r="T3056" i="2"/>
  <c r="U3057" i="2"/>
  <c r="T3060" i="2"/>
  <c r="U3061" i="2"/>
  <c r="T3064" i="2"/>
  <c r="U3065" i="2"/>
  <c r="T3068" i="2"/>
  <c r="U3069" i="2"/>
  <c r="T3072" i="2"/>
  <c r="U3073" i="2"/>
  <c r="T3076" i="2"/>
  <c r="U3077" i="2"/>
  <c r="T3080" i="2"/>
  <c r="U3081" i="2"/>
  <c r="T3084" i="2"/>
  <c r="U3085" i="2"/>
  <c r="T3088" i="2"/>
  <c r="U3089" i="2"/>
  <c r="T3092" i="2"/>
  <c r="U3093" i="2"/>
  <c r="T3096" i="2"/>
  <c r="U3097" i="2"/>
  <c r="T3100" i="2"/>
  <c r="U3101" i="2"/>
  <c r="T3104" i="2"/>
  <c r="U3105" i="2"/>
  <c r="T3108" i="2"/>
  <c r="U3109" i="2"/>
  <c r="T3112" i="2"/>
  <c r="U3113" i="2"/>
  <c r="T3116" i="2"/>
  <c r="U3117" i="2"/>
  <c r="T3120" i="2"/>
  <c r="U3121" i="2"/>
  <c r="T3124" i="2"/>
  <c r="U3125" i="2"/>
  <c r="T3128" i="2"/>
  <c r="U3129" i="2"/>
  <c r="T3132" i="2"/>
  <c r="U3133" i="2"/>
  <c r="T3136" i="2"/>
  <c r="U3137" i="2"/>
  <c r="T3140" i="2"/>
  <c r="U3141" i="2"/>
  <c r="T3144" i="2"/>
  <c r="U3145" i="2"/>
  <c r="T3148" i="2"/>
  <c r="U3149" i="2"/>
  <c r="T3152" i="2"/>
  <c r="U3153" i="2"/>
  <c r="T3156" i="2"/>
  <c r="U3157" i="2"/>
  <c r="T3160" i="2"/>
  <c r="U3161" i="2"/>
  <c r="T3164" i="2"/>
  <c r="U3165" i="2"/>
  <c r="T3168" i="2"/>
  <c r="U3169" i="2"/>
  <c r="T3172" i="2"/>
  <c r="U3173" i="2"/>
  <c r="T3176" i="2"/>
  <c r="U3177" i="2"/>
  <c r="T3180" i="2"/>
  <c r="U3181" i="2"/>
  <c r="T3184" i="2"/>
  <c r="U3185" i="2"/>
  <c r="T3188" i="2"/>
  <c r="U3189" i="2"/>
  <c r="T3192" i="2"/>
  <c r="U3193" i="2"/>
  <c r="T3196" i="2"/>
  <c r="U3197" i="2"/>
  <c r="T3200" i="2"/>
  <c r="U3201" i="2"/>
  <c r="T3204" i="2"/>
  <c r="U3205" i="2"/>
  <c r="T3208" i="2"/>
  <c r="U3209" i="2"/>
  <c r="T3212" i="2"/>
  <c r="U3213" i="2"/>
  <c r="T3216" i="2"/>
  <c r="U3217" i="2"/>
  <c r="T3220" i="2"/>
  <c r="U3221" i="2"/>
  <c r="T3224" i="2"/>
  <c r="U3225" i="2"/>
  <c r="T3228" i="2"/>
  <c r="U3229" i="2"/>
  <c r="T3232" i="2"/>
  <c r="U3233" i="2"/>
  <c r="T3236" i="2"/>
  <c r="U3237" i="2"/>
  <c r="T3240" i="2"/>
  <c r="U3241" i="2"/>
  <c r="T3244" i="2"/>
  <c r="U3245" i="2"/>
  <c r="T3248" i="2"/>
  <c r="U3249" i="2"/>
  <c r="T3252" i="2"/>
  <c r="U3253" i="2"/>
  <c r="T3256" i="2"/>
  <c r="U3257" i="2"/>
  <c r="T3260" i="2"/>
  <c r="U3261" i="2"/>
  <c r="T3264" i="2"/>
  <c r="U3265" i="2"/>
  <c r="T3268" i="2"/>
  <c r="U3269" i="2"/>
  <c r="T3272" i="2"/>
  <c r="U3273" i="2"/>
  <c r="T3276" i="2"/>
  <c r="U3277" i="2"/>
  <c r="T3280" i="2"/>
  <c r="U3281" i="2"/>
  <c r="T3284" i="2"/>
  <c r="U3285" i="2"/>
  <c r="T3288" i="2"/>
  <c r="U3289" i="2"/>
  <c r="T3292" i="2"/>
  <c r="U3293" i="2"/>
  <c r="T3296" i="2"/>
  <c r="U3297" i="2"/>
  <c r="T3300" i="2"/>
  <c r="U3301" i="2"/>
  <c r="T3304" i="2"/>
  <c r="U3305" i="2"/>
  <c r="T3308" i="2"/>
  <c r="U3309" i="2"/>
  <c r="T3312" i="2"/>
  <c r="U3313" i="2"/>
  <c r="T3316" i="2"/>
  <c r="U3317" i="2"/>
  <c r="T3320" i="2"/>
  <c r="U3321" i="2"/>
  <c r="T3324" i="2"/>
  <c r="U3325" i="2"/>
  <c r="T3328" i="2"/>
  <c r="U3329" i="2"/>
  <c r="T3332" i="2"/>
  <c r="U3333" i="2"/>
  <c r="T3336" i="2"/>
  <c r="U3337" i="2"/>
  <c r="T3340" i="2"/>
  <c r="U3341" i="2"/>
  <c r="T3344" i="2"/>
  <c r="U3345" i="2"/>
  <c r="T3348" i="2"/>
  <c r="U3349" i="2"/>
  <c r="T3352" i="2"/>
  <c r="U3353" i="2"/>
  <c r="T3356" i="2"/>
  <c r="U3357" i="2"/>
  <c r="T3360" i="2"/>
  <c r="U3361" i="2"/>
  <c r="T3364" i="2"/>
  <c r="U3365" i="2"/>
  <c r="T3368" i="2"/>
  <c r="U3369" i="2"/>
  <c r="T3372" i="2"/>
  <c r="U3373" i="2"/>
  <c r="T3376" i="2"/>
  <c r="U3377" i="2"/>
  <c r="T3380" i="2"/>
  <c r="U3381" i="2"/>
  <c r="T3384" i="2"/>
  <c r="U3385" i="2"/>
  <c r="T3388" i="2"/>
  <c r="U3389" i="2"/>
  <c r="T3392" i="2"/>
  <c r="U3393" i="2"/>
  <c r="T3396" i="2"/>
  <c r="U3397" i="2"/>
  <c r="T3400" i="2"/>
  <c r="U3401" i="2"/>
  <c r="T3404" i="2"/>
  <c r="U3405" i="2"/>
  <c r="T3408" i="2"/>
  <c r="U3409" i="2"/>
  <c r="T3412" i="2"/>
  <c r="U3413" i="2"/>
  <c r="T3416" i="2"/>
  <c r="U3417" i="2"/>
  <c r="T3420" i="2"/>
  <c r="U3421" i="2"/>
  <c r="T3424" i="2"/>
  <c r="U3425" i="2"/>
  <c r="T3428" i="2"/>
  <c r="U3429" i="2"/>
  <c r="T3432" i="2"/>
  <c r="U3433" i="2"/>
  <c r="T3436" i="2"/>
  <c r="U3440" i="2"/>
  <c r="T2911" i="2"/>
  <c r="U2912" i="2"/>
  <c r="T2915" i="2"/>
  <c r="U2916" i="2"/>
  <c r="T2919" i="2"/>
  <c r="U2920" i="2"/>
  <c r="T2923" i="2"/>
  <c r="U2924" i="2"/>
  <c r="T2927" i="2"/>
  <c r="U2928" i="2"/>
  <c r="T2931" i="2"/>
  <c r="U2932" i="2"/>
  <c r="T2935" i="2"/>
  <c r="U2936" i="2"/>
  <c r="T2939" i="2"/>
  <c r="U2940" i="2"/>
  <c r="T2943" i="2"/>
  <c r="U2944" i="2"/>
  <c r="T2947" i="2"/>
  <c r="U2948" i="2"/>
  <c r="T2951" i="2"/>
  <c r="U2952" i="2"/>
  <c r="T2955" i="2"/>
  <c r="U2956" i="2"/>
  <c r="T2959" i="2"/>
  <c r="U2960" i="2"/>
  <c r="T2963" i="2"/>
  <c r="U2964" i="2"/>
  <c r="T2967" i="2"/>
  <c r="U2968" i="2"/>
  <c r="T2971" i="2"/>
  <c r="U2972" i="2"/>
  <c r="T2975" i="2"/>
  <c r="U2976" i="2"/>
  <c r="T2979" i="2"/>
  <c r="U2980" i="2"/>
  <c r="T2983" i="2"/>
  <c r="U2984" i="2"/>
  <c r="T2987" i="2"/>
  <c r="U2988" i="2"/>
  <c r="T2991" i="2"/>
  <c r="U2992" i="2"/>
  <c r="T2995" i="2"/>
  <c r="U2996" i="2"/>
  <c r="T2999" i="2"/>
  <c r="U3000" i="2"/>
  <c r="T3003" i="2"/>
  <c r="U3004" i="2"/>
  <c r="T3007" i="2"/>
  <c r="U3008" i="2"/>
  <c r="T3011" i="2"/>
  <c r="U3012" i="2"/>
  <c r="T3015" i="2"/>
  <c r="U3016" i="2"/>
  <c r="T3019" i="2"/>
  <c r="U3020" i="2"/>
  <c r="T3023" i="2"/>
  <c r="U3024" i="2"/>
  <c r="T3027" i="2"/>
  <c r="U3028" i="2"/>
  <c r="T3031" i="2"/>
  <c r="U3032" i="2"/>
  <c r="T3035" i="2"/>
  <c r="U3036" i="2"/>
  <c r="T3039" i="2"/>
  <c r="U3040" i="2"/>
  <c r="T3043" i="2"/>
  <c r="U3044" i="2"/>
  <c r="T3047" i="2"/>
  <c r="U3048" i="2"/>
  <c r="T3051" i="2"/>
  <c r="U3052" i="2"/>
  <c r="T3055" i="2"/>
  <c r="U3056" i="2"/>
  <c r="T3059" i="2"/>
  <c r="U3060" i="2"/>
  <c r="T3063" i="2"/>
  <c r="U3064" i="2"/>
  <c r="T3067" i="2"/>
  <c r="U3068" i="2"/>
  <c r="T3071" i="2"/>
  <c r="U3072" i="2"/>
  <c r="T3075" i="2"/>
  <c r="U3076" i="2"/>
  <c r="T3079" i="2"/>
  <c r="U3080" i="2"/>
  <c r="T3083" i="2"/>
  <c r="U3084" i="2"/>
  <c r="T3087" i="2"/>
  <c r="U3088" i="2"/>
  <c r="T3091" i="2"/>
  <c r="U3092" i="2"/>
  <c r="T3095" i="2"/>
  <c r="U3096" i="2"/>
  <c r="T3099" i="2"/>
  <c r="U3100" i="2"/>
  <c r="T3103" i="2"/>
  <c r="U3104" i="2"/>
  <c r="T3107" i="2"/>
  <c r="U3108" i="2"/>
  <c r="T3111" i="2"/>
  <c r="U3112" i="2"/>
  <c r="T3115" i="2"/>
  <c r="U3116" i="2"/>
  <c r="T3119" i="2"/>
  <c r="U3120" i="2"/>
  <c r="T3123" i="2"/>
  <c r="U3124" i="2"/>
  <c r="T3127" i="2"/>
  <c r="U3128" i="2"/>
  <c r="T3131" i="2"/>
  <c r="U3132" i="2"/>
  <c r="T3135" i="2"/>
  <c r="U3136" i="2"/>
  <c r="T3139" i="2"/>
  <c r="U3140" i="2"/>
  <c r="T3143" i="2"/>
  <c r="U3144" i="2"/>
  <c r="T3147" i="2"/>
  <c r="U3148" i="2"/>
  <c r="T3151" i="2"/>
  <c r="U3152" i="2"/>
  <c r="T3155" i="2"/>
  <c r="U3156" i="2"/>
  <c r="T3159" i="2"/>
  <c r="U3160" i="2"/>
  <c r="T3163" i="2"/>
  <c r="U3164" i="2"/>
  <c r="T3167" i="2"/>
  <c r="U3168" i="2"/>
  <c r="T3171" i="2"/>
  <c r="U3172" i="2"/>
  <c r="T3175" i="2"/>
  <c r="U3176" i="2"/>
  <c r="T3179" i="2"/>
  <c r="U3180" i="2"/>
  <c r="T3183" i="2"/>
  <c r="U3184" i="2"/>
  <c r="T3187" i="2"/>
  <c r="U3188" i="2"/>
  <c r="T3191" i="2"/>
  <c r="U3192" i="2"/>
  <c r="T3195" i="2"/>
  <c r="U3196" i="2"/>
  <c r="T3199" i="2"/>
  <c r="U3200" i="2"/>
  <c r="T3203" i="2"/>
  <c r="U3204" i="2"/>
  <c r="T3207" i="2"/>
  <c r="U3208" i="2"/>
  <c r="T3211" i="2"/>
  <c r="U3212" i="2"/>
  <c r="T3215" i="2"/>
  <c r="U3216" i="2"/>
  <c r="T3219" i="2"/>
  <c r="U3220" i="2"/>
  <c r="T3223" i="2"/>
  <c r="U3224" i="2"/>
  <c r="T3227" i="2"/>
  <c r="U3228" i="2"/>
  <c r="T3231" i="2"/>
  <c r="U3232" i="2"/>
  <c r="T3235" i="2"/>
  <c r="U3236" i="2"/>
  <c r="T3239" i="2"/>
  <c r="U3240" i="2"/>
  <c r="T3243" i="2"/>
  <c r="U3244" i="2"/>
  <c r="T3247" i="2"/>
  <c r="U3248" i="2"/>
  <c r="T3251" i="2"/>
  <c r="U3252" i="2"/>
  <c r="T3255" i="2"/>
  <c r="U3256" i="2"/>
  <c r="T3259" i="2"/>
  <c r="U3260" i="2"/>
  <c r="T3263" i="2"/>
  <c r="U3264" i="2"/>
  <c r="T3267" i="2"/>
  <c r="U3268" i="2"/>
  <c r="T3271" i="2"/>
  <c r="U3272" i="2"/>
  <c r="T3275" i="2"/>
  <c r="U3276" i="2"/>
  <c r="T3279" i="2"/>
  <c r="U3280" i="2"/>
  <c r="T3283" i="2"/>
  <c r="U3284" i="2"/>
  <c r="T3287" i="2"/>
  <c r="U3288" i="2"/>
  <c r="T3291" i="2"/>
  <c r="U3292" i="2"/>
  <c r="T3295" i="2"/>
  <c r="U3296" i="2"/>
  <c r="T3299" i="2"/>
  <c r="U3300" i="2"/>
  <c r="T3303" i="2"/>
  <c r="U3304" i="2"/>
  <c r="T3307" i="2"/>
  <c r="U3308" i="2"/>
  <c r="T3311" i="2"/>
  <c r="U3312" i="2"/>
  <c r="T3315" i="2"/>
  <c r="U3316" i="2"/>
  <c r="T3319" i="2"/>
  <c r="U3320" i="2"/>
  <c r="T3323" i="2"/>
  <c r="U3324" i="2"/>
  <c r="T3327" i="2"/>
  <c r="U3328" i="2"/>
  <c r="T3331" i="2"/>
  <c r="U3332" i="2"/>
  <c r="T3335" i="2"/>
  <c r="U3336" i="2"/>
  <c r="T3339" i="2"/>
  <c r="U3340" i="2"/>
  <c r="T3343" i="2"/>
  <c r="U3344" i="2"/>
  <c r="T3347" i="2"/>
  <c r="U3348" i="2"/>
  <c r="T3351" i="2"/>
  <c r="U3352" i="2"/>
  <c r="T3355" i="2"/>
  <c r="U3356" i="2"/>
  <c r="T3359" i="2"/>
  <c r="U3360" i="2"/>
  <c r="T3363" i="2"/>
  <c r="U3364" i="2"/>
  <c r="T3367" i="2"/>
  <c r="U3368" i="2"/>
  <c r="T3371" i="2"/>
  <c r="U3372" i="2"/>
  <c r="T3375" i="2"/>
  <c r="U3376" i="2"/>
  <c r="T3379" i="2"/>
  <c r="U3380" i="2"/>
  <c r="T3383" i="2"/>
  <c r="U3384" i="2"/>
  <c r="T3387" i="2"/>
  <c r="U3388" i="2"/>
  <c r="T3391" i="2"/>
  <c r="U3392" i="2"/>
  <c r="T3395" i="2"/>
  <c r="U3396" i="2"/>
  <c r="T3399" i="2"/>
  <c r="U3400" i="2"/>
  <c r="T3403" i="2"/>
  <c r="U3404" i="2"/>
  <c r="T3407" i="2"/>
  <c r="U3408" i="2"/>
  <c r="T3411" i="2"/>
  <c r="U3412" i="2"/>
  <c r="T3415" i="2"/>
  <c r="U3416" i="2"/>
  <c r="T3419" i="2"/>
  <c r="U3420" i="2"/>
  <c r="T3423" i="2"/>
  <c r="U3424" i="2"/>
  <c r="T3427" i="2"/>
  <c r="U3428" i="2"/>
  <c r="T3431" i="2"/>
  <c r="U3432" i="2"/>
  <c r="T3435" i="2"/>
  <c r="U3436" i="2"/>
  <c r="T3438" i="2"/>
  <c r="T3437" i="2"/>
  <c r="U3438" i="2"/>
  <c r="T3441" i="2"/>
  <c r="U3442" i="2"/>
  <c r="T3445" i="2"/>
  <c r="U3446" i="2"/>
  <c r="T3449" i="2"/>
  <c r="U3450" i="2"/>
  <c r="T3453" i="2"/>
  <c r="U3454" i="2"/>
  <c r="T3457" i="2"/>
  <c r="U3458" i="2"/>
  <c r="T3461" i="2"/>
  <c r="U3462" i="2"/>
  <c r="T3465" i="2"/>
  <c r="U3466" i="2"/>
  <c r="T3469" i="2"/>
  <c r="U3470" i="2"/>
  <c r="T3473" i="2"/>
  <c r="U3474" i="2"/>
  <c r="T3477" i="2"/>
  <c r="U3478" i="2"/>
  <c r="T3481" i="2"/>
  <c r="U3482" i="2"/>
  <c r="T3485" i="2"/>
  <c r="U3486" i="2"/>
  <c r="T3489" i="2"/>
  <c r="U3490" i="2"/>
  <c r="T3493" i="2"/>
  <c r="U3494" i="2"/>
  <c r="T3497" i="2"/>
  <c r="U3498" i="2"/>
  <c r="T3501" i="2"/>
  <c r="U3502" i="2"/>
  <c r="T3505" i="2"/>
  <c r="U3506" i="2"/>
  <c r="T3509" i="2"/>
  <c r="U3510" i="2"/>
  <c r="T3513" i="2"/>
  <c r="U3514" i="2"/>
  <c r="T3517" i="2"/>
  <c r="U3518" i="2"/>
  <c r="T3521" i="2"/>
  <c r="U3522" i="2"/>
  <c r="T3525" i="2"/>
  <c r="U3526" i="2"/>
  <c r="T3529" i="2"/>
  <c r="U3530" i="2"/>
  <c r="T3533" i="2"/>
  <c r="U3534" i="2"/>
  <c r="T3537" i="2"/>
  <c r="U3538" i="2"/>
  <c r="T3541" i="2"/>
  <c r="U3542" i="2"/>
  <c r="T3545" i="2"/>
  <c r="U3546" i="2"/>
  <c r="T3549" i="2"/>
  <c r="U3550" i="2"/>
  <c r="T3553" i="2"/>
  <c r="U3554" i="2"/>
  <c r="T3557" i="2"/>
  <c r="U3558" i="2"/>
  <c r="T3561" i="2"/>
  <c r="U3562" i="2"/>
  <c r="T3565" i="2"/>
  <c r="U3566" i="2"/>
  <c r="T3569" i="2"/>
  <c r="U3570" i="2"/>
  <c r="T3573" i="2"/>
  <c r="U3574" i="2"/>
  <c r="T3577" i="2"/>
  <c r="U3578" i="2"/>
  <c r="T3581" i="2"/>
  <c r="U3582" i="2"/>
  <c r="T3585" i="2"/>
  <c r="U3586" i="2"/>
  <c r="T3589" i="2"/>
  <c r="U3590" i="2"/>
  <c r="T3593" i="2"/>
  <c r="U3594" i="2"/>
  <c r="T3597" i="2"/>
  <c r="U3598" i="2"/>
  <c r="T3601" i="2"/>
  <c r="U3602" i="2"/>
  <c r="T3605" i="2"/>
  <c r="U3606" i="2"/>
  <c r="T3609" i="2"/>
  <c r="U3610" i="2"/>
  <c r="T3613" i="2"/>
  <c r="U3614" i="2"/>
  <c r="T3617" i="2"/>
  <c r="U3618" i="2"/>
  <c r="T3621" i="2"/>
  <c r="U3622" i="2"/>
  <c r="T3625" i="2"/>
  <c r="U3626" i="2"/>
  <c r="T3629" i="2"/>
  <c r="U3630" i="2"/>
  <c r="T3633" i="2"/>
  <c r="U3634" i="2"/>
  <c r="T3637" i="2"/>
  <c r="U3638" i="2"/>
  <c r="T3641" i="2"/>
  <c r="U3642" i="2"/>
  <c r="T3645" i="2"/>
  <c r="U3646" i="2"/>
  <c r="T3649" i="2"/>
  <c r="U3650" i="2"/>
  <c r="T3653" i="2"/>
  <c r="U3654" i="2"/>
  <c r="T3657" i="2"/>
  <c r="U3658" i="2"/>
  <c r="T3661" i="2"/>
  <c r="U3662" i="2"/>
  <c r="T3665" i="2"/>
  <c r="U3666" i="2"/>
  <c r="T3669" i="2"/>
  <c r="U3670" i="2"/>
  <c r="T3673" i="2"/>
  <c r="U3674" i="2"/>
  <c r="T3677" i="2"/>
  <c r="U3678" i="2"/>
  <c r="T3681" i="2"/>
  <c r="U3682" i="2"/>
  <c r="T3685" i="2"/>
  <c r="U3686" i="2"/>
  <c r="T3689" i="2"/>
  <c r="U3690" i="2"/>
  <c r="T3693" i="2"/>
  <c r="U3694" i="2"/>
  <c r="T3697" i="2"/>
  <c r="U3698" i="2"/>
  <c r="T3701" i="2"/>
  <c r="U3702" i="2"/>
  <c r="T3705" i="2"/>
  <c r="U3706" i="2"/>
  <c r="T3709" i="2"/>
  <c r="U3710" i="2"/>
  <c r="T3713" i="2"/>
  <c r="U3714" i="2"/>
  <c r="T3717" i="2"/>
  <c r="U3718" i="2"/>
  <c r="T3721" i="2"/>
  <c r="U3722" i="2"/>
  <c r="T3725" i="2"/>
  <c r="U3726" i="2"/>
  <c r="T3729" i="2"/>
  <c r="U3730" i="2"/>
  <c r="T3733" i="2"/>
  <c r="U3734" i="2"/>
  <c r="T3737" i="2"/>
  <c r="U3738" i="2"/>
  <c r="T3741" i="2"/>
  <c r="U3742" i="2"/>
  <c r="T3745" i="2"/>
  <c r="U3746" i="2"/>
  <c r="T3749" i="2"/>
  <c r="U3750" i="2"/>
  <c r="T3753" i="2"/>
  <c r="U3754" i="2"/>
  <c r="T3757" i="2"/>
  <c r="U3758" i="2"/>
  <c r="T3761" i="2"/>
  <c r="U3762" i="2"/>
  <c r="T3765" i="2"/>
  <c r="U3766" i="2"/>
  <c r="T3769" i="2"/>
  <c r="U3770" i="2"/>
  <c r="T3773" i="2"/>
  <c r="U3774" i="2"/>
  <c r="T3777" i="2"/>
  <c r="U3778" i="2"/>
  <c r="T3781" i="2"/>
  <c r="U3782" i="2"/>
  <c r="T3785" i="2"/>
  <c r="U3786" i="2"/>
  <c r="T3789" i="2"/>
  <c r="U3790" i="2"/>
  <c r="T3793" i="2"/>
  <c r="U3794" i="2"/>
  <c r="T3797" i="2"/>
  <c r="U3798" i="2"/>
  <c r="T3801" i="2"/>
  <c r="U3802" i="2"/>
  <c r="T3805" i="2"/>
  <c r="U3806" i="2"/>
  <c r="T3809" i="2"/>
  <c r="U3810" i="2"/>
  <c r="T3813" i="2"/>
  <c r="U3814" i="2"/>
  <c r="T3817" i="2"/>
  <c r="U3818" i="2"/>
  <c r="T3821" i="2"/>
  <c r="U3822" i="2"/>
  <c r="T3825" i="2"/>
  <c r="U3826" i="2"/>
  <c r="T3829" i="2"/>
  <c r="U3830" i="2"/>
  <c r="T3833" i="2"/>
  <c r="U3834" i="2"/>
  <c r="T3837" i="2"/>
  <c r="U3838" i="2"/>
  <c r="T3841" i="2"/>
  <c r="U3842" i="2"/>
  <c r="T3845" i="2"/>
  <c r="U3846" i="2"/>
  <c r="T3849" i="2"/>
  <c r="U3850" i="2"/>
  <c r="T3853" i="2"/>
  <c r="U3854" i="2"/>
  <c r="T3857" i="2"/>
  <c r="U3858" i="2"/>
  <c r="T3861" i="2"/>
  <c r="U3862" i="2"/>
  <c r="T3865" i="2"/>
  <c r="U3866" i="2"/>
  <c r="T3869" i="2"/>
  <c r="U3870" i="2"/>
  <c r="T3873" i="2"/>
  <c r="U3874" i="2"/>
  <c r="T3877" i="2"/>
  <c r="U3878" i="2"/>
  <c r="T3881" i="2"/>
  <c r="U3882" i="2"/>
  <c r="T3885" i="2"/>
  <c r="U3886" i="2"/>
  <c r="T3889" i="2"/>
  <c r="U3890" i="2"/>
  <c r="T3893" i="2"/>
  <c r="U3894" i="2"/>
  <c r="T3897" i="2"/>
  <c r="U3898" i="2"/>
  <c r="T3901" i="2"/>
  <c r="U3902" i="2"/>
  <c r="T3905" i="2"/>
  <c r="U3906" i="2"/>
  <c r="T3909" i="2"/>
  <c r="U3910" i="2"/>
  <c r="T3913" i="2"/>
  <c r="U3914" i="2"/>
  <c r="T3917" i="2"/>
  <c r="U3918" i="2"/>
  <c r="T3921" i="2"/>
  <c r="U3922" i="2"/>
  <c r="T3925" i="2"/>
  <c r="U3926" i="2"/>
  <c r="T3929" i="2"/>
  <c r="U3930" i="2"/>
  <c r="T3933" i="2"/>
  <c r="U3934" i="2"/>
  <c r="T3937" i="2"/>
  <c r="U3938" i="2"/>
  <c r="T3941" i="2"/>
  <c r="U3942" i="2"/>
  <c r="T3945" i="2"/>
  <c r="U3946" i="2"/>
  <c r="T3949" i="2"/>
  <c r="U3950" i="2"/>
  <c r="T3953" i="2"/>
  <c r="U3954" i="2"/>
  <c r="T3957" i="2"/>
  <c r="U3958" i="2"/>
  <c r="T3961" i="2"/>
  <c r="U3962" i="2"/>
  <c r="T3965" i="2"/>
  <c r="U3966" i="2"/>
  <c r="T3969" i="2"/>
  <c r="U3970" i="2"/>
  <c r="T3973" i="2"/>
  <c r="U3974" i="2"/>
  <c r="T3977" i="2"/>
  <c r="U3978" i="2"/>
  <c r="T3981" i="2"/>
  <c r="U3982" i="2"/>
  <c r="T3985" i="2"/>
  <c r="U3986" i="2"/>
  <c r="T3989" i="2"/>
  <c r="U3990" i="2"/>
  <c r="T3993" i="2"/>
  <c r="U3994" i="2"/>
  <c r="T3997" i="2"/>
  <c r="U3998" i="2"/>
  <c r="T4001" i="2"/>
  <c r="U4002" i="2"/>
  <c r="T4005" i="2"/>
  <c r="U4006" i="2"/>
  <c r="T4009" i="2"/>
  <c r="U4010" i="2"/>
  <c r="T4013" i="2"/>
  <c r="U4014" i="2"/>
  <c r="U4017" i="2"/>
  <c r="T4019" i="2"/>
  <c r="U4021" i="2"/>
  <c r="T3440" i="2"/>
  <c r="U3441" i="2"/>
  <c r="T3444" i="2"/>
  <c r="U3445" i="2"/>
  <c r="T3448" i="2"/>
  <c r="U3449" i="2"/>
  <c r="T3452" i="2"/>
  <c r="U3453" i="2"/>
  <c r="T3456" i="2"/>
  <c r="U3457" i="2"/>
  <c r="T3460" i="2"/>
  <c r="U3461" i="2"/>
  <c r="T3464" i="2"/>
  <c r="U3465" i="2"/>
  <c r="T3468" i="2"/>
  <c r="U3469" i="2"/>
  <c r="T3472" i="2"/>
  <c r="U3473" i="2"/>
  <c r="T3476" i="2"/>
  <c r="U3477" i="2"/>
  <c r="T3480" i="2"/>
  <c r="U3481" i="2"/>
  <c r="T3484" i="2"/>
  <c r="U3485" i="2"/>
  <c r="T3488" i="2"/>
  <c r="U3489" i="2"/>
  <c r="T3492" i="2"/>
  <c r="U3493" i="2"/>
  <c r="T3496" i="2"/>
  <c r="U3497" i="2"/>
  <c r="T3500" i="2"/>
  <c r="U3501" i="2"/>
  <c r="T3504" i="2"/>
  <c r="U3505" i="2"/>
  <c r="T3508" i="2"/>
  <c r="U3509" i="2"/>
  <c r="T3512" i="2"/>
  <c r="U3513" i="2"/>
  <c r="T3516" i="2"/>
  <c r="U3517" i="2"/>
  <c r="T3520" i="2"/>
  <c r="U3521" i="2"/>
  <c r="T3524" i="2"/>
  <c r="U3525" i="2"/>
  <c r="T3528" i="2"/>
  <c r="U3529" i="2"/>
  <c r="T3532" i="2"/>
  <c r="U3533" i="2"/>
  <c r="T3536" i="2"/>
  <c r="U3537" i="2"/>
  <c r="T3540" i="2"/>
  <c r="U3541" i="2"/>
  <c r="T3544" i="2"/>
  <c r="U3545" i="2"/>
  <c r="T3548" i="2"/>
  <c r="U3549" i="2"/>
  <c r="T3552" i="2"/>
  <c r="U3553" i="2"/>
  <c r="T3556" i="2"/>
  <c r="U3557" i="2"/>
  <c r="T3560" i="2"/>
  <c r="U3561" i="2"/>
  <c r="T3564" i="2"/>
  <c r="U3565" i="2"/>
  <c r="T3568" i="2"/>
  <c r="U3569" i="2"/>
  <c r="T3572" i="2"/>
  <c r="U3573" i="2"/>
  <c r="T3576" i="2"/>
  <c r="U3577" i="2"/>
  <c r="T3580" i="2"/>
  <c r="U3581" i="2"/>
  <c r="T3584" i="2"/>
  <c r="U3585" i="2"/>
  <c r="T3588" i="2"/>
  <c r="U3589" i="2"/>
  <c r="T3592" i="2"/>
  <c r="U3593" i="2"/>
  <c r="T3596" i="2"/>
  <c r="U3597" i="2"/>
  <c r="T3600" i="2"/>
  <c r="U3601" i="2"/>
  <c r="T3604" i="2"/>
  <c r="U3605" i="2"/>
  <c r="T3608" i="2"/>
  <c r="U3609" i="2"/>
  <c r="T3612" i="2"/>
  <c r="U3613" i="2"/>
  <c r="T3616" i="2"/>
  <c r="U3617" i="2"/>
  <c r="T3620" i="2"/>
  <c r="U3621" i="2"/>
  <c r="T3624" i="2"/>
  <c r="U3625" i="2"/>
  <c r="T3628" i="2"/>
  <c r="U3629" i="2"/>
  <c r="T3632" i="2"/>
  <c r="U3633" i="2"/>
  <c r="T3636" i="2"/>
  <c r="U3637" i="2"/>
  <c r="T3640" i="2"/>
  <c r="U3641" i="2"/>
  <c r="T3644" i="2"/>
  <c r="U3645" i="2"/>
  <c r="T3648" i="2"/>
  <c r="U3649" i="2"/>
  <c r="T3652" i="2"/>
  <c r="U3653" i="2"/>
  <c r="T3656" i="2"/>
  <c r="U3657" i="2"/>
  <c r="T3660" i="2"/>
  <c r="U3661" i="2"/>
  <c r="T3664" i="2"/>
  <c r="U3665" i="2"/>
  <c r="T3668" i="2"/>
  <c r="U3669" i="2"/>
  <c r="T3672" i="2"/>
  <c r="U3673" i="2"/>
  <c r="T3676" i="2"/>
  <c r="U3677" i="2"/>
  <c r="T3680" i="2"/>
  <c r="U3681" i="2"/>
  <c r="T3684" i="2"/>
  <c r="U3685" i="2"/>
  <c r="T3688" i="2"/>
  <c r="U3689" i="2"/>
  <c r="T3692" i="2"/>
  <c r="U3693" i="2"/>
  <c r="T3696" i="2"/>
  <c r="U3697" i="2"/>
  <c r="T3700" i="2"/>
  <c r="U3701" i="2"/>
  <c r="T3704" i="2"/>
  <c r="U3705" i="2"/>
  <c r="T3708" i="2"/>
  <c r="U3709" i="2"/>
  <c r="T3712" i="2"/>
  <c r="U3713" i="2"/>
  <c r="T3716" i="2"/>
  <c r="U3717" i="2"/>
  <c r="T3720" i="2"/>
  <c r="U3721" i="2"/>
  <c r="T3724" i="2"/>
  <c r="U3725" i="2"/>
  <c r="T3728" i="2"/>
  <c r="U3729" i="2"/>
  <c r="T3732" i="2"/>
  <c r="U3733" i="2"/>
  <c r="T3736" i="2"/>
  <c r="U3737" i="2"/>
  <c r="T3740" i="2"/>
  <c r="U3741" i="2"/>
  <c r="T3744" i="2"/>
  <c r="U3745" i="2"/>
  <c r="T3748" i="2"/>
  <c r="U3749" i="2"/>
  <c r="T3752" i="2"/>
  <c r="U3753" i="2"/>
  <c r="T3756" i="2"/>
  <c r="U3757" i="2"/>
  <c r="T3760" i="2"/>
  <c r="U3761" i="2"/>
  <c r="T3764" i="2"/>
  <c r="U3765" i="2"/>
  <c r="T3768" i="2"/>
  <c r="U3769" i="2"/>
  <c r="T3772" i="2"/>
  <c r="U3773" i="2"/>
  <c r="T3776" i="2"/>
  <c r="U3777" i="2"/>
  <c r="T3780" i="2"/>
  <c r="U3781" i="2"/>
  <c r="T3784" i="2"/>
  <c r="U3785" i="2"/>
  <c r="T3788" i="2"/>
  <c r="U3789" i="2"/>
  <c r="T3792" i="2"/>
  <c r="U3793" i="2"/>
  <c r="T3796" i="2"/>
  <c r="U3797" i="2"/>
  <c r="T3800" i="2"/>
  <c r="U3801" i="2"/>
  <c r="T3804" i="2"/>
  <c r="U3805" i="2"/>
  <c r="T3808" i="2"/>
  <c r="U3809" i="2"/>
  <c r="T3812" i="2"/>
  <c r="U3813" i="2"/>
  <c r="T3816" i="2"/>
  <c r="U3817" i="2"/>
  <c r="T3820" i="2"/>
  <c r="U3821" i="2"/>
  <c r="T3824" i="2"/>
  <c r="U3825" i="2"/>
  <c r="T3828" i="2"/>
  <c r="U3829" i="2"/>
  <c r="T3832" i="2"/>
  <c r="U3833" i="2"/>
  <c r="T3836" i="2"/>
  <c r="U3837" i="2"/>
  <c r="T3840" i="2"/>
  <c r="U3841" i="2"/>
  <c r="T3844" i="2"/>
  <c r="U3845" i="2"/>
  <c r="T3848" i="2"/>
  <c r="U3849" i="2"/>
  <c r="T3852" i="2"/>
  <c r="U3853" i="2"/>
  <c r="T3856" i="2"/>
  <c r="U3857" i="2"/>
  <c r="T3860" i="2"/>
  <c r="U3861" i="2"/>
  <c r="T3864" i="2"/>
  <c r="U3865" i="2"/>
  <c r="T3868" i="2"/>
  <c r="U3869" i="2"/>
  <c r="T3872" i="2"/>
  <c r="U3873" i="2"/>
  <c r="T3876" i="2"/>
  <c r="U3877" i="2"/>
  <c r="T3880" i="2"/>
  <c r="U3881" i="2"/>
  <c r="T3884" i="2"/>
  <c r="U3885" i="2"/>
  <c r="T3888" i="2"/>
  <c r="U3889" i="2"/>
  <c r="T3892" i="2"/>
  <c r="U3893" i="2"/>
  <c r="T3896" i="2"/>
  <c r="U3897" i="2"/>
  <c r="T3900" i="2"/>
  <c r="U3901" i="2"/>
  <c r="T3904" i="2"/>
  <c r="U3905" i="2"/>
  <c r="T3908" i="2"/>
  <c r="U3909" i="2"/>
  <c r="T3912" i="2"/>
  <c r="U3913" i="2"/>
  <c r="T3916" i="2"/>
  <c r="U3917" i="2"/>
  <c r="T3920" i="2"/>
  <c r="U3921" i="2"/>
  <c r="T3924" i="2"/>
  <c r="U3925" i="2"/>
  <c r="T3928" i="2"/>
  <c r="U3929" i="2"/>
  <c r="T3932" i="2"/>
  <c r="U3933" i="2"/>
  <c r="T3936" i="2"/>
  <c r="U3937" i="2"/>
  <c r="T3940" i="2"/>
  <c r="U3941" i="2"/>
  <c r="T3944" i="2"/>
  <c r="U3945" i="2"/>
  <c r="T3948" i="2"/>
  <c r="U3949" i="2"/>
  <c r="T3952" i="2"/>
  <c r="U3953" i="2"/>
  <c r="T3956" i="2"/>
  <c r="U3957" i="2"/>
  <c r="T3960" i="2"/>
  <c r="U3961" i="2"/>
  <c r="T3964" i="2"/>
  <c r="U3965" i="2"/>
  <c r="T3968" i="2"/>
  <c r="U3969" i="2"/>
  <c r="T3972" i="2"/>
  <c r="U3973" i="2"/>
  <c r="T3976" i="2"/>
  <c r="U3977" i="2"/>
  <c r="T3980" i="2"/>
  <c r="U3981" i="2"/>
  <c r="T3984" i="2"/>
  <c r="U3985" i="2"/>
  <c r="T3988" i="2"/>
  <c r="U3989" i="2"/>
  <c r="T3992" i="2"/>
  <c r="U3993" i="2"/>
  <c r="T3996" i="2"/>
  <c r="U3997" i="2"/>
  <c r="T4000" i="2"/>
  <c r="U4001" i="2"/>
  <c r="T4004" i="2"/>
  <c r="U4005" i="2"/>
  <c r="T4008" i="2"/>
  <c r="U4009" i="2"/>
  <c r="T4012" i="2"/>
  <c r="U4013" i="2"/>
  <c r="T4016" i="2"/>
  <c r="U4019" i="2"/>
  <c r="T4022" i="2"/>
  <c r="T3443" i="2"/>
  <c r="U3444" i="2"/>
  <c r="T3447" i="2"/>
  <c r="U3448" i="2"/>
  <c r="T3451" i="2"/>
  <c r="U3452" i="2"/>
  <c r="T3455" i="2"/>
  <c r="U3456" i="2"/>
  <c r="T3459" i="2"/>
  <c r="U3460" i="2"/>
  <c r="T3463" i="2"/>
  <c r="U3464" i="2"/>
  <c r="T3467" i="2"/>
  <c r="U3468" i="2"/>
  <c r="T3471" i="2"/>
  <c r="U3472" i="2"/>
  <c r="T3475" i="2"/>
  <c r="U3476" i="2"/>
  <c r="T3479" i="2"/>
  <c r="U3480" i="2"/>
  <c r="T3483" i="2"/>
  <c r="U3484" i="2"/>
  <c r="T3487" i="2"/>
  <c r="U3488" i="2"/>
  <c r="T3491" i="2"/>
  <c r="U3492" i="2"/>
  <c r="T3495" i="2"/>
  <c r="U3496" i="2"/>
  <c r="T3499" i="2"/>
  <c r="U3500" i="2"/>
  <c r="T3503" i="2"/>
  <c r="U3504" i="2"/>
  <c r="T3507" i="2"/>
  <c r="U3508" i="2"/>
  <c r="T3511" i="2"/>
  <c r="U3512" i="2"/>
  <c r="T3515" i="2"/>
  <c r="U3516" i="2"/>
  <c r="T3519" i="2"/>
  <c r="U3520" i="2"/>
  <c r="T3523" i="2"/>
  <c r="U3524" i="2"/>
  <c r="T3527" i="2"/>
  <c r="U3528" i="2"/>
  <c r="T3531" i="2"/>
  <c r="U3532" i="2"/>
  <c r="T3535" i="2"/>
  <c r="U3536" i="2"/>
  <c r="T3539" i="2"/>
  <c r="U3540" i="2"/>
  <c r="T3543" i="2"/>
  <c r="U3544" i="2"/>
  <c r="T3547" i="2"/>
  <c r="U3548" i="2"/>
  <c r="T3551" i="2"/>
  <c r="U3552" i="2"/>
  <c r="T3555" i="2"/>
  <c r="U3556" i="2"/>
  <c r="T3559" i="2"/>
  <c r="U3560" i="2"/>
  <c r="T3563" i="2"/>
  <c r="U3564" i="2"/>
  <c r="T3567" i="2"/>
  <c r="U3568" i="2"/>
  <c r="T3571" i="2"/>
  <c r="U3572" i="2"/>
  <c r="T3575" i="2"/>
  <c r="U3576" i="2"/>
  <c r="T3579" i="2"/>
  <c r="U3580" i="2"/>
  <c r="T3583" i="2"/>
  <c r="U3584" i="2"/>
  <c r="T3587" i="2"/>
  <c r="U3588" i="2"/>
  <c r="T3591" i="2"/>
  <c r="U3592" i="2"/>
  <c r="T3595" i="2"/>
  <c r="U3596" i="2"/>
  <c r="T3599" i="2"/>
  <c r="U3600" i="2"/>
  <c r="T3603" i="2"/>
  <c r="U3604" i="2"/>
  <c r="T3607" i="2"/>
  <c r="U3608" i="2"/>
  <c r="T3611" i="2"/>
  <c r="U3612" i="2"/>
  <c r="T3615" i="2"/>
  <c r="U3616" i="2"/>
  <c r="T3619" i="2"/>
  <c r="U3620" i="2"/>
  <c r="T3623" i="2"/>
  <c r="U3624" i="2"/>
  <c r="T3627" i="2"/>
  <c r="U3628" i="2"/>
  <c r="T3631" i="2"/>
  <c r="U3632" i="2"/>
  <c r="T3635" i="2"/>
  <c r="U3636" i="2"/>
  <c r="T3639" i="2"/>
  <c r="U3640" i="2"/>
  <c r="T3643" i="2"/>
  <c r="U3644" i="2"/>
  <c r="T3647" i="2"/>
  <c r="U3648" i="2"/>
  <c r="T3651" i="2"/>
  <c r="U3652" i="2"/>
  <c r="T3655" i="2"/>
  <c r="U3656" i="2"/>
  <c r="T3659" i="2"/>
  <c r="U3660" i="2"/>
  <c r="T3663" i="2"/>
  <c r="U3664" i="2"/>
  <c r="T3667" i="2"/>
  <c r="U3668" i="2"/>
  <c r="T3671" i="2"/>
  <c r="U3672" i="2"/>
  <c r="T3675" i="2"/>
  <c r="U3676" i="2"/>
  <c r="T3679" i="2"/>
  <c r="U3680" i="2"/>
  <c r="T3683" i="2"/>
  <c r="U3684" i="2"/>
  <c r="T3687" i="2"/>
  <c r="U3688" i="2"/>
  <c r="T3691" i="2"/>
  <c r="U3692" i="2"/>
  <c r="T3695" i="2"/>
  <c r="U3696" i="2"/>
  <c r="T3699" i="2"/>
  <c r="U3700" i="2"/>
  <c r="T3703" i="2"/>
  <c r="U3704" i="2"/>
  <c r="T3707" i="2"/>
  <c r="U3708" i="2"/>
  <c r="T3711" i="2"/>
  <c r="U3712" i="2"/>
  <c r="T3715" i="2"/>
  <c r="U3716" i="2"/>
  <c r="T3719" i="2"/>
  <c r="U3720" i="2"/>
  <c r="T3723" i="2"/>
  <c r="U3724" i="2"/>
  <c r="T3727" i="2"/>
  <c r="U3728" i="2"/>
  <c r="T3731" i="2"/>
  <c r="U3732" i="2"/>
  <c r="T3735" i="2"/>
  <c r="U3736" i="2"/>
  <c r="T3739" i="2"/>
  <c r="U3740" i="2"/>
  <c r="T3743" i="2"/>
  <c r="U3744" i="2"/>
  <c r="T3747" i="2"/>
  <c r="U3748" i="2"/>
  <c r="T3751" i="2"/>
  <c r="U3752" i="2"/>
  <c r="T3755" i="2"/>
  <c r="U3756" i="2"/>
  <c r="T3759" i="2"/>
  <c r="U3760" i="2"/>
  <c r="T3763" i="2"/>
  <c r="U3764" i="2"/>
  <c r="T3767" i="2"/>
  <c r="U3768" i="2"/>
  <c r="T3771" i="2"/>
  <c r="U3772" i="2"/>
  <c r="T3775" i="2"/>
  <c r="U3776" i="2"/>
  <c r="T3779" i="2"/>
  <c r="U3780" i="2"/>
  <c r="T3783" i="2"/>
  <c r="U3784" i="2"/>
  <c r="T3787" i="2"/>
  <c r="U3788" i="2"/>
  <c r="T3791" i="2"/>
  <c r="U3792" i="2"/>
  <c r="T3795" i="2"/>
  <c r="U3796" i="2"/>
  <c r="T3799" i="2"/>
  <c r="U3800" i="2"/>
  <c r="T3803" i="2"/>
  <c r="U3804" i="2"/>
  <c r="T3807" i="2"/>
  <c r="U3808" i="2"/>
  <c r="T3811" i="2"/>
  <c r="U3812" i="2"/>
  <c r="T3815" i="2"/>
  <c r="U3816" i="2"/>
  <c r="T3819" i="2"/>
  <c r="U3820" i="2"/>
  <c r="T3823" i="2"/>
  <c r="U3824" i="2"/>
  <c r="T3827" i="2"/>
  <c r="U3828" i="2"/>
  <c r="T3831" i="2"/>
  <c r="U3832" i="2"/>
  <c r="T3835" i="2"/>
  <c r="U3836" i="2"/>
  <c r="T3839" i="2"/>
  <c r="U3840" i="2"/>
  <c r="T3843" i="2"/>
  <c r="U3844" i="2"/>
  <c r="T3847" i="2"/>
  <c r="U3848" i="2"/>
  <c r="T3851" i="2"/>
  <c r="U3852" i="2"/>
  <c r="T3855" i="2"/>
  <c r="U3856" i="2"/>
  <c r="T3859" i="2"/>
  <c r="U3860" i="2"/>
  <c r="T3863" i="2"/>
  <c r="U3864" i="2"/>
  <c r="T3867" i="2"/>
  <c r="U3868" i="2"/>
  <c r="T3871" i="2"/>
  <c r="U3872" i="2"/>
  <c r="T3875" i="2"/>
  <c r="U3876" i="2"/>
  <c r="T3879" i="2"/>
  <c r="U3880" i="2"/>
  <c r="T3883" i="2"/>
  <c r="U3884" i="2"/>
  <c r="T3887" i="2"/>
  <c r="U3888" i="2"/>
  <c r="T3891" i="2"/>
  <c r="U3892" i="2"/>
  <c r="T3895" i="2"/>
  <c r="U3896" i="2"/>
  <c r="T3899" i="2"/>
  <c r="U3900" i="2"/>
  <c r="T3903" i="2"/>
  <c r="U3904" i="2"/>
  <c r="T3907" i="2"/>
  <c r="U3908" i="2"/>
  <c r="T3911" i="2"/>
  <c r="U3912" i="2"/>
  <c r="T3915" i="2"/>
  <c r="U3916" i="2"/>
  <c r="T3919" i="2"/>
  <c r="U3920" i="2"/>
  <c r="T3923" i="2"/>
  <c r="U3924" i="2"/>
  <c r="T3927" i="2"/>
  <c r="U3928" i="2"/>
  <c r="T3931" i="2"/>
  <c r="U3932" i="2"/>
  <c r="T3935" i="2"/>
  <c r="U3936" i="2"/>
  <c r="T3939" i="2"/>
  <c r="U3940" i="2"/>
  <c r="T3943" i="2"/>
  <c r="U3944" i="2"/>
  <c r="T3947" i="2"/>
  <c r="U3948" i="2"/>
  <c r="T3951" i="2"/>
  <c r="U3952" i="2"/>
  <c r="T3955" i="2"/>
  <c r="U3956" i="2"/>
  <c r="T3959" i="2"/>
  <c r="U3960" i="2"/>
  <c r="T3963" i="2"/>
  <c r="U3964" i="2"/>
  <c r="T3967" i="2"/>
  <c r="U3968" i="2"/>
  <c r="T3971" i="2"/>
  <c r="U3972" i="2"/>
  <c r="T3975" i="2"/>
  <c r="U3976" i="2"/>
  <c r="T3979" i="2"/>
  <c r="U3980" i="2"/>
  <c r="T3983" i="2"/>
  <c r="U3984" i="2"/>
  <c r="T3987" i="2"/>
  <c r="U3988" i="2"/>
  <c r="T3991" i="2"/>
  <c r="U3992" i="2"/>
  <c r="T3995" i="2"/>
  <c r="U3996" i="2"/>
  <c r="T3999" i="2"/>
  <c r="U4000" i="2"/>
  <c r="T4003" i="2"/>
  <c r="U4004" i="2"/>
  <c r="T4007" i="2"/>
  <c r="U4008" i="2"/>
  <c r="T4011" i="2"/>
  <c r="U4012" i="2"/>
  <c r="T4015" i="2"/>
  <c r="U4016" i="2"/>
  <c r="T4018" i="2"/>
  <c r="T4020" i="2"/>
  <c r="U4023" i="2"/>
  <c r="U3439" i="2"/>
  <c r="T3442" i="2"/>
  <c r="U3443" i="2"/>
  <c r="T3446" i="2"/>
  <c r="U3447" i="2"/>
  <c r="T3450" i="2"/>
  <c r="U3451" i="2"/>
  <c r="T3454" i="2"/>
  <c r="U3455" i="2"/>
  <c r="T3458" i="2"/>
  <c r="U3459" i="2"/>
  <c r="T3462" i="2"/>
  <c r="U3463" i="2"/>
  <c r="T3466" i="2"/>
  <c r="U3467" i="2"/>
  <c r="T3470" i="2"/>
  <c r="U3471" i="2"/>
  <c r="T3474" i="2"/>
  <c r="U3475" i="2"/>
  <c r="T3478" i="2"/>
  <c r="U3479" i="2"/>
  <c r="T3482" i="2"/>
  <c r="U3483" i="2"/>
  <c r="T3486" i="2"/>
  <c r="U3487" i="2"/>
  <c r="T3490" i="2"/>
  <c r="U3491" i="2"/>
  <c r="T3494" i="2"/>
  <c r="U3495" i="2"/>
  <c r="T3498" i="2"/>
  <c r="U3499" i="2"/>
  <c r="T3502" i="2"/>
  <c r="U3503" i="2"/>
  <c r="T3506" i="2"/>
  <c r="U3507" i="2"/>
  <c r="T3510" i="2"/>
  <c r="U3511" i="2"/>
  <c r="T3514" i="2"/>
  <c r="U3515" i="2"/>
  <c r="T3518" i="2"/>
  <c r="U3519" i="2"/>
  <c r="T3522" i="2"/>
  <c r="U3523" i="2"/>
  <c r="T3526" i="2"/>
  <c r="U3527" i="2"/>
  <c r="T3530" i="2"/>
  <c r="U3531" i="2"/>
  <c r="T3534" i="2"/>
  <c r="U3535" i="2"/>
  <c r="T3538" i="2"/>
  <c r="U3539" i="2"/>
  <c r="T3542" i="2"/>
  <c r="U3543" i="2"/>
  <c r="T3546" i="2"/>
  <c r="U3547" i="2"/>
  <c r="T3550" i="2"/>
  <c r="U3551" i="2"/>
  <c r="T3554" i="2"/>
  <c r="U3555" i="2"/>
  <c r="T3558" i="2"/>
  <c r="U3559" i="2"/>
  <c r="T3562" i="2"/>
  <c r="U3563" i="2"/>
  <c r="T3566" i="2"/>
  <c r="U3567" i="2"/>
  <c r="T3570" i="2"/>
  <c r="U3571" i="2"/>
  <c r="T3574" i="2"/>
  <c r="U3575" i="2"/>
  <c r="T3578" i="2"/>
  <c r="U3579" i="2"/>
  <c r="T3582" i="2"/>
  <c r="U3583" i="2"/>
  <c r="T3586" i="2"/>
  <c r="U3587" i="2"/>
  <c r="T3590" i="2"/>
  <c r="U3591" i="2"/>
  <c r="T3594" i="2"/>
  <c r="U3595" i="2"/>
  <c r="T3598" i="2"/>
  <c r="U3599" i="2"/>
  <c r="T3602" i="2"/>
  <c r="U3603" i="2"/>
  <c r="T3606" i="2"/>
  <c r="U3607" i="2"/>
  <c r="T3610" i="2"/>
  <c r="U3611" i="2"/>
  <c r="T3614" i="2"/>
  <c r="U3615" i="2"/>
  <c r="T3618" i="2"/>
  <c r="U3619" i="2"/>
  <c r="T3622" i="2"/>
  <c r="U3623" i="2"/>
  <c r="T3626" i="2"/>
  <c r="U3627" i="2"/>
  <c r="T3630" i="2"/>
  <c r="U3631" i="2"/>
  <c r="T3634" i="2"/>
  <c r="U3635" i="2"/>
  <c r="T3638" i="2"/>
  <c r="U3639" i="2"/>
  <c r="T3642" i="2"/>
  <c r="U3643" i="2"/>
  <c r="T3646" i="2"/>
  <c r="U3647" i="2"/>
  <c r="T3650" i="2"/>
  <c r="U3651" i="2"/>
  <c r="T3654" i="2"/>
  <c r="U3655" i="2"/>
  <c r="T3658" i="2"/>
  <c r="U3659" i="2"/>
  <c r="T3662" i="2"/>
  <c r="U3663" i="2"/>
  <c r="T3666" i="2"/>
  <c r="U3667" i="2"/>
  <c r="T3670" i="2"/>
  <c r="U3671" i="2"/>
  <c r="T3674" i="2"/>
  <c r="U3675" i="2"/>
  <c r="T3678" i="2"/>
  <c r="U3679" i="2"/>
  <c r="T3682" i="2"/>
  <c r="U3683" i="2"/>
  <c r="T3686" i="2"/>
  <c r="U3687" i="2"/>
  <c r="T3690" i="2"/>
  <c r="U3691" i="2"/>
  <c r="T3694" i="2"/>
  <c r="U3695" i="2"/>
  <c r="T3698" i="2"/>
  <c r="U3699" i="2"/>
  <c r="T3702" i="2"/>
  <c r="U3703" i="2"/>
  <c r="T3706" i="2"/>
  <c r="U3707" i="2"/>
  <c r="T3710" i="2"/>
  <c r="U3711" i="2"/>
  <c r="T3714" i="2"/>
  <c r="U3715" i="2"/>
  <c r="T3718" i="2"/>
  <c r="U3719" i="2"/>
  <c r="T3722" i="2"/>
  <c r="U3723" i="2"/>
  <c r="T3726" i="2"/>
  <c r="U3727" i="2"/>
  <c r="T3730" i="2"/>
  <c r="U3731" i="2"/>
  <c r="T3734" i="2"/>
  <c r="U3735" i="2"/>
  <c r="T3738" i="2"/>
  <c r="U3739" i="2"/>
  <c r="T3742" i="2"/>
  <c r="U3743" i="2"/>
  <c r="T3746" i="2"/>
  <c r="U3747" i="2"/>
  <c r="T3750" i="2"/>
  <c r="U3751" i="2"/>
  <c r="T3754" i="2"/>
  <c r="U3755" i="2"/>
  <c r="T3758" i="2"/>
  <c r="U3759" i="2"/>
  <c r="T3762" i="2"/>
  <c r="U3763" i="2"/>
  <c r="T3766" i="2"/>
  <c r="U3767" i="2"/>
  <c r="T3770" i="2"/>
  <c r="U3771" i="2"/>
  <c r="T3774" i="2"/>
  <c r="U3775" i="2"/>
  <c r="T3778" i="2"/>
  <c r="U3779" i="2"/>
  <c r="T3782" i="2"/>
  <c r="U3783" i="2"/>
  <c r="T3786" i="2"/>
  <c r="U3787" i="2"/>
  <c r="T3790" i="2"/>
  <c r="U3791" i="2"/>
  <c r="T3794" i="2"/>
  <c r="U3795" i="2"/>
  <c r="T3798" i="2"/>
  <c r="U3799" i="2"/>
  <c r="T3802" i="2"/>
  <c r="U3803" i="2"/>
  <c r="T3806" i="2"/>
  <c r="U3807" i="2"/>
  <c r="T3810" i="2"/>
  <c r="U3811" i="2"/>
  <c r="T3814" i="2"/>
  <c r="U3815" i="2"/>
  <c r="T3818" i="2"/>
  <c r="U3819" i="2"/>
  <c r="T3822" i="2"/>
  <c r="U3823" i="2"/>
  <c r="T3826" i="2"/>
  <c r="U3827" i="2"/>
  <c r="T3830" i="2"/>
  <c r="U3831" i="2"/>
  <c r="T3834" i="2"/>
  <c r="U3835" i="2"/>
  <c r="T3838" i="2"/>
  <c r="U3839" i="2"/>
  <c r="T3842" i="2"/>
  <c r="U3843" i="2"/>
  <c r="T3846" i="2"/>
  <c r="U3847" i="2"/>
  <c r="T3850" i="2"/>
  <c r="U3851" i="2"/>
  <c r="T3854" i="2"/>
  <c r="U3855" i="2"/>
  <c r="T3858" i="2"/>
  <c r="U3859" i="2"/>
  <c r="T3862" i="2"/>
  <c r="U3863" i="2"/>
  <c r="T3866" i="2"/>
  <c r="U3867" i="2"/>
  <c r="T3870" i="2"/>
  <c r="U3871" i="2"/>
  <c r="T3874" i="2"/>
  <c r="U3875" i="2"/>
  <c r="T3878" i="2"/>
  <c r="U3879" i="2"/>
  <c r="T3882" i="2"/>
  <c r="U3883" i="2"/>
  <c r="T3886" i="2"/>
  <c r="U3887" i="2"/>
  <c r="T3890" i="2"/>
  <c r="U3891" i="2"/>
  <c r="T3894" i="2"/>
  <c r="U3895" i="2"/>
  <c r="T3898" i="2"/>
  <c r="U3899" i="2"/>
  <c r="T3902" i="2"/>
  <c r="U3903" i="2"/>
  <c r="T3906" i="2"/>
  <c r="U3907" i="2"/>
  <c r="T3910" i="2"/>
  <c r="U3911" i="2"/>
  <c r="T3914" i="2"/>
  <c r="U3915" i="2"/>
  <c r="T3918" i="2"/>
  <c r="U3919" i="2"/>
  <c r="T3922" i="2"/>
  <c r="U3923" i="2"/>
  <c r="T3926" i="2"/>
  <c r="U3927" i="2"/>
  <c r="T3930" i="2"/>
  <c r="U3931" i="2"/>
  <c r="T3934" i="2"/>
  <c r="U3935" i="2"/>
  <c r="T3938" i="2"/>
  <c r="U3939" i="2"/>
  <c r="T3942" i="2"/>
  <c r="U3943" i="2"/>
  <c r="T3946" i="2"/>
  <c r="U3947" i="2"/>
  <c r="T3950" i="2"/>
  <c r="U3951" i="2"/>
  <c r="T3954" i="2"/>
  <c r="U3955" i="2"/>
  <c r="T3958" i="2"/>
  <c r="U3959" i="2"/>
  <c r="T3962" i="2"/>
  <c r="U3963" i="2"/>
  <c r="T3966" i="2"/>
  <c r="U3967" i="2"/>
  <c r="T3970" i="2"/>
  <c r="U3971" i="2"/>
  <c r="T3974" i="2"/>
  <c r="U3975" i="2"/>
  <c r="T3978" i="2"/>
  <c r="U3979" i="2"/>
  <c r="T3982" i="2"/>
  <c r="U3983" i="2"/>
  <c r="T3986" i="2"/>
  <c r="U3987" i="2"/>
  <c r="T3990" i="2"/>
  <c r="U3991" i="2"/>
  <c r="T3994" i="2"/>
  <c r="U3995" i="2"/>
  <c r="T3998" i="2"/>
  <c r="U3999" i="2"/>
  <c r="T4002" i="2"/>
  <c r="U4003" i="2"/>
  <c r="T4006" i="2"/>
  <c r="U4007" i="2"/>
  <c r="T4010" i="2"/>
  <c r="U4011" i="2"/>
  <c r="T4014" i="2"/>
  <c r="U4015" i="2"/>
  <c r="T4026" i="2"/>
  <c r="U4027" i="2"/>
  <c r="T4030" i="2"/>
  <c r="U4031" i="2"/>
  <c r="T4034" i="2"/>
  <c r="U4035" i="2"/>
  <c r="T4038" i="2"/>
  <c r="U4039" i="2"/>
  <c r="T4042" i="2"/>
  <c r="U4043" i="2"/>
  <c r="T4046" i="2"/>
  <c r="U4047" i="2"/>
  <c r="T4050" i="2"/>
  <c r="U4051" i="2"/>
  <c r="T4054" i="2"/>
  <c r="U4055" i="2"/>
  <c r="T4058" i="2"/>
  <c r="U4059" i="2"/>
  <c r="T4062" i="2"/>
  <c r="U4063" i="2"/>
  <c r="T4066" i="2"/>
  <c r="U4067" i="2"/>
  <c r="T4070" i="2"/>
  <c r="U4071" i="2"/>
  <c r="T4074" i="2"/>
  <c r="U4075" i="2"/>
  <c r="T4078" i="2"/>
  <c r="U4079" i="2"/>
  <c r="T4082" i="2"/>
  <c r="U4083" i="2"/>
  <c r="T4086" i="2"/>
  <c r="U4087" i="2"/>
  <c r="T4090" i="2"/>
  <c r="U4091" i="2"/>
  <c r="T4094" i="2"/>
  <c r="U4095" i="2"/>
  <c r="T4098" i="2"/>
  <c r="U4099" i="2"/>
  <c r="T4102" i="2"/>
  <c r="U4103" i="2"/>
  <c r="T4106" i="2"/>
  <c r="U4107" i="2"/>
  <c r="T4110" i="2"/>
  <c r="U4111" i="2"/>
  <c r="T4114" i="2"/>
  <c r="U4115" i="2"/>
  <c r="T4118" i="2"/>
  <c r="U4119" i="2"/>
  <c r="T4122" i="2"/>
  <c r="U4123" i="2"/>
  <c r="T4126" i="2"/>
  <c r="U4127" i="2"/>
  <c r="T4130" i="2"/>
  <c r="U4131" i="2"/>
  <c r="T4134" i="2"/>
  <c r="U4135" i="2"/>
  <c r="T4138" i="2"/>
  <c r="U4139" i="2"/>
  <c r="T4142" i="2"/>
  <c r="U4143" i="2"/>
  <c r="T4146" i="2"/>
  <c r="U4147" i="2"/>
  <c r="T4150" i="2"/>
  <c r="U4151" i="2"/>
  <c r="T4154" i="2"/>
  <c r="U4155" i="2"/>
  <c r="T4158" i="2"/>
  <c r="U4159" i="2"/>
  <c r="T4162" i="2"/>
  <c r="U4163" i="2"/>
  <c r="T4166" i="2"/>
  <c r="U4167" i="2"/>
  <c r="T4170" i="2"/>
  <c r="U4171" i="2"/>
  <c r="T4174" i="2"/>
  <c r="U4175" i="2"/>
  <c r="T4178" i="2"/>
  <c r="U4179" i="2"/>
  <c r="T4182" i="2"/>
  <c r="U4183" i="2"/>
  <c r="T4186" i="2"/>
  <c r="U4187" i="2"/>
  <c r="T4190" i="2"/>
  <c r="U4191" i="2"/>
  <c r="T4194" i="2"/>
  <c r="U4195" i="2"/>
  <c r="T4198" i="2"/>
  <c r="U4199" i="2"/>
  <c r="T4202" i="2"/>
  <c r="U4203" i="2"/>
  <c r="T4206" i="2"/>
  <c r="U4207" i="2"/>
  <c r="T4210" i="2"/>
  <c r="U4211" i="2"/>
  <c r="T4214" i="2"/>
  <c r="U4215" i="2"/>
  <c r="T4218" i="2"/>
  <c r="U4219" i="2"/>
  <c r="T4222" i="2"/>
  <c r="U4223" i="2"/>
  <c r="T4226" i="2"/>
  <c r="U4227" i="2"/>
  <c r="T4230" i="2"/>
  <c r="U4231" i="2"/>
  <c r="T4234" i="2"/>
  <c r="U4235" i="2"/>
  <c r="T4238" i="2"/>
  <c r="U4239" i="2"/>
  <c r="T4242" i="2"/>
  <c r="U4243" i="2"/>
  <c r="T4246" i="2"/>
  <c r="U4247" i="2"/>
  <c r="T4250" i="2"/>
  <c r="U4251" i="2"/>
  <c r="T4254" i="2"/>
  <c r="U4255" i="2"/>
  <c r="T4258" i="2"/>
  <c r="U4259" i="2"/>
  <c r="T4262" i="2"/>
  <c r="U4263" i="2"/>
  <c r="T4266" i="2"/>
  <c r="U4267" i="2"/>
  <c r="T4270" i="2"/>
  <c r="U4271" i="2"/>
  <c r="T4274" i="2"/>
  <c r="U4275" i="2"/>
  <c r="T4278" i="2"/>
  <c r="U4279" i="2"/>
  <c r="T4282" i="2"/>
  <c r="U4283" i="2"/>
  <c r="T4286" i="2"/>
  <c r="U4287" i="2"/>
  <c r="T4290" i="2"/>
  <c r="U4291" i="2"/>
  <c r="T4294" i="2"/>
  <c r="U4295" i="2"/>
  <c r="T4298" i="2"/>
  <c r="U4299" i="2"/>
  <c r="U4303" i="2"/>
  <c r="T4306" i="2"/>
  <c r="U4311" i="2"/>
  <c r="T4314" i="2"/>
  <c r="U4319" i="2"/>
  <c r="T4322" i="2"/>
  <c r="T4017" i="2"/>
  <c r="U4018" i="2"/>
  <c r="T4021" i="2"/>
  <c r="U4022" i="2"/>
  <c r="T4025" i="2"/>
  <c r="U4026" i="2"/>
  <c r="T4029" i="2"/>
  <c r="U4030" i="2"/>
  <c r="T4033" i="2"/>
  <c r="U4034" i="2"/>
  <c r="T4037" i="2"/>
  <c r="U4038" i="2"/>
  <c r="T4041" i="2"/>
  <c r="U4042" i="2"/>
  <c r="T4045" i="2"/>
  <c r="U4046" i="2"/>
  <c r="T4049" i="2"/>
  <c r="U4050" i="2"/>
  <c r="T4053" i="2"/>
  <c r="U4054" i="2"/>
  <c r="T4057" i="2"/>
  <c r="U4058" i="2"/>
  <c r="T4061" i="2"/>
  <c r="U4062" i="2"/>
  <c r="T4065" i="2"/>
  <c r="U4066" i="2"/>
  <c r="T4069" i="2"/>
  <c r="U4070" i="2"/>
  <c r="T4073" i="2"/>
  <c r="U4074" i="2"/>
  <c r="T4077" i="2"/>
  <c r="U4078" i="2"/>
  <c r="T4081" i="2"/>
  <c r="U4082" i="2"/>
  <c r="T4085" i="2"/>
  <c r="U4086" i="2"/>
  <c r="T4089" i="2"/>
  <c r="U4090" i="2"/>
  <c r="T4093" i="2"/>
  <c r="U4094" i="2"/>
  <c r="T4097" i="2"/>
  <c r="U4098" i="2"/>
  <c r="T4101" i="2"/>
  <c r="U4102" i="2"/>
  <c r="T4105" i="2"/>
  <c r="U4106" i="2"/>
  <c r="T4109" i="2"/>
  <c r="U4110" i="2"/>
  <c r="T4113" i="2"/>
  <c r="U4114" i="2"/>
  <c r="T4117" i="2"/>
  <c r="U4118" i="2"/>
  <c r="T4121" i="2"/>
  <c r="U4122" i="2"/>
  <c r="T4125" i="2"/>
  <c r="U4126" i="2"/>
  <c r="T4129" i="2"/>
  <c r="U4130" i="2"/>
  <c r="T4133" i="2"/>
  <c r="U4134" i="2"/>
  <c r="T4137" i="2"/>
  <c r="U4138" i="2"/>
  <c r="T4141" i="2"/>
  <c r="U4142" i="2"/>
  <c r="T4145" i="2"/>
  <c r="U4146" i="2"/>
  <c r="T4149" i="2"/>
  <c r="U4150" i="2"/>
  <c r="T4153" i="2"/>
  <c r="U4154" i="2"/>
  <c r="T4157" i="2"/>
  <c r="U4158" i="2"/>
  <c r="T4161" i="2"/>
  <c r="U4162" i="2"/>
  <c r="T4165" i="2"/>
  <c r="U4166" i="2"/>
  <c r="T4169" i="2"/>
  <c r="U4170" i="2"/>
  <c r="T4173" i="2"/>
  <c r="U4174" i="2"/>
  <c r="T4177" i="2"/>
  <c r="U4178" i="2"/>
  <c r="T4181" i="2"/>
  <c r="U4182" i="2"/>
  <c r="T4185" i="2"/>
  <c r="U4186" i="2"/>
  <c r="T4189" i="2"/>
  <c r="U4190" i="2"/>
  <c r="T4193" i="2"/>
  <c r="U4194" i="2"/>
  <c r="T4197" i="2"/>
  <c r="U4198" i="2"/>
  <c r="T4201" i="2"/>
  <c r="U4202" i="2"/>
  <c r="T4205" i="2"/>
  <c r="U4206" i="2"/>
  <c r="T4209" i="2"/>
  <c r="U4210" i="2"/>
  <c r="T4213" i="2"/>
  <c r="U4214" i="2"/>
  <c r="T4217" i="2"/>
  <c r="U4218" i="2"/>
  <c r="T4221" i="2"/>
  <c r="U4222" i="2"/>
  <c r="T4225" i="2"/>
  <c r="U4226" i="2"/>
  <c r="T4229" i="2"/>
  <c r="U4230" i="2"/>
  <c r="T4233" i="2"/>
  <c r="U4234" i="2"/>
  <c r="T4237" i="2"/>
  <c r="U4238" i="2"/>
  <c r="T4241" i="2"/>
  <c r="U4242" i="2"/>
  <c r="T4245" i="2"/>
  <c r="U4246" i="2"/>
  <c r="T4249" i="2"/>
  <c r="U4250" i="2"/>
  <c r="T4253" i="2"/>
  <c r="U4254" i="2"/>
  <c r="T4257" i="2"/>
  <c r="U4258" i="2"/>
  <c r="T4261" i="2"/>
  <c r="U4262" i="2"/>
  <c r="T4265" i="2"/>
  <c r="U4266" i="2"/>
  <c r="T4269" i="2"/>
  <c r="U4270" i="2"/>
  <c r="T4273" i="2"/>
  <c r="U4274" i="2"/>
  <c r="T4277" i="2"/>
  <c r="U4278" i="2"/>
  <c r="T4281" i="2"/>
  <c r="U4282" i="2"/>
  <c r="T4285" i="2"/>
  <c r="U4286" i="2"/>
  <c r="T4289" i="2"/>
  <c r="U4290" i="2"/>
  <c r="T4293" i="2"/>
  <c r="U4294" i="2"/>
  <c r="T4297" i="2"/>
  <c r="U4298" i="2"/>
  <c r="T4301" i="2"/>
  <c r="U4306" i="2"/>
  <c r="T4309" i="2"/>
  <c r="U4314" i="2"/>
  <c r="T4317" i="2"/>
  <c r="U4323" i="2"/>
  <c r="T4024" i="2"/>
  <c r="U4025" i="2"/>
  <c r="T4028" i="2"/>
  <c r="U4029" i="2"/>
  <c r="T4032" i="2"/>
  <c r="U4033" i="2"/>
  <c r="T4036" i="2"/>
  <c r="U4037" i="2"/>
  <c r="T4040" i="2"/>
  <c r="U4041" i="2"/>
  <c r="T4044" i="2"/>
  <c r="U4045" i="2"/>
  <c r="T4048" i="2"/>
  <c r="U4049" i="2"/>
  <c r="T4052" i="2"/>
  <c r="U4053" i="2"/>
  <c r="T4056" i="2"/>
  <c r="U4057" i="2"/>
  <c r="T4060" i="2"/>
  <c r="U4061" i="2"/>
  <c r="T4064" i="2"/>
  <c r="U4065" i="2"/>
  <c r="T4068" i="2"/>
  <c r="U4069" i="2"/>
  <c r="T4072" i="2"/>
  <c r="U4073" i="2"/>
  <c r="T4076" i="2"/>
  <c r="U4077" i="2"/>
  <c r="T4080" i="2"/>
  <c r="U4081" i="2"/>
  <c r="T4084" i="2"/>
  <c r="U4085" i="2"/>
  <c r="T4088" i="2"/>
  <c r="U4089" i="2"/>
  <c r="T4092" i="2"/>
  <c r="U4093" i="2"/>
  <c r="T4096" i="2"/>
  <c r="U4097" i="2"/>
  <c r="T4100" i="2"/>
  <c r="U4101" i="2"/>
  <c r="T4104" i="2"/>
  <c r="U4105" i="2"/>
  <c r="T4108" i="2"/>
  <c r="U4109" i="2"/>
  <c r="T4112" i="2"/>
  <c r="U4113" i="2"/>
  <c r="T4116" i="2"/>
  <c r="U4117" i="2"/>
  <c r="T4120" i="2"/>
  <c r="U4121" i="2"/>
  <c r="T4124" i="2"/>
  <c r="U4125" i="2"/>
  <c r="T4128" i="2"/>
  <c r="U4129" i="2"/>
  <c r="T4132" i="2"/>
  <c r="U4133" i="2"/>
  <c r="T4136" i="2"/>
  <c r="U4137" i="2"/>
  <c r="T4140" i="2"/>
  <c r="U4141" i="2"/>
  <c r="T4144" i="2"/>
  <c r="U4145" i="2"/>
  <c r="T4148" i="2"/>
  <c r="U4149" i="2"/>
  <c r="T4152" i="2"/>
  <c r="U4153" i="2"/>
  <c r="T4156" i="2"/>
  <c r="U4157" i="2"/>
  <c r="T4160" i="2"/>
  <c r="U4161" i="2"/>
  <c r="T4164" i="2"/>
  <c r="U4165" i="2"/>
  <c r="T4168" i="2"/>
  <c r="U4169" i="2"/>
  <c r="T4172" i="2"/>
  <c r="U4173" i="2"/>
  <c r="T4176" i="2"/>
  <c r="U4177" i="2"/>
  <c r="T4180" i="2"/>
  <c r="U4181" i="2"/>
  <c r="T4184" i="2"/>
  <c r="U4185" i="2"/>
  <c r="T4188" i="2"/>
  <c r="U4189" i="2"/>
  <c r="T4192" i="2"/>
  <c r="U4193" i="2"/>
  <c r="T4196" i="2"/>
  <c r="U4197" i="2"/>
  <c r="T4200" i="2"/>
  <c r="U4201" i="2"/>
  <c r="T4204" i="2"/>
  <c r="U4205" i="2"/>
  <c r="T4208" i="2"/>
  <c r="U4209" i="2"/>
  <c r="T4212" i="2"/>
  <c r="U4213" i="2"/>
  <c r="T4216" i="2"/>
  <c r="U4217" i="2"/>
  <c r="T4220" i="2"/>
  <c r="U4221" i="2"/>
  <c r="T4224" i="2"/>
  <c r="U4225" i="2"/>
  <c r="T4228" i="2"/>
  <c r="U4229" i="2"/>
  <c r="T4232" i="2"/>
  <c r="U4233" i="2"/>
  <c r="T4236" i="2"/>
  <c r="U4237" i="2"/>
  <c r="T4240" i="2"/>
  <c r="U4241" i="2"/>
  <c r="T4244" i="2"/>
  <c r="U4245" i="2"/>
  <c r="T4248" i="2"/>
  <c r="U4249" i="2"/>
  <c r="T4252" i="2"/>
  <c r="U4253" i="2"/>
  <c r="T4256" i="2"/>
  <c r="U4257" i="2"/>
  <c r="T4260" i="2"/>
  <c r="U4261" i="2"/>
  <c r="T4264" i="2"/>
  <c r="U4265" i="2"/>
  <c r="T4268" i="2"/>
  <c r="U4269" i="2"/>
  <c r="T4272" i="2"/>
  <c r="U4273" i="2"/>
  <c r="T4276" i="2"/>
  <c r="U4277" i="2"/>
  <c r="T4280" i="2"/>
  <c r="U4281" i="2"/>
  <c r="T4284" i="2"/>
  <c r="U4285" i="2"/>
  <c r="T4288" i="2"/>
  <c r="U4289" i="2"/>
  <c r="T4292" i="2"/>
  <c r="U4293" i="2"/>
  <c r="T4296" i="2"/>
  <c r="U4297" i="2"/>
  <c r="T4300" i="2"/>
  <c r="T4302" i="2"/>
  <c r="U4307" i="2"/>
  <c r="T4310" i="2"/>
  <c r="U4315" i="2"/>
  <c r="T4318" i="2"/>
  <c r="U4020" i="2"/>
  <c r="T4023" i="2"/>
  <c r="U4024" i="2"/>
  <c r="T4027" i="2"/>
  <c r="U4028" i="2"/>
  <c r="T4031" i="2"/>
  <c r="U4032" i="2"/>
  <c r="T4035" i="2"/>
  <c r="U4036" i="2"/>
  <c r="T4039" i="2"/>
  <c r="U4040" i="2"/>
  <c r="T4043" i="2"/>
  <c r="U4044" i="2"/>
  <c r="T4047" i="2"/>
  <c r="U4048" i="2"/>
  <c r="T4051" i="2"/>
  <c r="U4052" i="2"/>
  <c r="T4055" i="2"/>
  <c r="U4056" i="2"/>
  <c r="T4059" i="2"/>
  <c r="U4060" i="2"/>
  <c r="T4063" i="2"/>
  <c r="U4064" i="2"/>
  <c r="T4067" i="2"/>
  <c r="U4068" i="2"/>
  <c r="T4071" i="2"/>
  <c r="U4072" i="2"/>
  <c r="T4075" i="2"/>
  <c r="U4076" i="2"/>
  <c r="T4079" i="2"/>
  <c r="U4080" i="2"/>
  <c r="T4083" i="2"/>
  <c r="U4084" i="2"/>
  <c r="T4087" i="2"/>
  <c r="U4088" i="2"/>
  <c r="T4091" i="2"/>
  <c r="U4092" i="2"/>
  <c r="T4095" i="2"/>
  <c r="U4096" i="2"/>
  <c r="T4099" i="2"/>
  <c r="U4100" i="2"/>
  <c r="T4103" i="2"/>
  <c r="U4104" i="2"/>
  <c r="T4107" i="2"/>
  <c r="U4108" i="2"/>
  <c r="T4111" i="2"/>
  <c r="U4112" i="2"/>
  <c r="T4115" i="2"/>
  <c r="U4116" i="2"/>
  <c r="T4119" i="2"/>
  <c r="U4120" i="2"/>
  <c r="T4123" i="2"/>
  <c r="U4124" i="2"/>
  <c r="T4127" i="2"/>
  <c r="U4128" i="2"/>
  <c r="T4131" i="2"/>
  <c r="U4132" i="2"/>
  <c r="T4135" i="2"/>
  <c r="U4136" i="2"/>
  <c r="T4139" i="2"/>
  <c r="U4140" i="2"/>
  <c r="T4143" i="2"/>
  <c r="U4144" i="2"/>
  <c r="T4147" i="2"/>
  <c r="U4148" i="2"/>
  <c r="T4151" i="2"/>
  <c r="U4152" i="2"/>
  <c r="T4155" i="2"/>
  <c r="U4156" i="2"/>
  <c r="T4159" i="2"/>
  <c r="U4160" i="2"/>
  <c r="T4163" i="2"/>
  <c r="U4164" i="2"/>
  <c r="T4167" i="2"/>
  <c r="U4168" i="2"/>
  <c r="T4171" i="2"/>
  <c r="U4172" i="2"/>
  <c r="T4175" i="2"/>
  <c r="U4176" i="2"/>
  <c r="T4179" i="2"/>
  <c r="U4180" i="2"/>
  <c r="T4183" i="2"/>
  <c r="U4184" i="2"/>
  <c r="T4187" i="2"/>
  <c r="U4188" i="2"/>
  <c r="T4191" i="2"/>
  <c r="U4192" i="2"/>
  <c r="T4195" i="2"/>
  <c r="U4196" i="2"/>
  <c r="T4199" i="2"/>
  <c r="U4200" i="2"/>
  <c r="T4203" i="2"/>
  <c r="U4204" i="2"/>
  <c r="T4207" i="2"/>
  <c r="U4208" i="2"/>
  <c r="T4211" i="2"/>
  <c r="U4212" i="2"/>
  <c r="T4215" i="2"/>
  <c r="U4216" i="2"/>
  <c r="T4219" i="2"/>
  <c r="U4220" i="2"/>
  <c r="T4223" i="2"/>
  <c r="U4224" i="2"/>
  <c r="T4227" i="2"/>
  <c r="U4228" i="2"/>
  <c r="T4231" i="2"/>
  <c r="U4232" i="2"/>
  <c r="T4235" i="2"/>
  <c r="U4236" i="2"/>
  <c r="T4239" i="2"/>
  <c r="U4240" i="2"/>
  <c r="T4243" i="2"/>
  <c r="U4244" i="2"/>
  <c r="T4247" i="2"/>
  <c r="U4248" i="2"/>
  <c r="T4251" i="2"/>
  <c r="U4252" i="2"/>
  <c r="T4255" i="2"/>
  <c r="U4256" i="2"/>
  <c r="T4259" i="2"/>
  <c r="U4260" i="2"/>
  <c r="T4263" i="2"/>
  <c r="U4264" i="2"/>
  <c r="T4267" i="2"/>
  <c r="U4268" i="2"/>
  <c r="T4271" i="2"/>
  <c r="U4272" i="2"/>
  <c r="T4275" i="2"/>
  <c r="U4276" i="2"/>
  <c r="T4279" i="2"/>
  <c r="U4280" i="2"/>
  <c r="T4283" i="2"/>
  <c r="U4284" i="2"/>
  <c r="T4287" i="2"/>
  <c r="U4288" i="2"/>
  <c r="T4291" i="2"/>
  <c r="U4292" i="2"/>
  <c r="T4295" i="2"/>
  <c r="U4296" i="2"/>
  <c r="T4299" i="2"/>
  <c r="U4300" i="2"/>
  <c r="U4302" i="2"/>
  <c r="T4305" i="2"/>
  <c r="U4310" i="2"/>
  <c r="T4313" i="2"/>
  <c r="U4318" i="2"/>
  <c r="T4321" i="2"/>
  <c r="T4326" i="2"/>
  <c r="U4301" i="2"/>
  <c r="T4304" i="2"/>
  <c r="U4305" i="2"/>
  <c r="T4308" i="2"/>
  <c r="U4309" i="2"/>
  <c r="T4312" i="2"/>
  <c r="U4313" i="2"/>
  <c r="T4316" i="2"/>
  <c r="U4317" i="2"/>
  <c r="T4320" i="2"/>
  <c r="U4321" i="2"/>
  <c r="T4324" i="2"/>
  <c r="U4325" i="2"/>
  <c r="T4328" i="2"/>
  <c r="U4329" i="2"/>
  <c r="T4332" i="2"/>
  <c r="U4333" i="2"/>
  <c r="T4336" i="2"/>
  <c r="U4337" i="2"/>
  <c r="T4340" i="2"/>
  <c r="U4341" i="2"/>
  <c r="T4344" i="2"/>
  <c r="U4345" i="2"/>
  <c r="T4348" i="2"/>
  <c r="U4349" i="2"/>
  <c r="T4352" i="2"/>
  <c r="U4353" i="2"/>
  <c r="T4356" i="2"/>
  <c r="U4357" i="2"/>
  <c r="T4360" i="2"/>
  <c r="U4361" i="2"/>
  <c r="T4364" i="2"/>
  <c r="U4365" i="2"/>
  <c r="T4368" i="2"/>
  <c r="U4369" i="2"/>
  <c r="T4372" i="2"/>
  <c r="U4373" i="2"/>
  <c r="T4376" i="2"/>
  <c r="U4377" i="2"/>
  <c r="T4380" i="2"/>
  <c r="U4381" i="2"/>
  <c r="T4384" i="2"/>
  <c r="U4385" i="2"/>
  <c r="T4388" i="2"/>
  <c r="U4389" i="2"/>
  <c r="T4392" i="2"/>
  <c r="U4393" i="2"/>
  <c r="T4396" i="2"/>
  <c r="U4397" i="2"/>
  <c r="T4400" i="2"/>
  <c r="U4401" i="2"/>
  <c r="T4404" i="2"/>
  <c r="U4405" i="2"/>
  <c r="T4408" i="2"/>
  <c r="U4409" i="2"/>
  <c r="T4412" i="2"/>
  <c r="U4413" i="2"/>
  <c r="T4416" i="2"/>
  <c r="U4417" i="2"/>
  <c r="T4420" i="2"/>
  <c r="U4421" i="2"/>
  <c r="T4424" i="2"/>
  <c r="U4425" i="2"/>
  <c r="T4428" i="2"/>
  <c r="U4429" i="2"/>
  <c r="T4432" i="2"/>
  <c r="U4433" i="2"/>
  <c r="T4436" i="2"/>
  <c r="U4437" i="2"/>
  <c r="T4440" i="2"/>
  <c r="U4441" i="2"/>
  <c r="T4444" i="2"/>
  <c r="U4445" i="2"/>
  <c r="T4448" i="2"/>
  <c r="U4449" i="2"/>
  <c r="T4452" i="2"/>
  <c r="U4453" i="2"/>
  <c r="T4456" i="2"/>
  <c r="U4457" i="2"/>
  <c r="T4460" i="2"/>
  <c r="U4461" i="2"/>
  <c r="T4464" i="2"/>
  <c r="U4465" i="2"/>
  <c r="T4468" i="2"/>
  <c r="U4469" i="2"/>
  <c r="T4472" i="2"/>
  <c r="U4473" i="2"/>
  <c r="T4476" i="2"/>
  <c r="U4477" i="2"/>
  <c r="T4480" i="2"/>
  <c r="U4481" i="2"/>
  <c r="T4484" i="2"/>
  <c r="U4485" i="2"/>
  <c r="T4488" i="2"/>
  <c r="U4489" i="2"/>
  <c r="T4492" i="2"/>
  <c r="U4493" i="2"/>
  <c r="T4496" i="2"/>
  <c r="U4497" i="2"/>
  <c r="T4500" i="2"/>
  <c r="U4501" i="2"/>
  <c r="T4504" i="2"/>
  <c r="U4505" i="2"/>
  <c r="T4508" i="2"/>
  <c r="U4509" i="2"/>
  <c r="T4512" i="2"/>
  <c r="U4513" i="2"/>
  <c r="T4516" i="2"/>
  <c r="U4517" i="2"/>
  <c r="T4520" i="2"/>
  <c r="U4521" i="2"/>
  <c r="T4524" i="2"/>
  <c r="U4525" i="2"/>
  <c r="T4528" i="2"/>
  <c r="U4529" i="2"/>
  <c r="T4532" i="2"/>
  <c r="U4533" i="2"/>
  <c r="T4536" i="2"/>
  <c r="U4537" i="2"/>
  <c r="T4540" i="2"/>
  <c r="U4541" i="2"/>
  <c r="T4544" i="2"/>
  <c r="U4545" i="2"/>
  <c r="T4548" i="2"/>
  <c r="U4549" i="2"/>
  <c r="T4552" i="2"/>
  <c r="U4553" i="2"/>
  <c r="T4556" i="2"/>
  <c r="U4557" i="2"/>
  <c r="T4560" i="2"/>
  <c r="U4561" i="2"/>
  <c r="T4564" i="2"/>
  <c r="U4565" i="2"/>
  <c r="T4568" i="2"/>
  <c r="U4569" i="2"/>
  <c r="T4572" i="2"/>
  <c r="U4573" i="2"/>
  <c r="T4576" i="2"/>
  <c r="U4577" i="2"/>
  <c r="T4580" i="2"/>
  <c r="U4581" i="2"/>
  <c r="T4584" i="2"/>
  <c r="U4585" i="2"/>
  <c r="T4588" i="2"/>
  <c r="U4589" i="2"/>
  <c r="U4595" i="2"/>
  <c r="T4598" i="2"/>
  <c r="U4603" i="2"/>
  <c r="T4606" i="2"/>
  <c r="U4611" i="2"/>
  <c r="T4614" i="2"/>
  <c r="U4619" i="2"/>
  <c r="T4622" i="2"/>
  <c r="T4627" i="2"/>
  <c r="U4632" i="2"/>
  <c r="T4643" i="2"/>
  <c r="T4303" i="2"/>
  <c r="U4304" i="2"/>
  <c r="T4307" i="2"/>
  <c r="U4308" i="2"/>
  <c r="T4311" i="2"/>
  <c r="U4312" i="2"/>
  <c r="T4315" i="2"/>
  <c r="U4316" i="2"/>
  <c r="T4319" i="2"/>
  <c r="U4320" i="2"/>
  <c r="T4323" i="2"/>
  <c r="U4324" i="2"/>
  <c r="T4327" i="2"/>
  <c r="U4328" i="2"/>
  <c r="T4331" i="2"/>
  <c r="U4332" i="2"/>
  <c r="T4335" i="2"/>
  <c r="U4336" i="2"/>
  <c r="T4339" i="2"/>
  <c r="U4340" i="2"/>
  <c r="T4343" i="2"/>
  <c r="U4344" i="2"/>
  <c r="T4347" i="2"/>
  <c r="U4348" i="2"/>
  <c r="T4351" i="2"/>
  <c r="U4352" i="2"/>
  <c r="T4355" i="2"/>
  <c r="U4356" i="2"/>
  <c r="T4359" i="2"/>
  <c r="U4360" i="2"/>
  <c r="T4363" i="2"/>
  <c r="U4364" i="2"/>
  <c r="T4367" i="2"/>
  <c r="U4368" i="2"/>
  <c r="T4371" i="2"/>
  <c r="U4372" i="2"/>
  <c r="T4375" i="2"/>
  <c r="U4376" i="2"/>
  <c r="T4379" i="2"/>
  <c r="U4380" i="2"/>
  <c r="T4383" i="2"/>
  <c r="U4384" i="2"/>
  <c r="T4387" i="2"/>
  <c r="U4388" i="2"/>
  <c r="T4391" i="2"/>
  <c r="U4392" i="2"/>
  <c r="T4395" i="2"/>
  <c r="U4396" i="2"/>
  <c r="T4399" i="2"/>
  <c r="U4400" i="2"/>
  <c r="T4403" i="2"/>
  <c r="U4404" i="2"/>
  <c r="T4407" i="2"/>
  <c r="U4408" i="2"/>
  <c r="T4411" i="2"/>
  <c r="U4412" i="2"/>
  <c r="T4415" i="2"/>
  <c r="U4416" i="2"/>
  <c r="T4419" i="2"/>
  <c r="U4420" i="2"/>
  <c r="T4423" i="2"/>
  <c r="U4424" i="2"/>
  <c r="T4427" i="2"/>
  <c r="U4428" i="2"/>
  <c r="T4431" i="2"/>
  <c r="U4432" i="2"/>
  <c r="T4435" i="2"/>
  <c r="U4436" i="2"/>
  <c r="T4439" i="2"/>
  <c r="U4440" i="2"/>
  <c r="T4443" i="2"/>
  <c r="U4444" i="2"/>
  <c r="T4447" i="2"/>
  <c r="U4448" i="2"/>
  <c r="T4451" i="2"/>
  <c r="U4452" i="2"/>
  <c r="T4455" i="2"/>
  <c r="U4456" i="2"/>
  <c r="T4459" i="2"/>
  <c r="U4460" i="2"/>
  <c r="T4463" i="2"/>
  <c r="U4464" i="2"/>
  <c r="T4467" i="2"/>
  <c r="U4468" i="2"/>
  <c r="T4471" i="2"/>
  <c r="U4472" i="2"/>
  <c r="T4475" i="2"/>
  <c r="U4476" i="2"/>
  <c r="T4479" i="2"/>
  <c r="U4480" i="2"/>
  <c r="T4483" i="2"/>
  <c r="U4484" i="2"/>
  <c r="T4487" i="2"/>
  <c r="U4488" i="2"/>
  <c r="T4491" i="2"/>
  <c r="U4492" i="2"/>
  <c r="T4495" i="2"/>
  <c r="U4496" i="2"/>
  <c r="T4499" i="2"/>
  <c r="U4500" i="2"/>
  <c r="T4503" i="2"/>
  <c r="U4504" i="2"/>
  <c r="T4507" i="2"/>
  <c r="U4508" i="2"/>
  <c r="T4511" i="2"/>
  <c r="U4512" i="2"/>
  <c r="T4515" i="2"/>
  <c r="U4516" i="2"/>
  <c r="T4519" i="2"/>
  <c r="U4520" i="2"/>
  <c r="T4523" i="2"/>
  <c r="U4524" i="2"/>
  <c r="T4527" i="2"/>
  <c r="U4528" i="2"/>
  <c r="T4531" i="2"/>
  <c r="U4532" i="2"/>
  <c r="T4535" i="2"/>
  <c r="U4536" i="2"/>
  <c r="T4539" i="2"/>
  <c r="U4540" i="2"/>
  <c r="T4543" i="2"/>
  <c r="U4544" i="2"/>
  <c r="T4547" i="2"/>
  <c r="U4548" i="2"/>
  <c r="T4551" i="2"/>
  <c r="U4552" i="2"/>
  <c r="T4555" i="2"/>
  <c r="U4556" i="2"/>
  <c r="T4559" i="2"/>
  <c r="U4560" i="2"/>
  <c r="T4563" i="2"/>
  <c r="U4564" i="2"/>
  <c r="T4567" i="2"/>
  <c r="U4568" i="2"/>
  <c r="T4571" i="2"/>
  <c r="U4572" i="2"/>
  <c r="T4575" i="2"/>
  <c r="U4576" i="2"/>
  <c r="T4579" i="2"/>
  <c r="U4580" i="2"/>
  <c r="T4583" i="2"/>
  <c r="U4584" i="2"/>
  <c r="T4587" i="2"/>
  <c r="U4588" i="2"/>
  <c r="T4591" i="2"/>
  <c r="U4596" i="2"/>
  <c r="T4599" i="2"/>
  <c r="U4604" i="2"/>
  <c r="T4607" i="2"/>
  <c r="U4612" i="2"/>
  <c r="T4615" i="2"/>
  <c r="U4620" i="2"/>
  <c r="T4623" i="2"/>
  <c r="U4628" i="2"/>
  <c r="T4639" i="2"/>
  <c r="U4644" i="2"/>
  <c r="U4327" i="2"/>
  <c r="T4330" i="2"/>
  <c r="U4331" i="2"/>
  <c r="T4334" i="2"/>
  <c r="U4335" i="2"/>
  <c r="T4338" i="2"/>
  <c r="U4339" i="2"/>
  <c r="T4342" i="2"/>
  <c r="U4343" i="2"/>
  <c r="T4346" i="2"/>
  <c r="U4347" i="2"/>
  <c r="T4350" i="2"/>
  <c r="U4351" i="2"/>
  <c r="T4354" i="2"/>
  <c r="U4355" i="2"/>
  <c r="T4358" i="2"/>
  <c r="U4359" i="2"/>
  <c r="T4362" i="2"/>
  <c r="U4363" i="2"/>
  <c r="T4366" i="2"/>
  <c r="U4367" i="2"/>
  <c r="T4370" i="2"/>
  <c r="U4371" i="2"/>
  <c r="T4374" i="2"/>
  <c r="U4375" i="2"/>
  <c r="T4378" i="2"/>
  <c r="U4379" i="2"/>
  <c r="T4382" i="2"/>
  <c r="U4383" i="2"/>
  <c r="T4386" i="2"/>
  <c r="U4387" i="2"/>
  <c r="T4390" i="2"/>
  <c r="U4391" i="2"/>
  <c r="T4394" i="2"/>
  <c r="U4395" i="2"/>
  <c r="T4398" i="2"/>
  <c r="U4399" i="2"/>
  <c r="T4402" i="2"/>
  <c r="U4403" i="2"/>
  <c r="T4406" i="2"/>
  <c r="U4407" i="2"/>
  <c r="T4410" i="2"/>
  <c r="U4411" i="2"/>
  <c r="T4414" i="2"/>
  <c r="U4415" i="2"/>
  <c r="T4418" i="2"/>
  <c r="U4419" i="2"/>
  <c r="T4422" i="2"/>
  <c r="U4423" i="2"/>
  <c r="T4426" i="2"/>
  <c r="U4427" i="2"/>
  <c r="T4430" i="2"/>
  <c r="U4431" i="2"/>
  <c r="T4434" i="2"/>
  <c r="U4435" i="2"/>
  <c r="T4438" i="2"/>
  <c r="U4439" i="2"/>
  <c r="T4442" i="2"/>
  <c r="U4443" i="2"/>
  <c r="T4446" i="2"/>
  <c r="U4447" i="2"/>
  <c r="T4450" i="2"/>
  <c r="U4451" i="2"/>
  <c r="T4454" i="2"/>
  <c r="U4455" i="2"/>
  <c r="T4458" i="2"/>
  <c r="U4459" i="2"/>
  <c r="T4462" i="2"/>
  <c r="U4463" i="2"/>
  <c r="T4466" i="2"/>
  <c r="U4467" i="2"/>
  <c r="T4470" i="2"/>
  <c r="U4471" i="2"/>
  <c r="T4474" i="2"/>
  <c r="U4475" i="2"/>
  <c r="T4478" i="2"/>
  <c r="U4479" i="2"/>
  <c r="T4482" i="2"/>
  <c r="U4483" i="2"/>
  <c r="T4486" i="2"/>
  <c r="U4487" i="2"/>
  <c r="T4490" i="2"/>
  <c r="U4491" i="2"/>
  <c r="T4494" i="2"/>
  <c r="U4495" i="2"/>
  <c r="T4498" i="2"/>
  <c r="U4499" i="2"/>
  <c r="T4502" i="2"/>
  <c r="U4503" i="2"/>
  <c r="T4506" i="2"/>
  <c r="U4507" i="2"/>
  <c r="T4510" i="2"/>
  <c r="U4511" i="2"/>
  <c r="T4514" i="2"/>
  <c r="U4515" i="2"/>
  <c r="T4518" i="2"/>
  <c r="U4519" i="2"/>
  <c r="T4522" i="2"/>
  <c r="U4523" i="2"/>
  <c r="T4526" i="2"/>
  <c r="U4527" i="2"/>
  <c r="T4530" i="2"/>
  <c r="U4531" i="2"/>
  <c r="T4534" i="2"/>
  <c r="U4535" i="2"/>
  <c r="T4538" i="2"/>
  <c r="U4539" i="2"/>
  <c r="T4542" i="2"/>
  <c r="U4543" i="2"/>
  <c r="T4546" i="2"/>
  <c r="U4547" i="2"/>
  <c r="T4550" i="2"/>
  <c r="U4551" i="2"/>
  <c r="T4554" i="2"/>
  <c r="U4555" i="2"/>
  <c r="T4558" i="2"/>
  <c r="U4559" i="2"/>
  <c r="T4562" i="2"/>
  <c r="U4563" i="2"/>
  <c r="T4566" i="2"/>
  <c r="U4567" i="2"/>
  <c r="T4570" i="2"/>
  <c r="U4571" i="2"/>
  <c r="T4574" i="2"/>
  <c r="U4575" i="2"/>
  <c r="T4578" i="2"/>
  <c r="U4579" i="2"/>
  <c r="T4582" i="2"/>
  <c r="U4583" i="2"/>
  <c r="T4586" i="2"/>
  <c r="U4587" i="2"/>
  <c r="T4590" i="2"/>
  <c r="U4591" i="2"/>
  <c r="T4594" i="2"/>
  <c r="U4599" i="2"/>
  <c r="T4602" i="2"/>
  <c r="U4607" i="2"/>
  <c r="T4610" i="2"/>
  <c r="U4615" i="2"/>
  <c r="T4618" i="2"/>
  <c r="U4624" i="2"/>
  <c r="T4635" i="2"/>
  <c r="U4640" i="2"/>
  <c r="U4322" i="2"/>
  <c r="T4325" i="2"/>
  <c r="U4326" i="2"/>
  <c r="T4329" i="2"/>
  <c r="U4330" i="2"/>
  <c r="T4333" i="2"/>
  <c r="U4334" i="2"/>
  <c r="T4337" i="2"/>
  <c r="U4338" i="2"/>
  <c r="T4341" i="2"/>
  <c r="U4342" i="2"/>
  <c r="T4345" i="2"/>
  <c r="U4346" i="2"/>
  <c r="T4349" i="2"/>
  <c r="U4350" i="2"/>
  <c r="T4353" i="2"/>
  <c r="U4354" i="2"/>
  <c r="T4357" i="2"/>
  <c r="U4358" i="2"/>
  <c r="T4361" i="2"/>
  <c r="U4362" i="2"/>
  <c r="T4365" i="2"/>
  <c r="U4366" i="2"/>
  <c r="T4369" i="2"/>
  <c r="U4370" i="2"/>
  <c r="T4373" i="2"/>
  <c r="U4374" i="2"/>
  <c r="T4377" i="2"/>
  <c r="U4378" i="2"/>
  <c r="T4381" i="2"/>
  <c r="U4382" i="2"/>
  <c r="T4385" i="2"/>
  <c r="U4386" i="2"/>
  <c r="T4389" i="2"/>
  <c r="U4390" i="2"/>
  <c r="T4393" i="2"/>
  <c r="U4394" i="2"/>
  <c r="T4397" i="2"/>
  <c r="U4398" i="2"/>
  <c r="T4401" i="2"/>
  <c r="U4402" i="2"/>
  <c r="T4405" i="2"/>
  <c r="U4406" i="2"/>
  <c r="T4409" i="2"/>
  <c r="U4410" i="2"/>
  <c r="T4413" i="2"/>
  <c r="U4414" i="2"/>
  <c r="T4417" i="2"/>
  <c r="U4418" i="2"/>
  <c r="T4421" i="2"/>
  <c r="U4422" i="2"/>
  <c r="T4425" i="2"/>
  <c r="U4426" i="2"/>
  <c r="T4429" i="2"/>
  <c r="U4430" i="2"/>
  <c r="T4433" i="2"/>
  <c r="U4434" i="2"/>
  <c r="T4437" i="2"/>
  <c r="U4438" i="2"/>
  <c r="T4441" i="2"/>
  <c r="U4442" i="2"/>
  <c r="T4445" i="2"/>
  <c r="U4446" i="2"/>
  <c r="T4449" i="2"/>
  <c r="U4450" i="2"/>
  <c r="T4453" i="2"/>
  <c r="U4454" i="2"/>
  <c r="T4457" i="2"/>
  <c r="U4458" i="2"/>
  <c r="T4461" i="2"/>
  <c r="U4462" i="2"/>
  <c r="T4465" i="2"/>
  <c r="U4466" i="2"/>
  <c r="T4469" i="2"/>
  <c r="U4470" i="2"/>
  <c r="T4473" i="2"/>
  <c r="U4474" i="2"/>
  <c r="T4477" i="2"/>
  <c r="U4478" i="2"/>
  <c r="T4481" i="2"/>
  <c r="U4482" i="2"/>
  <c r="T4485" i="2"/>
  <c r="U4486" i="2"/>
  <c r="T4489" i="2"/>
  <c r="U4490" i="2"/>
  <c r="T4493" i="2"/>
  <c r="U4494" i="2"/>
  <c r="T4497" i="2"/>
  <c r="U4498" i="2"/>
  <c r="T4501" i="2"/>
  <c r="U4502" i="2"/>
  <c r="T4505" i="2"/>
  <c r="U4506" i="2"/>
  <c r="T4509" i="2"/>
  <c r="U4510" i="2"/>
  <c r="T4513" i="2"/>
  <c r="U4514" i="2"/>
  <c r="T4517" i="2"/>
  <c r="U4518" i="2"/>
  <c r="T4521" i="2"/>
  <c r="U4522" i="2"/>
  <c r="T4525" i="2"/>
  <c r="U4526" i="2"/>
  <c r="T4529" i="2"/>
  <c r="U4530" i="2"/>
  <c r="T4533" i="2"/>
  <c r="U4534" i="2"/>
  <c r="T4537" i="2"/>
  <c r="U4538" i="2"/>
  <c r="T4541" i="2"/>
  <c r="U4542" i="2"/>
  <c r="T4545" i="2"/>
  <c r="U4546" i="2"/>
  <c r="T4549" i="2"/>
  <c r="U4550" i="2"/>
  <c r="T4553" i="2"/>
  <c r="U4554" i="2"/>
  <c r="T4557" i="2"/>
  <c r="U4558" i="2"/>
  <c r="T4561" i="2"/>
  <c r="U4562" i="2"/>
  <c r="T4565" i="2"/>
  <c r="U4566" i="2"/>
  <c r="T4569" i="2"/>
  <c r="U4570" i="2"/>
  <c r="T4573" i="2"/>
  <c r="U4574" i="2"/>
  <c r="T4577" i="2"/>
  <c r="U4578" i="2"/>
  <c r="T4581" i="2"/>
  <c r="U4582" i="2"/>
  <c r="T4585" i="2"/>
  <c r="U4586" i="2"/>
  <c r="T4589" i="2"/>
  <c r="U4590" i="2"/>
  <c r="U4592" i="2"/>
  <c r="T4595" i="2"/>
  <c r="U4600" i="2"/>
  <c r="T4603" i="2"/>
  <c r="U4608" i="2"/>
  <c r="T4611" i="2"/>
  <c r="U4616" i="2"/>
  <c r="T4619" i="2"/>
  <c r="T4631" i="2"/>
  <c r="U4636" i="2"/>
  <c r="T4647" i="2"/>
  <c r="T4593" i="2"/>
  <c r="U4594" i="2"/>
  <c r="T4597" i="2"/>
  <c r="U4598" i="2"/>
  <c r="T4601" i="2"/>
  <c r="U4602" i="2"/>
  <c r="T4605" i="2"/>
  <c r="U4606" i="2"/>
  <c r="T4609" i="2"/>
  <c r="U4610" i="2"/>
  <c r="T4613" i="2"/>
  <c r="U4614" i="2"/>
  <c r="T4617" i="2"/>
  <c r="U4618" i="2"/>
  <c r="T4621" i="2"/>
  <c r="U4622" i="2"/>
  <c r="T4625" i="2"/>
  <c r="U4626" i="2"/>
  <c r="T4629" i="2"/>
  <c r="U4630" i="2"/>
  <c r="T4633" i="2"/>
  <c r="U4634" i="2"/>
  <c r="T4637" i="2"/>
  <c r="U4638" i="2"/>
  <c r="T4641" i="2"/>
  <c r="U4642" i="2"/>
  <c r="T4645" i="2"/>
  <c r="U4646" i="2"/>
  <c r="T4649" i="2"/>
  <c r="U4650" i="2"/>
  <c r="T4653" i="2"/>
  <c r="U4654" i="2"/>
  <c r="T4657" i="2"/>
  <c r="U4658" i="2"/>
  <c r="T4661" i="2"/>
  <c r="U4662" i="2"/>
  <c r="T4665" i="2"/>
  <c r="U4666" i="2"/>
  <c r="T4669" i="2"/>
  <c r="U4670" i="2"/>
  <c r="T4673" i="2"/>
  <c r="U4674" i="2"/>
  <c r="T4677" i="2"/>
  <c r="U4678" i="2"/>
  <c r="T4681" i="2"/>
  <c r="U4682" i="2"/>
  <c r="T4685" i="2"/>
  <c r="U4686" i="2"/>
  <c r="T4689" i="2"/>
  <c r="U4690" i="2"/>
  <c r="T4693" i="2"/>
  <c r="U4694" i="2"/>
  <c r="T4697" i="2"/>
  <c r="U4698" i="2"/>
  <c r="T4701" i="2"/>
  <c r="U4702" i="2"/>
  <c r="T4705" i="2"/>
  <c r="U4706" i="2"/>
  <c r="T4709" i="2"/>
  <c r="U4710" i="2"/>
  <c r="T4713" i="2"/>
  <c r="U4714" i="2"/>
  <c r="T4717" i="2"/>
  <c r="U4718" i="2"/>
  <c r="T4721" i="2"/>
  <c r="U4722" i="2"/>
  <c r="T4725" i="2"/>
  <c r="U4726" i="2"/>
  <c r="T4729" i="2"/>
  <c r="U4730" i="2"/>
  <c r="T4733" i="2"/>
  <c r="U4734" i="2"/>
  <c r="T4737" i="2"/>
  <c r="U4738" i="2"/>
  <c r="T4741" i="2"/>
  <c r="U4742" i="2"/>
  <c r="T4745" i="2"/>
  <c r="U4746" i="2"/>
  <c r="T4749" i="2"/>
  <c r="U4750" i="2"/>
  <c r="T4753" i="2"/>
  <c r="U4754" i="2"/>
  <c r="T4757" i="2"/>
  <c r="U4758" i="2"/>
  <c r="T4761" i="2"/>
  <c r="U4762" i="2"/>
  <c r="T4765" i="2"/>
  <c r="U4766" i="2"/>
  <c r="T4769" i="2"/>
  <c r="U4770" i="2"/>
  <c r="T4773" i="2"/>
  <c r="U4774" i="2"/>
  <c r="T4777" i="2"/>
  <c r="U4778" i="2"/>
  <c r="T4781" i="2"/>
  <c r="U4782" i="2"/>
  <c r="T4785" i="2"/>
  <c r="U4786" i="2"/>
  <c r="T4789" i="2"/>
  <c r="U4790" i="2"/>
  <c r="T4793" i="2"/>
  <c r="U4794" i="2"/>
  <c r="T4797" i="2"/>
  <c r="U4798" i="2"/>
  <c r="T4801" i="2"/>
  <c r="U4802" i="2"/>
  <c r="T4805" i="2"/>
  <c r="U4806" i="2"/>
  <c r="T4809" i="2"/>
  <c r="U4810" i="2"/>
  <c r="T4813" i="2"/>
  <c r="U4814" i="2"/>
  <c r="T4817" i="2"/>
  <c r="U4818" i="2"/>
  <c r="T4821" i="2"/>
  <c r="U4822" i="2"/>
  <c r="T4825" i="2"/>
  <c r="U4826" i="2"/>
  <c r="T4829" i="2"/>
  <c r="U4830" i="2"/>
  <c r="T4833" i="2"/>
  <c r="U4834" i="2"/>
  <c r="T4837" i="2"/>
  <c r="U4838" i="2"/>
  <c r="T4841" i="2"/>
  <c r="U4842" i="2"/>
  <c r="T4845" i="2"/>
  <c r="U4846" i="2"/>
  <c r="T4849" i="2"/>
  <c r="U4850" i="2"/>
  <c r="T4853" i="2"/>
  <c r="U4854" i="2"/>
  <c r="T4856" i="2"/>
  <c r="U4861" i="2"/>
  <c r="T4864" i="2"/>
  <c r="U4869" i="2"/>
  <c r="T4872" i="2"/>
  <c r="U4877" i="2"/>
  <c r="T4880" i="2"/>
  <c r="U4885" i="2"/>
  <c r="T4888" i="2"/>
  <c r="U4893" i="2"/>
  <c r="T4896" i="2"/>
  <c r="U4901" i="2"/>
  <c r="T4904" i="2"/>
  <c r="U4909" i="2"/>
  <c r="T4592" i="2"/>
  <c r="U4593" i="2"/>
  <c r="T4596" i="2"/>
  <c r="U4597" i="2"/>
  <c r="T4600" i="2"/>
  <c r="U4601" i="2"/>
  <c r="T4604" i="2"/>
  <c r="U4605" i="2"/>
  <c r="T4608" i="2"/>
  <c r="U4609" i="2"/>
  <c r="T4612" i="2"/>
  <c r="U4613" i="2"/>
  <c r="T4616" i="2"/>
  <c r="U4617" i="2"/>
  <c r="T4620" i="2"/>
  <c r="U4621" i="2"/>
  <c r="T4624" i="2"/>
  <c r="U4625" i="2"/>
  <c r="T4628" i="2"/>
  <c r="U4629" i="2"/>
  <c r="T4632" i="2"/>
  <c r="U4633" i="2"/>
  <c r="T4636" i="2"/>
  <c r="U4637" i="2"/>
  <c r="T4640" i="2"/>
  <c r="U4641" i="2"/>
  <c r="T4644" i="2"/>
  <c r="U4645" i="2"/>
  <c r="T4648" i="2"/>
  <c r="U4649" i="2"/>
  <c r="T4652" i="2"/>
  <c r="U4653" i="2"/>
  <c r="T4656" i="2"/>
  <c r="U4657" i="2"/>
  <c r="T4660" i="2"/>
  <c r="U4661" i="2"/>
  <c r="T4664" i="2"/>
  <c r="U4665" i="2"/>
  <c r="T4668" i="2"/>
  <c r="U4669" i="2"/>
  <c r="T4672" i="2"/>
  <c r="U4673" i="2"/>
  <c r="T4676" i="2"/>
  <c r="U4677" i="2"/>
  <c r="T4680" i="2"/>
  <c r="U4681" i="2"/>
  <c r="T4684" i="2"/>
  <c r="U4685" i="2"/>
  <c r="T4688" i="2"/>
  <c r="U4689" i="2"/>
  <c r="T4692" i="2"/>
  <c r="U4693" i="2"/>
  <c r="T4696" i="2"/>
  <c r="U4697" i="2"/>
  <c r="T4700" i="2"/>
  <c r="U4701" i="2"/>
  <c r="T4704" i="2"/>
  <c r="U4705" i="2"/>
  <c r="T4708" i="2"/>
  <c r="U4709" i="2"/>
  <c r="T4712" i="2"/>
  <c r="U4713" i="2"/>
  <c r="T4716" i="2"/>
  <c r="U4717" i="2"/>
  <c r="T4720" i="2"/>
  <c r="U4721" i="2"/>
  <c r="T4724" i="2"/>
  <c r="U4725" i="2"/>
  <c r="T4728" i="2"/>
  <c r="U4729" i="2"/>
  <c r="T4732" i="2"/>
  <c r="U4733" i="2"/>
  <c r="T4736" i="2"/>
  <c r="U4737" i="2"/>
  <c r="T4740" i="2"/>
  <c r="U4741" i="2"/>
  <c r="T4744" i="2"/>
  <c r="U4745" i="2"/>
  <c r="T4748" i="2"/>
  <c r="U4749" i="2"/>
  <c r="T4752" i="2"/>
  <c r="U4753" i="2"/>
  <c r="T4756" i="2"/>
  <c r="U4757" i="2"/>
  <c r="T4760" i="2"/>
  <c r="U4761" i="2"/>
  <c r="T4764" i="2"/>
  <c r="U4765" i="2"/>
  <c r="T4768" i="2"/>
  <c r="U4769" i="2"/>
  <c r="T4772" i="2"/>
  <c r="U4773" i="2"/>
  <c r="T4776" i="2"/>
  <c r="U4777" i="2"/>
  <c r="T4780" i="2"/>
  <c r="U4781" i="2"/>
  <c r="T4784" i="2"/>
  <c r="U4785" i="2"/>
  <c r="T4788" i="2"/>
  <c r="U4789" i="2"/>
  <c r="T4792" i="2"/>
  <c r="U4793" i="2"/>
  <c r="T4796" i="2"/>
  <c r="U4797" i="2"/>
  <c r="T4800" i="2"/>
  <c r="U4801" i="2"/>
  <c r="T4804" i="2"/>
  <c r="U4805" i="2"/>
  <c r="T4808" i="2"/>
  <c r="U4809" i="2"/>
  <c r="T4812" i="2"/>
  <c r="U4813" i="2"/>
  <c r="T4816" i="2"/>
  <c r="U4817" i="2"/>
  <c r="T4820" i="2"/>
  <c r="U4821" i="2"/>
  <c r="T4824" i="2"/>
  <c r="U4825" i="2"/>
  <c r="T4828" i="2"/>
  <c r="U4829" i="2"/>
  <c r="T4832" i="2"/>
  <c r="U4833" i="2"/>
  <c r="T4836" i="2"/>
  <c r="U4837" i="2"/>
  <c r="T4840" i="2"/>
  <c r="U4841" i="2"/>
  <c r="T4844" i="2"/>
  <c r="U4845" i="2"/>
  <c r="T4848" i="2"/>
  <c r="U4849" i="2"/>
  <c r="T4852" i="2"/>
  <c r="U4853" i="2"/>
  <c r="U4856" i="2"/>
  <c r="T4859" i="2"/>
  <c r="U4864" i="2"/>
  <c r="T4867" i="2"/>
  <c r="U4872" i="2"/>
  <c r="T4875" i="2"/>
  <c r="U4880" i="2"/>
  <c r="T4883" i="2"/>
  <c r="U4888" i="2"/>
  <c r="T4891" i="2"/>
  <c r="U4896" i="2"/>
  <c r="T4899" i="2"/>
  <c r="U4904" i="2"/>
  <c r="T4907" i="2"/>
  <c r="U4648" i="2"/>
  <c r="T4651" i="2"/>
  <c r="U4652" i="2"/>
  <c r="T4655" i="2"/>
  <c r="U4656" i="2"/>
  <c r="T4659" i="2"/>
  <c r="U4660" i="2"/>
  <c r="T4663" i="2"/>
  <c r="U4664" i="2"/>
  <c r="T4667" i="2"/>
  <c r="U4668" i="2"/>
  <c r="T4671" i="2"/>
  <c r="U4672" i="2"/>
  <c r="T4675" i="2"/>
  <c r="U4676" i="2"/>
  <c r="T4679" i="2"/>
  <c r="U4680" i="2"/>
  <c r="T4683" i="2"/>
  <c r="U4684" i="2"/>
  <c r="T4687" i="2"/>
  <c r="U4688" i="2"/>
  <c r="T4691" i="2"/>
  <c r="U4692" i="2"/>
  <c r="T4695" i="2"/>
  <c r="U4696" i="2"/>
  <c r="T4699" i="2"/>
  <c r="U4700" i="2"/>
  <c r="T4703" i="2"/>
  <c r="U4704" i="2"/>
  <c r="T4707" i="2"/>
  <c r="U4708" i="2"/>
  <c r="T4711" i="2"/>
  <c r="U4712" i="2"/>
  <c r="T4715" i="2"/>
  <c r="U4716" i="2"/>
  <c r="T4719" i="2"/>
  <c r="U4720" i="2"/>
  <c r="T4723" i="2"/>
  <c r="U4724" i="2"/>
  <c r="T4727" i="2"/>
  <c r="U4728" i="2"/>
  <c r="T4731" i="2"/>
  <c r="U4732" i="2"/>
  <c r="T4735" i="2"/>
  <c r="U4736" i="2"/>
  <c r="T4739" i="2"/>
  <c r="U4740" i="2"/>
  <c r="T4743" i="2"/>
  <c r="U4744" i="2"/>
  <c r="T4747" i="2"/>
  <c r="U4748" i="2"/>
  <c r="T4751" i="2"/>
  <c r="U4752" i="2"/>
  <c r="T4755" i="2"/>
  <c r="U4756" i="2"/>
  <c r="T4759" i="2"/>
  <c r="U4760" i="2"/>
  <c r="T4763" i="2"/>
  <c r="U4764" i="2"/>
  <c r="T4767" i="2"/>
  <c r="U4768" i="2"/>
  <c r="T4771" i="2"/>
  <c r="U4772" i="2"/>
  <c r="T4775" i="2"/>
  <c r="U4776" i="2"/>
  <c r="T4779" i="2"/>
  <c r="U4780" i="2"/>
  <c r="T4783" i="2"/>
  <c r="U4784" i="2"/>
  <c r="T4787" i="2"/>
  <c r="U4788" i="2"/>
  <c r="T4791" i="2"/>
  <c r="U4792" i="2"/>
  <c r="T4795" i="2"/>
  <c r="U4796" i="2"/>
  <c r="T4799" i="2"/>
  <c r="U4800" i="2"/>
  <c r="T4803" i="2"/>
  <c r="U4804" i="2"/>
  <c r="T4807" i="2"/>
  <c r="U4808" i="2"/>
  <c r="T4811" i="2"/>
  <c r="U4812" i="2"/>
  <c r="T4815" i="2"/>
  <c r="U4816" i="2"/>
  <c r="T4819" i="2"/>
  <c r="U4820" i="2"/>
  <c r="T4823" i="2"/>
  <c r="U4824" i="2"/>
  <c r="T4827" i="2"/>
  <c r="U4828" i="2"/>
  <c r="T4831" i="2"/>
  <c r="U4832" i="2"/>
  <c r="T4835" i="2"/>
  <c r="U4836" i="2"/>
  <c r="T4839" i="2"/>
  <c r="U4840" i="2"/>
  <c r="T4843" i="2"/>
  <c r="U4844" i="2"/>
  <c r="T4847" i="2"/>
  <c r="U4848" i="2"/>
  <c r="T4851" i="2"/>
  <c r="U4852" i="2"/>
  <c r="T4855" i="2"/>
  <c r="U4857" i="2"/>
  <c r="T4860" i="2"/>
  <c r="U4865" i="2"/>
  <c r="T4868" i="2"/>
  <c r="U4873" i="2"/>
  <c r="T4876" i="2"/>
  <c r="U4881" i="2"/>
  <c r="T4884" i="2"/>
  <c r="U4889" i="2"/>
  <c r="T4892" i="2"/>
  <c r="U4897" i="2"/>
  <c r="T4900" i="2"/>
  <c r="U4905" i="2"/>
  <c r="T4908" i="2"/>
  <c r="U4623" i="2"/>
  <c r="T4626" i="2"/>
  <c r="U4627" i="2"/>
  <c r="T4630" i="2"/>
  <c r="U4631" i="2"/>
  <c r="T4634" i="2"/>
  <c r="U4635" i="2"/>
  <c r="T4638" i="2"/>
  <c r="U4639" i="2"/>
  <c r="T4642" i="2"/>
  <c r="U4643" i="2"/>
  <c r="T4646" i="2"/>
  <c r="U4647" i="2"/>
  <c r="T4650" i="2"/>
  <c r="U4651" i="2"/>
  <c r="T4654" i="2"/>
  <c r="U4655" i="2"/>
  <c r="T4658" i="2"/>
  <c r="U4659" i="2"/>
  <c r="T4662" i="2"/>
  <c r="U4663" i="2"/>
  <c r="T4666" i="2"/>
  <c r="U4667" i="2"/>
  <c r="T4670" i="2"/>
  <c r="U4671" i="2"/>
  <c r="T4674" i="2"/>
  <c r="U4675" i="2"/>
  <c r="T4678" i="2"/>
  <c r="U4679" i="2"/>
  <c r="T4682" i="2"/>
  <c r="U4683" i="2"/>
  <c r="T4686" i="2"/>
  <c r="U4687" i="2"/>
  <c r="T4690" i="2"/>
  <c r="U4691" i="2"/>
  <c r="T4694" i="2"/>
  <c r="U4695" i="2"/>
  <c r="T4698" i="2"/>
  <c r="U4699" i="2"/>
  <c r="T4702" i="2"/>
  <c r="U4703" i="2"/>
  <c r="T4706" i="2"/>
  <c r="U4707" i="2"/>
  <c r="T4710" i="2"/>
  <c r="U4711" i="2"/>
  <c r="T4714" i="2"/>
  <c r="U4715" i="2"/>
  <c r="T4718" i="2"/>
  <c r="U4719" i="2"/>
  <c r="T4722" i="2"/>
  <c r="U4723" i="2"/>
  <c r="T4726" i="2"/>
  <c r="U4727" i="2"/>
  <c r="T4730" i="2"/>
  <c r="U4731" i="2"/>
  <c r="T4734" i="2"/>
  <c r="U4735" i="2"/>
  <c r="T4738" i="2"/>
  <c r="U4739" i="2"/>
  <c r="T4742" i="2"/>
  <c r="U4743" i="2"/>
  <c r="T4746" i="2"/>
  <c r="U4747" i="2"/>
  <c r="T4750" i="2"/>
  <c r="U4751" i="2"/>
  <c r="T4754" i="2"/>
  <c r="U4755" i="2"/>
  <c r="T4758" i="2"/>
  <c r="U4759" i="2"/>
  <c r="T4762" i="2"/>
  <c r="U4763" i="2"/>
  <c r="T4766" i="2"/>
  <c r="U4767" i="2"/>
  <c r="T4770" i="2"/>
  <c r="U4771" i="2"/>
  <c r="T4774" i="2"/>
  <c r="U4775" i="2"/>
  <c r="T4778" i="2"/>
  <c r="U4779" i="2"/>
  <c r="T4782" i="2"/>
  <c r="U4783" i="2"/>
  <c r="T4786" i="2"/>
  <c r="U4787" i="2"/>
  <c r="T4790" i="2"/>
  <c r="U4791" i="2"/>
  <c r="T4794" i="2"/>
  <c r="U4795" i="2"/>
  <c r="T4798" i="2"/>
  <c r="U4799" i="2"/>
  <c r="T4802" i="2"/>
  <c r="U4803" i="2"/>
  <c r="T4806" i="2"/>
  <c r="U4807" i="2"/>
  <c r="T4810" i="2"/>
  <c r="U4811" i="2"/>
  <c r="T4814" i="2"/>
  <c r="U4815" i="2"/>
  <c r="T4818" i="2"/>
  <c r="U4819" i="2"/>
  <c r="T4822" i="2"/>
  <c r="U4823" i="2"/>
  <c r="T4826" i="2"/>
  <c r="U4827" i="2"/>
  <c r="T4830" i="2"/>
  <c r="U4831" i="2"/>
  <c r="T4834" i="2"/>
  <c r="U4835" i="2"/>
  <c r="T4838" i="2"/>
  <c r="U4839" i="2"/>
  <c r="T4842" i="2"/>
  <c r="U4843" i="2"/>
  <c r="T4846" i="2"/>
  <c r="U4847" i="2"/>
  <c r="T4850" i="2"/>
  <c r="U4851" i="2"/>
  <c r="T4854" i="2"/>
  <c r="U4860" i="2"/>
  <c r="T4863" i="2"/>
  <c r="U4868" i="2"/>
  <c r="T4871" i="2"/>
  <c r="U4876" i="2"/>
  <c r="T4879" i="2"/>
  <c r="U4884" i="2"/>
  <c r="T4887" i="2"/>
  <c r="U4892" i="2"/>
  <c r="T4895" i="2"/>
  <c r="U4900" i="2"/>
  <c r="T4903" i="2"/>
  <c r="U4908" i="2"/>
  <c r="T4911" i="2"/>
  <c r="U4855" i="2"/>
  <c r="T4858" i="2"/>
  <c r="U4859" i="2"/>
  <c r="T4862" i="2"/>
  <c r="U4863" i="2"/>
  <c r="T4866" i="2"/>
  <c r="U4867" i="2"/>
  <c r="T4870" i="2"/>
  <c r="U4871" i="2"/>
  <c r="T4874" i="2"/>
  <c r="U4875" i="2"/>
  <c r="T4878" i="2"/>
  <c r="U4879" i="2"/>
  <c r="T4882" i="2"/>
  <c r="U4883" i="2"/>
  <c r="T4886" i="2"/>
  <c r="U4887" i="2"/>
  <c r="T4890" i="2"/>
  <c r="U4891" i="2"/>
  <c r="T4894" i="2"/>
  <c r="U4895" i="2"/>
  <c r="T4898" i="2"/>
  <c r="U4899" i="2"/>
  <c r="T4902" i="2"/>
  <c r="U4903" i="2"/>
  <c r="T4906" i="2"/>
  <c r="U4907" i="2"/>
  <c r="T4910" i="2"/>
  <c r="U4911" i="2"/>
  <c r="T4914" i="2"/>
  <c r="U4915" i="2"/>
  <c r="T4918" i="2"/>
  <c r="U4919" i="2"/>
  <c r="T4922" i="2"/>
  <c r="U4923" i="2"/>
  <c r="T4926" i="2"/>
  <c r="U4927" i="2"/>
  <c r="T4930" i="2"/>
  <c r="U4931" i="2"/>
  <c r="T4934" i="2"/>
  <c r="U4935" i="2"/>
  <c r="T4938" i="2"/>
  <c r="U4939" i="2"/>
  <c r="T4942" i="2"/>
  <c r="U4943" i="2"/>
  <c r="T4946" i="2"/>
  <c r="U4947" i="2"/>
  <c r="T4950" i="2"/>
  <c r="U4951" i="2"/>
  <c r="T4954" i="2"/>
  <c r="U4955" i="2"/>
  <c r="T4958" i="2"/>
  <c r="U4959" i="2"/>
  <c r="T4962" i="2"/>
  <c r="U4963" i="2"/>
  <c r="T4966" i="2"/>
  <c r="U4967" i="2"/>
  <c r="T4970" i="2"/>
  <c r="U4971" i="2"/>
  <c r="T4974" i="2"/>
  <c r="U4975" i="2"/>
  <c r="T4978" i="2"/>
  <c r="U4979" i="2"/>
  <c r="T4982" i="2"/>
  <c r="U4983" i="2"/>
  <c r="T4986" i="2"/>
  <c r="U4987" i="2"/>
  <c r="T4989" i="2"/>
  <c r="T4991" i="2"/>
  <c r="U4994" i="2"/>
  <c r="U4996" i="2"/>
  <c r="T4998" i="2"/>
  <c r="U5003" i="2"/>
  <c r="T5005" i="2"/>
  <c r="T5007" i="2"/>
  <c r="U5010" i="2"/>
  <c r="U5012" i="2"/>
  <c r="T5014" i="2"/>
  <c r="U5019" i="2"/>
  <c r="T5021" i="2"/>
  <c r="T5023" i="2"/>
  <c r="U5026" i="2"/>
  <c r="U5028" i="2"/>
  <c r="T5030" i="2"/>
  <c r="U5035" i="2"/>
  <c r="T5037" i="2"/>
  <c r="T5039" i="2"/>
  <c r="U5042" i="2"/>
  <c r="U5044" i="2"/>
  <c r="T5046" i="2"/>
  <c r="U5051" i="2"/>
  <c r="T5053" i="2"/>
  <c r="T5055" i="2"/>
  <c r="U5058" i="2"/>
  <c r="U5060" i="2"/>
  <c r="T5062" i="2"/>
  <c r="U5068" i="2"/>
  <c r="T5071" i="2"/>
  <c r="U5076" i="2"/>
  <c r="T5079" i="2"/>
  <c r="U5084" i="2"/>
  <c r="T4857" i="2"/>
  <c r="U4858" i="2"/>
  <c r="T4861" i="2"/>
  <c r="U4862" i="2"/>
  <c r="T4865" i="2"/>
  <c r="U4866" i="2"/>
  <c r="T4869" i="2"/>
  <c r="U4870" i="2"/>
  <c r="T4873" i="2"/>
  <c r="U4874" i="2"/>
  <c r="T4877" i="2"/>
  <c r="U4878" i="2"/>
  <c r="T4881" i="2"/>
  <c r="U4882" i="2"/>
  <c r="T4885" i="2"/>
  <c r="U4886" i="2"/>
  <c r="T4889" i="2"/>
  <c r="U4890" i="2"/>
  <c r="T4893" i="2"/>
  <c r="U4894" i="2"/>
  <c r="T4897" i="2"/>
  <c r="U4898" i="2"/>
  <c r="T4901" i="2"/>
  <c r="U4902" i="2"/>
  <c r="T4905" i="2"/>
  <c r="U4906" i="2"/>
  <c r="T4909" i="2"/>
  <c r="U4910" i="2"/>
  <c r="T4913" i="2"/>
  <c r="U4914" i="2"/>
  <c r="T4917" i="2"/>
  <c r="U4918" i="2"/>
  <c r="T4921" i="2"/>
  <c r="U4922" i="2"/>
  <c r="T4925" i="2"/>
  <c r="U4926" i="2"/>
  <c r="T4929" i="2"/>
  <c r="U4930" i="2"/>
  <c r="T4933" i="2"/>
  <c r="U4934" i="2"/>
  <c r="T4937" i="2"/>
  <c r="U4938" i="2"/>
  <c r="T4941" i="2"/>
  <c r="U4942" i="2"/>
  <c r="T4945" i="2"/>
  <c r="U4946" i="2"/>
  <c r="T4949" i="2"/>
  <c r="U4950" i="2"/>
  <c r="T4953" i="2"/>
  <c r="U4954" i="2"/>
  <c r="T4957" i="2"/>
  <c r="U4958" i="2"/>
  <c r="T4961" i="2"/>
  <c r="U4962" i="2"/>
  <c r="T4965" i="2"/>
  <c r="U4966" i="2"/>
  <c r="T4969" i="2"/>
  <c r="U4970" i="2"/>
  <c r="T4973" i="2"/>
  <c r="U4974" i="2"/>
  <c r="T4977" i="2"/>
  <c r="U4978" i="2"/>
  <c r="T4981" i="2"/>
  <c r="U4982" i="2"/>
  <c r="T4985" i="2"/>
  <c r="U4986" i="2"/>
  <c r="U4991" i="2"/>
  <c r="T4993" i="2"/>
  <c r="T4995" i="2"/>
  <c r="U4998" i="2"/>
  <c r="U5000" i="2"/>
  <c r="T5002" i="2"/>
  <c r="U5007" i="2"/>
  <c r="T5009" i="2"/>
  <c r="T5011" i="2"/>
  <c r="U5014" i="2"/>
  <c r="U5016" i="2"/>
  <c r="T5018" i="2"/>
  <c r="U5023" i="2"/>
  <c r="T5025" i="2"/>
  <c r="T5027" i="2"/>
  <c r="U5030" i="2"/>
  <c r="U5032" i="2"/>
  <c r="T5034" i="2"/>
  <c r="U5039" i="2"/>
  <c r="T5041" i="2"/>
  <c r="T5043" i="2"/>
  <c r="U5046" i="2"/>
  <c r="U5048" i="2"/>
  <c r="T5050" i="2"/>
  <c r="U5055" i="2"/>
  <c r="T5057" i="2"/>
  <c r="T5059" i="2"/>
  <c r="U5062" i="2"/>
  <c r="U5064" i="2"/>
  <c r="T5066" i="2"/>
  <c r="U5071" i="2"/>
  <c r="T5074" i="2"/>
  <c r="U5079" i="2"/>
  <c r="T5082" i="2"/>
  <c r="T4912" i="2"/>
  <c r="U4913" i="2"/>
  <c r="T4916" i="2"/>
  <c r="U4917" i="2"/>
  <c r="T4920" i="2"/>
  <c r="U4921" i="2"/>
  <c r="T4924" i="2"/>
  <c r="U4925" i="2"/>
  <c r="T4928" i="2"/>
  <c r="U4929" i="2"/>
  <c r="T4932" i="2"/>
  <c r="U4933" i="2"/>
  <c r="T4936" i="2"/>
  <c r="U4937" i="2"/>
  <c r="T4940" i="2"/>
  <c r="U4941" i="2"/>
  <c r="T4944" i="2"/>
  <c r="U4945" i="2"/>
  <c r="T4948" i="2"/>
  <c r="U4949" i="2"/>
  <c r="T4952" i="2"/>
  <c r="U4953" i="2"/>
  <c r="T4956" i="2"/>
  <c r="U4957" i="2"/>
  <c r="T4960" i="2"/>
  <c r="U4961" i="2"/>
  <c r="T4964" i="2"/>
  <c r="U4965" i="2"/>
  <c r="T4968" i="2"/>
  <c r="U4969" i="2"/>
  <c r="T4972" i="2"/>
  <c r="U4973" i="2"/>
  <c r="T4976" i="2"/>
  <c r="U4977" i="2"/>
  <c r="T4980" i="2"/>
  <c r="U4981" i="2"/>
  <c r="T4984" i="2"/>
  <c r="U4985" i="2"/>
  <c r="U4988" i="2"/>
  <c r="T4990" i="2"/>
  <c r="U4995" i="2"/>
  <c r="T4997" i="2"/>
  <c r="T4999" i="2"/>
  <c r="U5002" i="2"/>
  <c r="U5004" i="2"/>
  <c r="T5006" i="2"/>
  <c r="U5011" i="2"/>
  <c r="T5013" i="2"/>
  <c r="T5015" i="2"/>
  <c r="U5018" i="2"/>
  <c r="U5020" i="2"/>
  <c r="T5022" i="2"/>
  <c r="U5027" i="2"/>
  <c r="T5029" i="2"/>
  <c r="T5031" i="2"/>
  <c r="U5034" i="2"/>
  <c r="U5036" i="2"/>
  <c r="T5038" i="2"/>
  <c r="U5043" i="2"/>
  <c r="T5045" i="2"/>
  <c r="T5047" i="2"/>
  <c r="U5050" i="2"/>
  <c r="U5052" i="2"/>
  <c r="T5054" i="2"/>
  <c r="U5059" i="2"/>
  <c r="T5061" i="2"/>
  <c r="T5063" i="2"/>
  <c r="T5067" i="2"/>
  <c r="U5072" i="2"/>
  <c r="T5075" i="2"/>
  <c r="U5080" i="2"/>
  <c r="T5083" i="2"/>
  <c r="U4912" i="2"/>
  <c r="T4915" i="2"/>
  <c r="U4916" i="2"/>
  <c r="T4919" i="2"/>
  <c r="U4920" i="2"/>
  <c r="T4923" i="2"/>
  <c r="U4924" i="2"/>
  <c r="T4927" i="2"/>
  <c r="U4928" i="2"/>
  <c r="T4931" i="2"/>
  <c r="U4932" i="2"/>
  <c r="T4935" i="2"/>
  <c r="U4936" i="2"/>
  <c r="T4939" i="2"/>
  <c r="U4940" i="2"/>
  <c r="T4943" i="2"/>
  <c r="U4944" i="2"/>
  <c r="T4947" i="2"/>
  <c r="U4948" i="2"/>
  <c r="T4951" i="2"/>
  <c r="U4952" i="2"/>
  <c r="T4955" i="2"/>
  <c r="U4956" i="2"/>
  <c r="T4959" i="2"/>
  <c r="U4960" i="2"/>
  <c r="T4963" i="2"/>
  <c r="U4964" i="2"/>
  <c r="T4967" i="2"/>
  <c r="U4968" i="2"/>
  <c r="T4971" i="2"/>
  <c r="U4972" i="2"/>
  <c r="T4975" i="2"/>
  <c r="U4976" i="2"/>
  <c r="T4979" i="2"/>
  <c r="U4980" i="2"/>
  <c r="T4983" i="2"/>
  <c r="U4984" i="2"/>
  <c r="T4987" i="2"/>
  <c r="U4990" i="2"/>
  <c r="U4992" i="2"/>
  <c r="T4994" i="2"/>
  <c r="U4999" i="2"/>
  <c r="T5001" i="2"/>
  <c r="T5003" i="2"/>
  <c r="U5006" i="2"/>
  <c r="U5008" i="2"/>
  <c r="T5010" i="2"/>
  <c r="U5015" i="2"/>
  <c r="T5017" i="2"/>
  <c r="T5019" i="2"/>
  <c r="U5022" i="2"/>
  <c r="U5024" i="2"/>
  <c r="T5026" i="2"/>
  <c r="U5031" i="2"/>
  <c r="T5033" i="2"/>
  <c r="T5035" i="2"/>
  <c r="U5038" i="2"/>
  <c r="U5040" i="2"/>
  <c r="T5042" i="2"/>
  <c r="U5047" i="2"/>
  <c r="T5049" i="2"/>
  <c r="T5051" i="2"/>
  <c r="U5054" i="2"/>
  <c r="U5056" i="2"/>
  <c r="T5058" i="2"/>
  <c r="U5063" i="2"/>
  <c r="T5065" i="2"/>
  <c r="U5067" i="2"/>
  <c r="T5070" i="2"/>
  <c r="U5075" i="2"/>
  <c r="T5078" i="2"/>
  <c r="U5083" i="2"/>
  <c r="T5086" i="2"/>
  <c r="T4988" i="2"/>
  <c r="U4989" i="2"/>
  <c r="T4992" i="2"/>
  <c r="U4993" i="2"/>
  <c r="T4996" i="2"/>
  <c r="U4997" i="2"/>
  <c r="T5000" i="2"/>
  <c r="U5001" i="2"/>
  <c r="T5004" i="2"/>
  <c r="U5005" i="2"/>
  <c r="T5008" i="2"/>
  <c r="U5009" i="2"/>
  <c r="T5012" i="2"/>
  <c r="U5013" i="2"/>
  <c r="T5016" i="2"/>
  <c r="U5017" i="2"/>
  <c r="T5020" i="2"/>
  <c r="U5021" i="2"/>
  <c r="T5024" i="2"/>
  <c r="U5025" i="2"/>
  <c r="T5028" i="2"/>
  <c r="U5029" i="2"/>
  <c r="T5032" i="2"/>
  <c r="U5033" i="2"/>
  <c r="T5036" i="2"/>
  <c r="U5037" i="2"/>
  <c r="T5040" i="2"/>
  <c r="U5041" i="2"/>
  <c r="T5044" i="2"/>
  <c r="U5045" i="2"/>
  <c r="T5048" i="2"/>
  <c r="U5049" i="2"/>
  <c r="T5052" i="2"/>
  <c r="U5053" i="2"/>
  <c r="T5056" i="2"/>
  <c r="U5057" i="2"/>
  <c r="T5060" i="2"/>
  <c r="U5061" i="2"/>
  <c r="T5064" i="2"/>
  <c r="U5065" i="2"/>
  <c r="T5068" i="2"/>
  <c r="U5069" i="2"/>
  <c r="T5072" i="2"/>
  <c r="U5073" i="2"/>
  <c r="T5076" i="2"/>
  <c r="U5077" i="2"/>
  <c r="T5080" i="2"/>
  <c r="U5081" i="2"/>
  <c r="T5084" i="2"/>
  <c r="U5085" i="2"/>
  <c r="T5088" i="2"/>
  <c r="U5089" i="2"/>
  <c r="T5092" i="2"/>
  <c r="U5093" i="2"/>
  <c r="T5096" i="2"/>
  <c r="U5097" i="2"/>
  <c r="T5100" i="2"/>
  <c r="U5101" i="2"/>
  <c r="T5104" i="2"/>
  <c r="U5105" i="2"/>
  <c r="T5108" i="2"/>
  <c r="U5109" i="2"/>
  <c r="T5112" i="2"/>
  <c r="U5113" i="2"/>
  <c r="T5116" i="2"/>
  <c r="U5117" i="2"/>
  <c r="T5120" i="2"/>
  <c r="U5121" i="2"/>
  <c r="T5124" i="2"/>
  <c r="U5125" i="2"/>
  <c r="T5128" i="2"/>
  <c r="U5129" i="2"/>
  <c r="T5132" i="2"/>
  <c r="U5133" i="2"/>
  <c r="T5136" i="2"/>
  <c r="U5137" i="2"/>
  <c r="T5140" i="2"/>
  <c r="U5141" i="2"/>
  <c r="T5144" i="2"/>
  <c r="U5145" i="2"/>
  <c r="T5148" i="2"/>
  <c r="U5149" i="2"/>
  <c r="T5152" i="2"/>
  <c r="U5153" i="2"/>
  <c r="T5156" i="2"/>
  <c r="U5157" i="2"/>
  <c r="T5160" i="2"/>
  <c r="U5161" i="2"/>
  <c r="T5164" i="2"/>
  <c r="U5165" i="2"/>
  <c r="T5168" i="2"/>
  <c r="U5169" i="2"/>
  <c r="T5172" i="2"/>
  <c r="U5173" i="2"/>
  <c r="T5176" i="2"/>
  <c r="U5177" i="2"/>
  <c r="T5180" i="2"/>
  <c r="U5181" i="2"/>
  <c r="T5184" i="2"/>
  <c r="U5185" i="2"/>
  <c r="T5188" i="2"/>
  <c r="U5189" i="2"/>
  <c r="T5192" i="2"/>
  <c r="U5193" i="2"/>
  <c r="T5196" i="2"/>
  <c r="U5197" i="2"/>
  <c r="T5200" i="2"/>
  <c r="U5201" i="2"/>
  <c r="T5204" i="2"/>
  <c r="U5211" i="2"/>
  <c r="T5087" i="2"/>
  <c r="U5088" i="2"/>
  <c r="T5091" i="2"/>
  <c r="U5092" i="2"/>
  <c r="T5095" i="2"/>
  <c r="U5096" i="2"/>
  <c r="T5099" i="2"/>
  <c r="U5100" i="2"/>
  <c r="T5103" i="2"/>
  <c r="U5104" i="2"/>
  <c r="T5107" i="2"/>
  <c r="U5108" i="2"/>
  <c r="T5111" i="2"/>
  <c r="U5112" i="2"/>
  <c r="T5115" i="2"/>
  <c r="U5116" i="2"/>
  <c r="T5119" i="2"/>
  <c r="U5120" i="2"/>
  <c r="T5123" i="2"/>
  <c r="U5124" i="2"/>
  <c r="T5127" i="2"/>
  <c r="U5128" i="2"/>
  <c r="T5131" i="2"/>
  <c r="U5132" i="2"/>
  <c r="T5135" i="2"/>
  <c r="U5136" i="2"/>
  <c r="T5139" i="2"/>
  <c r="U5140" i="2"/>
  <c r="T5143" i="2"/>
  <c r="U5144" i="2"/>
  <c r="T5147" i="2"/>
  <c r="U5148" i="2"/>
  <c r="T5151" i="2"/>
  <c r="U5152" i="2"/>
  <c r="T5155" i="2"/>
  <c r="U5156" i="2"/>
  <c r="T5159" i="2"/>
  <c r="U5160" i="2"/>
  <c r="T5163" i="2"/>
  <c r="U5164" i="2"/>
  <c r="T5167" i="2"/>
  <c r="U5168" i="2"/>
  <c r="T5171" i="2"/>
  <c r="U5172" i="2"/>
  <c r="T5175" i="2"/>
  <c r="U5176" i="2"/>
  <c r="T5179" i="2"/>
  <c r="U5180" i="2"/>
  <c r="T5183" i="2"/>
  <c r="U5184" i="2"/>
  <c r="T5187" i="2"/>
  <c r="U5188" i="2"/>
  <c r="T5191" i="2"/>
  <c r="U5192" i="2"/>
  <c r="T5195" i="2"/>
  <c r="U5196" i="2"/>
  <c r="T5199" i="2"/>
  <c r="U5200" i="2"/>
  <c r="T5203" i="2"/>
  <c r="U5204" i="2"/>
  <c r="T5206" i="2"/>
  <c r="T5218" i="2"/>
  <c r="U5087" i="2"/>
  <c r="T5090" i="2"/>
  <c r="U5091" i="2"/>
  <c r="T5094" i="2"/>
  <c r="U5095" i="2"/>
  <c r="T5098" i="2"/>
  <c r="U5099" i="2"/>
  <c r="T5102" i="2"/>
  <c r="U5103" i="2"/>
  <c r="T5106" i="2"/>
  <c r="U5107" i="2"/>
  <c r="T5110" i="2"/>
  <c r="U5111" i="2"/>
  <c r="T5114" i="2"/>
  <c r="U5115" i="2"/>
  <c r="T5118" i="2"/>
  <c r="U5119" i="2"/>
  <c r="T5122" i="2"/>
  <c r="U5123" i="2"/>
  <c r="T5126" i="2"/>
  <c r="U5127" i="2"/>
  <c r="T5130" i="2"/>
  <c r="U5131" i="2"/>
  <c r="T5134" i="2"/>
  <c r="U5135" i="2"/>
  <c r="T5138" i="2"/>
  <c r="U5139" i="2"/>
  <c r="T5142" i="2"/>
  <c r="U5143" i="2"/>
  <c r="T5146" i="2"/>
  <c r="U5147" i="2"/>
  <c r="T5150" i="2"/>
  <c r="U5151" i="2"/>
  <c r="T5154" i="2"/>
  <c r="U5155" i="2"/>
  <c r="T5158" i="2"/>
  <c r="U5159" i="2"/>
  <c r="T5162" i="2"/>
  <c r="U5163" i="2"/>
  <c r="T5166" i="2"/>
  <c r="U5167" i="2"/>
  <c r="T5170" i="2"/>
  <c r="U5171" i="2"/>
  <c r="T5174" i="2"/>
  <c r="U5175" i="2"/>
  <c r="T5178" i="2"/>
  <c r="U5179" i="2"/>
  <c r="T5182" i="2"/>
  <c r="U5183" i="2"/>
  <c r="T5186" i="2"/>
  <c r="U5187" i="2"/>
  <c r="T5190" i="2"/>
  <c r="U5191" i="2"/>
  <c r="T5194" i="2"/>
  <c r="U5195" i="2"/>
  <c r="T5198" i="2"/>
  <c r="U5199" i="2"/>
  <c r="T5202" i="2"/>
  <c r="U5203" i="2"/>
  <c r="U5206" i="2"/>
  <c r="T5209" i="2"/>
  <c r="T5214" i="2"/>
  <c r="U5219" i="2"/>
  <c r="U5066" i="2"/>
  <c r="T5069" i="2"/>
  <c r="U5070" i="2"/>
  <c r="T5073" i="2"/>
  <c r="U5074" i="2"/>
  <c r="T5077" i="2"/>
  <c r="U5078" i="2"/>
  <c r="T5081" i="2"/>
  <c r="U5082" i="2"/>
  <c r="T5085" i="2"/>
  <c r="U5086" i="2"/>
  <c r="T5089" i="2"/>
  <c r="U5090" i="2"/>
  <c r="T5093" i="2"/>
  <c r="U5094" i="2"/>
  <c r="T5097" i="2"/>
  <c r="U5098" i="2"/>
  <c r="T5101" i="2"/>
  <c r="U5102" i="2"/>
  <c r="T5105" i="2"/>
  <c r="U5106" i="2"/>
  <c r="T5109" i="2"/>
  <c r="U5110" i="2"/>
  <c r="T5113" i="2"/>
  <c r="U5114" i="2"/>
  <c r="T5117" i="2"/>
  <c r="U5118" i="2"/>
  <c r="T5121" i="2"/>
  <c r="U5122" i="2"/>
  <c r="T5125" i="2"/>
  <c r="U5126" i="2"/>
  <c r="T5129" i="2"/>
  <c r="U5130" i="2"/>
  <c r="T5133" i="2"/>
  <c r="U5134" i="2"/>
  <c r="T5137" i="2"/>
  <c r="U5138" i="2"/>
  <c r="T5141" i="2"/>
  <c r="U5142" i="2"/>
  <c r="T5145" i="2"/>
  <c r="U5146" i="2"/>
  <c r="T5149" i="2"/>
  <c r="U5150" i="2"/>
  <c r="T5153" i="2"/>
  <c r="U5154" i="2"/>
  <c r="T5157" i="2"/>
  <c r="U5158" i="2"/>
  <c r="T5161" i="2"/>
  <c r="U5162" i="2"/>
  <c r="T5165" i="2"/>
  <c r="U5166" i="2"/>
  <c r="T5169" i="2"/>
  <c r="U5170" i="2"/>
  <c r="T5173" i="2"/>
  <c r="U5174" i="2"/>
  <c r="T5177" i="2"/>
  <c r="U5178" i="2"/>
  <c r="T5181" i="2"/>
  <c r="U5182" i="2"/>
  <c r="T5185" i="2"/>
  <c r="U5186" i="2"/>
  <c r="T5189" i="2"/>
  <c r="U5190" i="2"/>
  <c r="T5193" i="2"/>
  <c r="U5194" i="2"/>
  <c r="T5197" i="2"/>
  <c r="U5198" i="2"/>
  <c r="T5201" i="2"/>
  <c r="U5202" i="2"/>
  <c r="T5205" i="2"/>
  <c r="U5207" i="2"/>
  <c r="T5210" i="2"/>
  <c r="U5215" i="2"/>
  <c r="U5205" i="2"/>
  <c r="T5208" i="2"/>
  <c r="U5209" i="2"/>
  <c r="T5212" i="2"/>
  <c r="U5213" i="2"/>
  <c r="T5216" i="2"/>
  <c r="U5217" i="2"/>
  <c r="T5220" i="2"/>
  <c r="U5221" i="2"/>
  <c r="T5224" i="2"/>
  <c r="U5225" i="2"/>
  <c r="T5228" i="2"/>
  <c r="U5229" i="2"/>
  <c r="T5232" i="2"/>
  <c r="U5233" i="2"/>
  <c r="T5236" i="2"/>
  <c r="U5237" i="2"/>
  <c r="T5240" i="2"/>
  <c r="U5241" i="2"/>
  <c r="T5244" i="2"/>
  <c r="T5246" i="2"/>
  <c r="U5249" i="2"/>
  <c r="U5251" i="2"/>
  <c r="T5253" i="2"/>
  <c r="U5258" i="2"/>
  <c r="T5260" i="2"/>
  <c r="T5262" i="2"/>
  <c r="U5265" i="2"/>
  <c r="U5267" i="2"/>
  <c r="T5269" i="2"/>
  <c r="U5274" i="2"/>
  <c r="T5276" i="2"/>
  <c r="T5278" i="2"/>
  <c r="U5281" i="2"/>
  <c r="U5283" i="2"/>
  <c r="T5285" i="2"/>
  <c r="U5290" i="2"/>
  <c r="T5292" i="2"/>
  <c r="T5294" i="2"/>
  <c r="U5297" i="2"/>
  <c r="U5299" i="2"/>
  <c r="T5301" i="2"/>
  <c r="U5306" i="2"/>
  <c r="T5308" i="2"/>
  <c r="T5310" i="2"/>
  <c r="U5313" i="2"/>
  <c r="U5315" i="2"/>
  <c r="T5317" i="2"/>
  <c r="U5322" i="2"/>
  <c r="T5324" i="2"/>
  <c r="T5326" i="2"/>
  <c r="U5329" i="2"/>
  <c r="U5331" i="2"/>
  <c r="T5333" i="2"/>
  <c r="U5338" i="2"/>
  <c r="T5340" i="2"/>
  <c r="T5342" i="2"/>
  <c r="U5345" i="2"/>
  <c r="U5347" i="2"/>
  <c r="T5349" i="2"/>
  <c r="U5354" i="2"/>
  <c r="T5356" i="2"/>
  <c r="T5358" i="2"/>
  <c r="U5361" i="2"/>
  <c r="U5363" i="2"/>
  <c r="T5365" i="2"/>
  <c r="U5370" i="2"/>
  <c r="T5372" i="2"/>
  <c r="T5374" i="2"/>
  <c r="U5377" i="2"/>
  <c r="U5379" i="2"/>
  <c r="T5381" i="2"/>
  <c r="U5386" i="2"/>
  <c r="T5207" i="2"/>
  <c r="U5208" i="2"/>
  <c r="T5211" i="2"/>
  <c r="U5212" i="2"/>
  <c r="T5215" i="2"/>
  <c r="U5216" i="2"/>
  <c r="T5219" i="2"/>
  <c r="U5220" i="2"/>
  <c r="T5223" i="2"/>
  <c r="U5224" i="2"/>
  <c r="T5227" i="2"/>
  <c r="U5228" i="2"/>
  <c r="T5231" i="2"/>
  <c r="U5232" i="2"/>
  <c r="T5235" i="2"/>
  <c r="U5236" i="2"/>
  <c r="T5239" i="2"/>
  <c r="U5240" i="2"/>
  <c r="T5243" i="2"/>
  <c r="U5246" i="2"/>
  <c r="T5248" i="2"/>
  <c r="T5250" i="2"/>
  <c r="U5253" i="2"/>
  <c r="U5255" i="2"/>
  <c r="T5257" i="2"/>
  <c r="U5262" i="2"/>
  <c r="T5264" i="2"/>
  <c r="T5266" i="2"/>
  <c r="U5269" i="2"/>
  <c r="U5271" i="2"/>
  <c r="T5273" i="2"/>
  <c r="U5278" i="2"/>
  <c r="T5280" i="2"/>
  <c r="T5282" i="2"/>
  <c r="U5285" i="2"/>
  <c r="U5287" i="2"/>
  <c r="T5289" i="2"/>
  <c r="U5294" i="2"/>
  <c r="T5296" i="2"/>
  <c r="T5298" i="2"/>
  <c r="U5301" i="2"/>
  <c r="U5303" i="2"/>
  <c r="T5305" i="2"/>
  <c r="U5310" i="2"/>
  <c r="T5312" i="2"/>
  <c r="T5314" i="2"/>
  <c r="U5317" i="2"/>
  <c r="U5319" i="2"/>
  <c r="T5321" i="2"/>
  <c r="U5326" i="2"/>
  <c r="T5328" i="2"/>
  <c r="T5330" i="2"/>
  <c r="U5333" i="2"/>
  <c r="U5335" i="2"/>
  <c r="T5337" i="2"/>
  <c r="U5342" i="2"/>
  <c r="T5344" i="2"/>
  <c r="T5346" i="2"/>
  <c r="U5349" i="2"/>
  <c r="U5351" i="2"/>
  <c r="T5353" i="2"/>
  <c r="U5358" i="2"/>
  <c r="T5360" i="2"/>
  <c r="T5362" i="2"/>
  <c r="U5365" i="2"/>
  <c r="U5367" i="2"/>
  <c r="T5369" i="2"/>
  <c r="U5374" i="2"/>
  <c r="T5376" i="2"/>
  <c r="T5378" i="2"/>
  <c r="U5381" i="2"/>
  <c r="U5383" i="2"/>
  <c r="T5385" i="2"/>
  <c r="T5222" i="2"/>
  <c r="U5223" i="2"/>
  <c r="T5226" i="2"/>
  <c r="U5227" i="2"/>
  <c r="T5230" i="2"/>
  <c r="U5231" i="2"/>
  <c r="T5234" i="2"/>
  <c r="U5235" i="2"/>
  <c r="T5238" i="2"/>
  <c r="U5239" i="2"/>
  <c r="T5242" i="2"/>
  <c r="U5243" i="2"/>
  <c r="T5245" i="2"/>
  <c r="U5250" i="2"/>
  <c r="T5252" i="2"/>
  <c r="T5254" i="2"/>
  <c r="U5257" i="2"/>
  <c r="U5259" i="2"/>
  <c r="T5261" i="2"/>
  <c r="U5266" i="2"/>
  <c r="T5268" i="2"/>
  <c r="T5270" i="2"/>
  <c r="U5273" i="2"/>
  <c r="U5275" i="2"/>
  <c r="T5277" i="2"/>
  <c r="U5282" i="2"/>
  <c r="T5284" i="2"/>
  <c r="T5286" i="2"/>
  <c r="U5289" i="2"/>
  <c r="U5291" i="2"/>
  <c r="T5293" i="2"/>
  <c r="U5298" i="2"/>
  <c r="T5300" i="2"/>
  <c r="T5302" i="2"/>
  <c r="U5305" i="2"/>
  <c r="U5307" i="2"/>
  <c r="T5309" i="2"/>
  <c r="U5314" i="2"/>
  <c r="T5316" i="2"/>
  <c r="T5318" i="2"/>
  <c r="U5321" i="2"/>
  <c r="U5323" i="2"/>
  <c r="T5325" i="2"/>
  <c r="U5330" i="2"/>
  <c r="T5332" i="2"/>
  <c r="T5334" i="2"/>
  <c r="U5337" i="2"/>
  <c r="U5339" i="2"/>
  <c r="T5341" i="2"/>
  <c r="U5346" i="2"/>
  <c r="T5348" i="2"/>
  <c r="T5350" i="2"/>
  <c r="U5353" i="2"/>
  <c r="U5355" i="2"/>
  <c r="T5357" i="2"/>
  <c r="U5362" i="2"/>
  <c r="T5364" i="2"/>
  <c r="T5366" i="2"/>
  <c r="U5369" i="2"/>
  <c r="U5371" i="2"/>
  <c r="T5373" i="2"/>
  <c r="U5378" i="2"/>
  <c r="T5380" i="2"/>
  <c r="T5382" i="2"/>
  <c r="U5385" i="2"/>
  <c r="U5210" i="2"/>
  <c r="T5213" i="2"/>
  <c r="U5214" i="2"/>
  <c r="T5217" i="2"/>
  <c r="U5218" i="2"/>
  <c r="T5221" i="2"/>
  <c r="U5222" i="2"/>
  <c r="T5225" i="2"/>
  <c r="U5226" i="2"/>
  <c r="T5229" i="2"/>
  <c r="U5230" i="2"/>
  <c r="T5233" i="2"/>
  <c r="U5234" i="2"/>
  <c r="T5237" i="2"/>
  <c r="U5238" i="2"/>
  <c r="T5241" i="2"/>
  <c r="U5242" i="2"/>
  <c r="U5245" i="2"/>
  <c r="U5247" i="2"/>
  <c r="T5249" i="2"/>
  <c r="U5254" i="2"/>
  <c r="T5256" i="2"/>
  <c r="T5258" i="2"/>
  <c r="U5261" i="2"/>
  <c r="U5263" i="2"/>
  <c r="T5265" i="2"/>
  <c r="U5270" i="2"/>
  <c r="T5272" i="2"/>
  <c r="T5274" i="2"/>
  <c r="U5277" i="2"/>
  <c r="U5279" i="2"/>
  <c r="T5281" i="2"/>
  <c r="U5286" i="2"/>
  <c r="T5288" i="2"/>
  <c r="T5290" i="2"/>
  <c r="U5293" i="2"/>
  <c r="U5295" i="2"/>
  <c r="T5297" i="2"/>
  <c r="U5302" i="2"/>
  <c r="T5304" i="2"/>
  <c r="T5306" i="2"/>
  <c r="U5309" i="2"/>
  <c r="U5311" i="2"/>
  <c r="T5313" i="2"/>
  <c r="U5318" i="2"/>
  <c r="T5320" i="2"/>
  <c r="T5322" i="2"/>
  <c r="U5325" i="2"/>
  <c r="U5327" i="2"/>
  <c r="T5329" i="2"/>
  <c r="U5334" i="2"/>
  <c r="T5336" i="2"/>
  <c r="T5338" i="2"/>
  <c r="U5341" i="2"/>
  <c r="U5343" i="2"/>
  <c r="T5345" i="2"/>
  <c r="U5350" i="2"/>
  <c r="T5352" i="2"/>
  <c r="T5354" i="2"/>
  <c r="U5357" i="2"/>
  <c r="U5359" i="2"/>
  <c r="T5361" i="2"/>
  <c r="U5366" i="2"/>
  <c r="T5368" i="2"/>
  <c r="T5370" i="2"/>
  <c r="U5373" i="2"/>
  <c r="U5375" i="2"/>
  <c r="T5377" i="2"/>
  <c r="U5382" i="2"/>
  <c r="T5384" i="2"/>
  <c r="T5386" i="2"/>
  <c r="T5388" i="2"/>
  <c r="U5244" i="2"/>
  <c r="T5247" i="2"/>
  <c r="U5248" i="2"/>
  <c r="T5251" i="2"/>
  <c r="U5252" i="2"/>
  <c r="T5255" i="2"/>
  <c r="U5256" i="2"/>
  <c r="T5259" i="2"/>
  <c r="U5260" i="2"/>
  <c r="T5263" i="2"/>
  <c r="U5264" i="2"/>
  <c r="T5267" i="2"/>
  <c r="U5268" i="2"/>
  <c r="T5271" i="2"/>
  <c r="U5272" i="2"/>
  <c r="T5275" i="2"/>
  <c r="U5276" i="2"/>
  <c r="T5279" i="2"/>
  <c r="U5280" i="2"/>
  <c r="T5283" i="2"/>
  <c r="U5284" i="2"/>
  <c r="T5287" i="2"/>
  <c r="U5288" i="2"/>
  <c r="T5291" i="2"/>
  <c r="U5292" i="2"/>
  <c r="T5295" i="2"/>
  <c r="U5296" i="2"/>
  <c r="T5299" i="2"/>
  <c r="U5300" i="2"/>
  <c r="T5303" i="2"/>
  <c r="U5304" i="2"/>
  <c r="T5307" i="2"/>
  <c r="U5308" i="2"/>
  <c r="T5311" i="2"/>
  <c r="U5312" i="2"/>
  <c r="T5315" i="2"/>
  <c r="U5316" i="2"/>
  <c r="T5319" i="2"/>
  <c r="U5320" i="2"/>
  <c r="T5323" i="2"/>
  <c r="U5324" i="2"/>
  <c r="T5327" i="2"/>
  <c r="U5328" i="2"/>
  <c r="T5331" i="2"/>
  <c r="U5332" i="2"/>
  <c r="T5335" i="2"/>
  <c r="U5336" i="2"/>
  <c r="T5339" i="2"/>
  <c r="U5340" i="2"/>
  <c r="T5343" i="2"/>
  <c r="U5344" i="2"/>
  <c r="T5347" i="2"/>
  <c r="U5348" i="2"/>
  <c r="T5351" i="2"/>
  <c r="U5352" i="2"/>
  <c r="T5355" i="2"/>
  <c r="U5356" i="2"/>
  <c r="T5359" i="2"/>
  <c r="U5360" i="2"/>
  <c r="T5363" i="2"/>
  <c r="U5364" i="2"/>
  <c r="T5367" i="2"/>
  <c r="U5368" i="2"/>
  <c r="T5371" i="2"/>
  <c r="U5372" i="2"/>
  <c r="T5375" i="2"/>
  <c r="U5376" i="2"/>
  <c r="T5379" i="2"/>
  <c r="U5380" i="2"/>
  <c r="T5383" i="2"/>
  <c r="U5384" i="2"/>
  <c r="T5387" i="2"/>
  <c r="U5388" i="2"/>
  <c r="U5387" i="2"/>
  <c r="T5389" i="2"/>
  <c r="U5389" i="2"/>
  <c r="T9" i="2"/>
  <c r="U10" i="2"/>
  <c r="U11" i="2"/>
  <c r="U12" i="2"/>
  <c r="T17" i="2"/>
  <c r="T19" i="2"/>
  <c r="U20" i="2"/>
  <c r="Y144" i="11" l="1"/>
  <c r="Y153" i="11" s="1"/>
  <c r="AC101" i="11"/>
  <c r="AC97" i="11"/>
  <c r="AC83" i="11"/>
  <c r="Q137" i="11"/>
  <c r="AC63" i="11"/>
  <c r="AC91" i="11"/>
  <c r="AC79" i="11"/>
  <c r="Q136" i="11"/>
  <c r="Q131" i="11"/>
  <c r="AC59" i="11"/>
  <c r="AC89" i="11"/>
  <c r="AC75" i="11"/>
  <c r="AC85" i="11"/>
  <c r="AC71" i="11"/>
  <c r="AA144" i="11"/>
  <c r="AA153" i="11" s="1"/>
  <c r="AA117" i="11"/>
  <c r="Z144" i="11"/>
  <c r="Z153" i="11" s="1"/>
  <c r="Z117" i="11"/>
  <c r="AB157" i="11"/>
  <c r="AC139" i="11"/>
  <c r="AA157" i="11"/>
  <c r="W144" i="11"/>
  <c r="W153" i="11" s="1"/>
  <c r="W117" i="11"/>
  <c r="V144" i="11"/>
  <c r="V153" i="11" s="1"/>
  <c r="V117" i="11"/>
  <c r="H37" i="11"/>
  <c r="I37" i="11" s="1"/>
  <c r="I38" i="11"/>
  <c r="Q117" i="11"/>
  <c r="AC108" i="11"/>
  <c r="AC117" i="11" s="1"/>
  <c r="X157" i="11"/>
  <c r="AC134" i="11"/>
  <c r="R157" i="11"/>
  <c r="AC135" i="11"/>
  <c r="S144" i="11"/>
  <c r="S153" i="11" s="1"/>
  <c r="S117" i="11"/>
  <c r="R144" i="11"/>
  <c r="R153" i="11" s="1"/>
  <c r="R117" i="11"/>
  <c r="U144" i="11"/>
  <c r="U153" i="11" s="1"/>
  <c r="I31" i="11"/>
  <c r="J32" i="11" s="1"/>
  <c r="F33" i="11" s="1"/>
  <c r="T157" i="11"/>
  <c r="W157" i="11"/>
  <c r="Y157" i="11"/>
  <c r="Q153" i="11"/>
  <c r="AC144" i="11"/>
  <c r="AC153" i="11" s="1"/>
  <c r="Z157" i="11"/>
  <c r="U157" i="11"/>
  <c r="L13" i="2"/>
  <c r="L14" i="2"/>
  <c r="L15" i="2"/>
  <c r="L16" i="2"/>
  <c r="H3" i="2"/>
  <c r="B6" i="2"/>
  <c r="D21" i="2" s="1"/>
  <c r="L9" i="2"/>
  <c r="L10" i="2"/>
  <c r="L11" i="2"/>
  <c r="L12" i="2"/>
  <c r="L4" i="2"/>
  <c r="L8" i="2"/>
  <c r="L3" i="2"/>
  <c r="L5" i="2"/>
  <c r="L6" i="2"/>
  <c r="L7" i="2"/>
  <c r="D12" i="2"/>
  <c r="D24" i="2"/>
  <c r="Q4" i="2"/>
  <c r="R7" i="19"/>
  <c r="R4" i="19"/>
  <c r="R3" i="19"/>
  <c r="R20" i="19"/>
  <c r="R10" i="19"/>
  <c r="R8" i="19"/>
  <c r="R14" i="19"/>
  <c r="R11" i="19"/>
  <c r="R26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I6" i="19"/>
  <c r="G6" i="19"/>
  <c r="I9" i="19"/>
  <c r="I2" i="19"/>
  <c r="G9" i="19"/>
  <c r="D6" i="19"/>
  <c r="J9" i="19"/>
  <c r="J6" i="19"/>
  <c r="H2" i="19"/>
  <c r="H9" i="19"/>
  <c r="D9" i="19"/>
  <c r="D2" i="19"/>
  <c r="J2" i="19"/>
  <c r="H6" i="19"/>
  <c r="G2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E2" i="19"/>
  <c r="E6" i="19"/>
  <c r="E9" i="19"/>
  <c r="G11" i="7"/>
  <c r="E9" i="7"/>
  <c r="G8" i="7"/>
  <c r="G7" i="7"/>
  <c r="E10" i="7"/>
  <c r="G6" i="7"/>
  <c r="G9" i="7"/>
  <c r="E8" i="7"/>
  <c r="G12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P9" i="2"/>
  <c r="G20" i="2"/>
  <c r="S157" i="11" l="1"/>
  <c r="F34" i="11"/>
  <c r="W172" i="11"/>
  <c r="W166" i="11"/>
  <c r="T166" i="11"/>
  <c r="T172" i="11"/>
  <c r="Q157" i="11"/>
  <c r="AC131" i="11"/>
  <c r="J38" i="11"/>
  <c r="F32" i="11" s="1"/>
  <c r="V157" i="11"/>
  <c r="AB172" i="11"/>
  <c r="AB166" i="11"/>
  <c r="AC136" i="11"/>
  <c r="AC137" i="11"/>
  <c r="AA172" i="11"/>
  <c r="AA166" i="11"/>
  <c r="Z172" i="11"/>
  <c r="Z166" i="11"/>
  <c r="R172" i="11"/>
  <c r="R166" i="11"/>
  <c r="U172" i="11"/>
  <c r="U166" i="11"/>
  <c r="Y172" i="11"/>
  <c r="Y166" i="11"/>
  <c r="S172" i="11"/>
  <c r="S166" i="11"/>
  <c r="X172" i="11"/>
  <c r="X166" i="11"/>
  <c r="D23" i="2"/>
  <c r="D20" i="2"/>
  <c r="D22" i="2"/>
  <c r="D10" i="2"/>
  <c r="D15" i="2"/>
  <c r="D13" i="2"/>
  <c r="D19" i="2"/>
  <c r="D17" i="2"/>
  <c r="D16" i="2"/>
  <c r="D14" i="2"/>
  <c r="D18" i="2"/>
  <c r="D11" i="2"/>
  <c r="S167" i="11" l="1"/>
  <c r="S168" i="11"/>
  <c r="V172" i="11"/>
  <c r="V166" i="11"/>
  <c r="W167" i="11"/>
  <c r="W168" i="11"/>
  <c r="R167" i="11"/>
  <c r="R168" i="11"/>
  <c r="AB168" i="11"/>
  <c r="AB167" i="11"/>
  <c r="G23" i="11"/>
  <c r="G19" i="11"/>
  <c r="G25" i="11"/>
  <c r="G24" i="11"/>
  <c r="G20" i="11"/>
  <c r="G26" i="11"/>
  <c r="G21" i="11"/>
  <c r="G22" i="11"/>
  <c r="G18" i="11"/>
  <c r="Q172" i="11"/>
  <c r="AC172" i="11" s="1"/>
  <c r="Q166" i="11"/>
  <c r="AC157" i="11"/>
  <c r="AC166" i="11" s="1"/>
  <c r="X168" i="11"/>
  <c r="X167" i="11"/>
  <c r="Y167" i="11"/>
  <c r="Y168" i="11"/>
  <c r="U167" i="11"/>
  <c r="U168" i="11"/>
  <c r="Z167" i="11"/>
  <c r="Z168" i="11"/>
  <c r="AA167" i="11"/>
  <c r="AA168" i="11"/>
  <c r="F36" i="11"/>
  <c r="F37" i="11" s="1"/>
  <c r="T168" i="11"/>
  <c r="T167" i="11"/>
  <c r="R5" i="19"/>
  <c r="R2" i="19"/>
  <c r="R16" i="19"/>
  <c r="I13" i="19"/>
  <c r="H14" i="19"/>
  <c r="J14" i="19"/>
  <c r="I8" i="19"/>
  <c r="J8" i="19"/>
  <c r="D5" i="19"/>
  <c r="D3" i="19"/>
  <c r="G12" i="19"/>
  <c r="H5" i="19"/>
  <c r="E5" i="19"/>
  <c r="E13" i="19"/>
  <c r="E8" i="19"/>
  <c r="J10" i="19"/>
  <c r="G11" i="19"/>
  <c r="R24" i="19"/>
  <c r="R12" i="19"/>
  <c r="R23" i="19"/>
  <c r="H12" i="19"/>
  <c r="J15" i="19"/>
  <c r="I12" i="19"/>
  <c r="J13" i="19"/>
  <c r="G4" i="19"/>
  <c r="J3" i="19"/>
  <c r="G5" i="19"/>
  <c r="D4" i="19"/>
  <c r="D14" i="19"/>
  <c r="D8" i="19"/>
  <c r="H7" i="19"/>
  <c r="R19" i="19"/>
  <c r="E3" i="19"/>
  <c r="E4" i="19"/>
  <c r="J11" i="19"/>
  <c r="H10" i="19"/>
  <c r="R9" i="19"/>
  <c r="R6" i="19"/>
  <c r="I14" i="19"/>
  <c r="I4" i="19"/>
  <c r="H15" i="19"/>
  <c r="I15" i="19"/>
  <c r="G7" i="19"/>
  <c r="D13" i="19"/>
  <c r="E15" i="19"/>
  <c r="E12" i="19"/>
  <c r="D11" i="19"/>
  <c r="E11" i="19"/>
  <c r="R28" i="19"/>
  <c r="R30" i="19"/>
  <c r="J5" i="19"/>
  <c r="D15" i="19"/>
  <c r="H8" i="19"/>
  <c r="J12" i="19"/>
  <c r="I3" i="19"/>
  <c r="G8" i="19"/>
  <c r="E7" i="19"/>
  <c r="E10" i="19"/>
  <c r="H11" i="19"/>
  <c r="D7" i="19"/>
  <c r="D12" i="19"/>
  <c r="I11" i="19"/>
  <c r="R18" i="19"/>
  <c r="I5" i="19"/>
  <c r="H3" i="19"/>
  <c r="G14" i="19"/>
  <c r="J7" i="19"/>
  <c r="H4" i="19"/>
  <c r="H13" i="19"/>
  <c r="R22" i="19"/>
  <c r="E14" i="19"/>
  <c r="D10" i="19"/>
  <c r="G10" i="19"/>
  <c r="G15" i="19"/>
  <c r="G3" i="19"/>
  <c r="I10" i="19"/>
  <c r="R27" i="19"/>
  <c r="I7" i="19"/>
  <c r="J4" i="19"/>
  <c r="G13" i="19"/>
  <c r="V167" i="11" l="1"/>
  <c r="V168" i="11"/>
  <c r="H24" i="11"/>
  <c r="H23" i="11"/>
  <c r="H19" i="11"/>
  <c r="H20" i="11"/>
  <c r="H26" i="11"/>
  <c r="H21" i="11"/>
  <c r="H25" i="11"/>
  <c r="H18" i="11"/>
  <c r="H22" i="11"/>
  <c r="Q167" i="11"/>
  <c r="Q168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3" i="19"/>
  <c r="D22" i="19"/>
  <c r="D20" i="19"/>
  <c r="D21" i="19"/>
  <c r="D24" i="19"/>
  <c r="D26" i="19"/>
  <c r="D25" i="19"/>
  <c r="I21" i="11" l="1"/>
  <c r="J21" i="11"/>
  <c r="J23" i="11"/>
  <c r="I23" i="11"/>
  <c r="M23" i="11" s="1"/>
  <c r="J22" i="11"/>
  <c r="I22" i="11"/>
  <c r="M22" i="11" s="1"/>
  <c r="J26" i="11"/>
  <c r="I26" i="11"/>
  <c r="M26" i="11" s="1"/>
  <c r="J24" i="11"/>
  <c r="I24" i="11"/>
  <c r="M24" i="11" s="1"/>
  <c r="J18" i="11"/>
  <c r="I18" i="11"/>
  <c r="M18" i="11" s="1"/>
  <c r="J20" i="11"/>
  <c r="I20" i="11"/>
  <c r="M20" i="11" s="1"/>
  <c r="I25" i="11"/>
  <c r="J25" i="11"/>
  <c r="J19" i="11"/>
  <c r="I19" i="11"/>
  <c r="M19" i="11" s="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AB109" i="11" l="1"/>
  <c r="X109" i="11"/>
  <c r="T109" i="11"/>
  <c r="Y102" i="11"/>
  <c r="U102" i="11"/>
  <c r="Q102" i="11"/>
  <c r="AB102" i="11"/>
  <c r="W102" i="11"/>
  <c r="R109" i="11"/>
  <c r="S109" i="11"/>
  <c r="AA109" i="11"/>
  <c r="R102" i="11"/>
  <c r="AA102" i="11"/>
  <c r="Q109" i="11"/>
  <c r="V109" i="11"/>
  <c r="W109" i="11"/>
  <c r="T102" i="11"/>
  <c r="V102" i="11"/>
  <c r="U109" i="11"/>
  <c r="Z109" i="11"/>
  <c r="X102" i="11"/>
  <c r="Z102" i="11"/>
  <c r="S102" i="11"/>
  <c r="Y109" i="11"/>
  <c r="W116" i="11"/>
  <c r="T116" i="11"/>
  <c r="U116" i="11"/>
  <c r="X116" i="11"/>
  <c r="AA116" i="11"/>
  <c r="AB116" i="11"/>
  <c r="Y116" i="11"/>
  <c r="R116" i="11"/>
  <c r="V116" i="11"/>
  <c r="S116" i="11"/>
  <c r="Q116" i="11"/>
  <c r="AC116" i="11" s="1"/>
  <c r="Z116" i="11"/>
  <c r="X114" i="11"/>
  <c r="Q114" i="11"/>
  <c r="V114" i="11"/>
  <c r="W114" i="11"/>
  <c r="AB114" i="11"/>
  <c r="U114" i="11"/>
  <c r="Z114" i="11"/>
  <c r="AA114" i="11"/>
  <c r="Y114" i="11"/>
  <c r="T114" i="11"/>
  <c r="R114" i="11"/>
  <c r="S114" i="11"/>
  <c r="M25" i="11"/>
  <c r="AB110" i="11"/>
  <c r="X110" i="11"/>
  <c r="T110" i="11"/>
  <c r="Z103" i="11"/>
  <c r="Z133" i="11" s="1"/>
  <c r="V103" i="11"/>
  <c r="V133" i="11" s="1"/>
  <c r="R103" i="11"/>
  <c r="R133" i="11" s="1"/>
  <c r="U103" i="11"/>
  <c r="U133" i="11" s="1"/>
  <c r="AA103" i="11"/>
  <c r="AA133" i="11" s="1"/>
  <c r="Q110" i="11"/>
  <c r="V110" i="11"/>
  <c r="W110" i="11"/>
  <c r="Y103" i="11"/>
  <c r="Y133" i="11" s="1"/>
  <c r="T103" i="11"/>
  <c r="T133" i="11" s="1"/>
  <c r="U110" i="11"/>
  <c r="Z110" i="11"/>
  <c r="AA110" i="11"/>
  <c r="X103" i="11"/>
  <c r="X133" i="11" s="1"/>
  <c r="S103" i="11"/>
  <c r="S133" i="11" s="1"/>
  <c r="Y110" i="11"/>
  <c r="Q103" i="11"/>
  <c r="AB103" i="11"/>
  <c r="AB133" i="11" s="1"/>
  <c r="W103" i="11"/>
  <c r="W133" i="11" s="1"/>
  <c r="R110" i="11"/>
  <c r="S110" i="11"/>
  <c r="T113" i="11"/>
  <c r="R113" i="11"/>
  <c r="S113" i="11"/>
  <c r="AA113" i="11"/>
  <c r="X113" i="11"/>
  <c r="Q113" i="11"/>
  <c r="V113" i="11"/>
  <c r="W113" i="11"/>
  <c r="AB113" i="11"/>
  <c r="U113" i="11"/>
  <c r="Z113" i="11"/>
  <c r="Y113" i="11"/>
  <c r="AB111" i="11"/>
  <c r="X111" i="11"/>
  <c r="T111" i="11"/>
  <c r="U111" i="11"/>
  <c r="Z111" i="11"/>
  <c r="AA111" i="11"/>
  <c r="Y111" i="11"/>
  <c r="W111" i="11"/>
  <c r="R111" i="11"/>
  <c r="S111" i="11"/>
  <c r="Q111" i="11"/>
  <c r="AC111" i="11" s="1"/>
  <c r="V111" i="11"/>
  <c r="M21" i="1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R132" i="11" l="1"/>
  <c r="W132" i="11"/>
  <c r="Y132" i="11"/>
  <c r="AC113" i="11"/>
  <c r="S132" i="11"/>
  <c r="AB132" i="11"/>
  <c r="AC110" i="11"/>
  <c r="AC114" i="11"/>
  <c r="Z132" i="11"/>
  <c r="V132" i="11"/>
  <c r="AC102" i="11"/>
  <c r="Q132" i="11"/>
  <c r="AC103" i="11"/>
  <c r="Q133" i="11"/>
  <c r="AC133" i="11" s="1"/>
  <c r="X132" i="11"/>
  <c r="T132" i="11"/>
  <c r="AA132" i="11"/>
  <c r="U132" i="11"/>
  <c r="AB112" i="11"/>
  <c r="X112" i="11"/>
  <c r="T112" i="11"/>
  <c r="Y112" i="11"/>
  <c r="AA112" i="11"/>
  <c r="R112" i="11"/>
  <c r="S112" i="11"/>
  <c r="W112" i="11"/>
  <c r="Q112" i="11"/>
  <c r="AA145" i="11" s="1"/>
  <c r="AA158" i="11" s="1"/>
  <c r="AA173" i="11" s="1"/>
  <c r="V112" i="11"/>
  <c r="U112" i="11"/>
  <c r="Z112" i="11"/>
  <c r="AC109" i="11"/>
  <c r="Y104" i="11"/>
  <c r="Y138" i="11" s="1"/>
  <c r="T104" i="11"/>
  <c r="T138" i="11" s="1"/>
  <c r="R104" i="11"/>
  <c r="R138" i="11" s="1"/>
  <c r="AB115" i="11"/>
  <c r="U115" i="11"/>
  <c r="Z115" i="11"/>
  <c r="AA115" i="11"/>
  <c r="X104" i="11"/>
  <c r="X138" i="11" s="1"/>
  <c r="V104" i="11"/>
  <c r="V138" i="11" s="1"/>
  <c r="S104" i="11"/>
  <c r="S138" i="11" s="1"/>
  <c r="Y115" i="11"/>
  <c r="Q104" i="11"/>
  <c r="Q105" i="11" s="1"/>
  <c r="AB104" i="11"/>
  <c r="AB138" i="11" s="1"/>
  <c r="Z104" i="11"/>
  <c r="Z138" i="11" s="1"/>
  <c r="W104" i="11"/>
  <c r="W138" i="11" s="1"/>
  <c r="T115" i="11"/>
  <c r="R115" i="11"/>
  <c r="S115" i="11"/>
  <c r="W115" i="11"/>
  <c r="U104" i="11"/>
  <c r="U138" i="11" s="1"/>
  <c r="AA104" i="11"/>
  <c r="AA138" i="11" s="1"/>
  <c r="X115" i="11"/>
  <c r="Q115" i="11"/>
  <c r="AC115" i="11" s="1"/>
  <c r="V115" i="1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Q118" i="11" l="1"/>
  <c r="Q122" i="11"/>
  <c r="Q119" i="11"/>
  <c r="AC119" i="11" s="1"/>
  <c r="Z151" i="11"/>
  <c r="Y148" i="11"/>
  <c r="Y161" i="11" s="1"/>
  <c r="Y176" i="11" s="1"/>
  <c r="AB150" i="11"/>
  <c r="AB163" i="11" s="1"/>
  <c r="AB178" i="11" s="1"/>
  <c r="AA149" i="11"/>
  <c r="AA162" i="11" s="1"/>
  <c r="AA177" i="11" s="1"/>
  <c r="X150" i="11"/>
  <c r="X163" i="11" s="1"/>
  <c r="X178" i="11" s="1"/>
  <c r="Z147" i="11"/>
  <c r="Z160" i="11" s="1"/>
  <c r="Z175" i="11" s="1"/>
  <c r="AB149" i="11"/>
  <c r="AB162" i="11" s="1"/>
  <c r="AB177" i="11" s="1"/>
  <c r="AB147" i="11"/>
  <c r="AB160" i="11" s="1"/>
  <c r="AB175" i="11" s="1"/>
  <c r="X149" i="11"/>
  <c r="X162" i="11" s="1"/>
  <c r="X177" i="11" s="1"/>
  <c r="U140" i="11"/>
  <c r="AA140" i="11"/>
  <c r="X140" i="11"/>
  <c r="AC132" i="11"/>
  <c r="V140" i="11"/>
  <c r="AB105" i="11"/>
  <c r="S140" i="11"/>
  <c r="Y140" i="11"/>
  <c r="R105" i="11"/>
  <c r="X151" i="11"/>
  <c r="Z150" i="11"/>
  <c r="Z163" i="11" s="1"/>
  <c r="Z178" i="11" s="1"/>
  <c r="Z148" i="11"/>
  <c r="Z161" i="11" s="1"/>
  <c r="Z176" i="11" s="1"/>
  <c r="AA146" i="11"/>
  <c r="AA159" i="11" s="1"/>
  <c r="AA174" i="11" s="1"/>
  <c r="AA181" i="11" s="1"/>
  <c r="Z149" i="11"/>
  <c r="Z162" i="11" s="1"/>
  <c r="Z177" i="11" s="1"/>
  <c r="X148" i="11"/>
  <c r="X161" i="11" s="1"/>
  <c r="X176" i="11" s="1"/>
  <c r="X147" i="11"/>
  <c r="X160" i="11" s="1"/>
  <c r="X175" i="11" s="1"/>
  <c r="U105" i="11"/>
  <c r="T105" i="11"/>
  <c r="V105" i="11"/>
  <c r="S105" i="11"/>
  <c r="W105" i="11"/>
  <c r="AB151" i="11"/>
  <c r="U149" i="11"/>
  <c r="U162" i="11" s="1"/>
  <c r="U177" i="11" s="1"/>
  <c r="X146" i="11"/>
  <c r="X159" i="11" s="1"/>
  <c r="X174" i="11" s="1"/>
  <c r="Y146" i="11"/>
  <c r="Y159" i="11" s="1"/>
  <c r="Y174" i="11" s="1"/>
  <c r="AA147" i="11"/>
  <c r="AA160" i="11" s="1"/>
  <c r="AA175" i="11" s="1"/>
  <c r="AB146" i="11"/>
  <c r="AB159" i="11" s="1"/>
  <c r="AB174" i="11" s="1"/>
  <c r="Y149" i="11"/>
  <c r="Y162" i="11" s="1"/>
  <c r="Y177" i="11" s="1"/>
  <c r="AC112" i="11"/>
  <c r="T140" i="11"/>
  <c r="Z105" i="11"/>
  <c r="T145" i="11"/>
  <c r="T158" i="11" s="1"/>
  <c r="T173" i="11" s="1"/>
  <c r="V145" i="11"/>
  <c r="V158" i="11" s="1"/>
  <c r="V173" i="11" s="1"/>
  <c r="W140" i="11"/>
  <c r="Z145" i="11"/>
  <c r="Z158" i="11" s="1"/>
  <c r="Z173" i="11" s="1"/>
  <c r="W151" i="11"/>
  <c r="Y151" i="11"/>
  <c r="AA151" i="11"/>
  <c r="Q150" i="11"/>
  <c r="S148" i="11"/>
  <c r="S161" i="11" s="1"/>
  <c r="S176" i="11" s="1"/>
  <c r="U146" i="11"/>
  <c r="U159" i="11" s="1"/>
  <c r="U174" i="11" s="1"/>
  <c r="Q149" i="11"/>
  <c r="V148" i="11"/>
  <c r="V161" i="11" s="1"/>
  <c r="V176" i="11" s="1"/>
  <c r="S147" i="11"/>
  <c r="S160" i="11" s="1"/>
  <c r="S175" i="11" s="1"/>
  <c r="W148" i="11"/>
  <c r="W161" i="11" s="1"/>
  <c r="W176" i="11" s="1"/>
  <c r="AB148" i="11"/>
  <c r="AB161" i="11" s="1"/>
  <c r="AB176" i="11" s="1"/>
  <c r="AA150" i="11"/>
  <c r="AA163" i="11" s="1"/>
  <c r="AA178" i="11" s="1"/>
  <c r="Y150" i="11"/>
  <c r="Y163" i="11" s="1"/>
  <c r="Y178" i="11" s="1"/>
  <c r="Y147" i="11"/>
  <c r="Y160" i="11" s="1"/>
  <c r="Y175" i="11" s="1"/>
  <c r="T147" i="11"/>
  <c r="T160" i="11" s="1"/>
  <c r="T175" i="11" s="1"/>
  <c r="R148" i="11"/>
  <c r="R161" i="11" s="1"/>
  <c r="R176" i="11" s="1"/>
  <c r="Z146" i="11"/>
  <c r="Z159" i="11" s="1"/>
  <c r="Z174" i="11" s="1"/>
  <c r="AA148" i="11"/>
  <c r="AA161" i="11" s="1"/>
  <c r="AA176" i="11" s="1"/>
  <c r="AB145" i="11"/>
  <c r="AB158" i="11" s="1"/>
  <c r="AB173" i="11" s="1"/>
  <c r="AB181" i="11" s="1"/>
  <c r="AA105" i="11"/>
  <c r="X105" i="11"/>
  <c r="X145" i="11"/>
  <c r="X158" i="11" s="1"/>
  <c r="X173" i="11" s="1"/>
  <c r="S145" i="11"/>
  <c r="S158" i="11" s="1"/>
  <c r="S173" i="11" s="1"/>
  <c r="Z140" i="11"/>
  <c r="AB140" i="11"/>
  <c r="Y105" i="11"/>
  <c r="R140" i="11"/>
  <c r="Y145" i="11"/>
  <c r="Y158" i="11" s="1"/>
  <c r="Y173" i="11" s="1"/>
  <c r="Z164" i="11"/>
  <c r="Z179" i="11" s="1"/>
  <c r="R152" i="11"/>
  <c r="R165" i="11" s="1"/>
  <c r="R180" i="11" s="1"/>
  <c r="V152" i="11"/>
  <c r="V165" i="11" s="1"/>
  <c r="V180" i="11" s="1"/>
  <c r="Z152" i="11"/>
  <c r="Z165" i="11" s="1"/>
  <c r="Z180" i="11" s="1"/>
  <c r="Y152" i="11"/>
  <c r="Y165" i="11" s="1"/>
  <c r="Y180" i="11" s="1"/>
  <c r="AB152" i="11"/>
  <c r="AB165" i="11" s="1"/>
  <c r="AB180" i="11" s="1"/>
  <c r="AA164" i="11"/>
  <c r="AA179" i="11" s="1"/>
  <c r="AB164" i="11"/>
  <c r="AB179" i="11" s="1"/>
  <c r="Y164" i="11"/>
  <c r="Y179" i="11" s="1"/>
  <c r="AC104" i="11"/>
  <c r="Q138" i="11"/>
  <c r="Q140" i="11" s="1"/>
  <c r="X164" i="11"/>
  <c r="X179" i="11" s="1"/>
  <c r="W152" i="11"/>
  <c r="W165" i="11" s="1"/>
  <c r="W180" i="11" s="1"/>
  <c r="X152" i="11"/>
  <c r="X165" i="11" s="1"/>
  <c r="X180" i="11" s="1"/>
  <c r="S152" i="11"/>
  <c r="S165" i="11" s="1"/>
  <c r="S180" i="11" s="1"/>
  <c r="AA152" i="11"/>
  <c r="AA165" i="11" s="1"/>
  <c r="AA180" i="11" s="1"/>
  <c r="T152" i="11"/>
  <c r="T165" i="11" s="1"/>
  <c r="T180" i="11" s="1"/>
  <c r="Q151" i="11"/>
  <c r="W164" i="11"/>
  <c r="W179" i="11" s="1"/>
  <c r="Q163" i="11"/>
  <c r="Q152" i="11"/>
  <c r="U152" i="11"/>
  <c r="U165" i="11" s="1"/>
  <c r="U180" i="11" s="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Q162" i="11" l="1"/>
  <c r="Y119" i="11"/>
  <c r="Y118" i="11"/>
  <c r="Y122" i="11"/>
  <c r="X181" i="11"/>
  <c r="Q146" i="11"/>
  <c r="Q147" i="11"/>
  <c r="V150" i="11"/>
  <c r="V163" i="11" s="1"/>
  <c r="V178" i="11" s="1"/>
  <c r="U147" i="11"/>
  <c r="U160" i="11" s="1"/>
  <c r="U175" i="11" s="1"/>
  <c r="R149" i="11"/>
  <c r="R162" i="11" s="1"/>
  <c r="R177" i="11" s="1"/>
  <c r="R150" i="11"/>
  <c r="W149" i="11"/>
  <c r="W162" i="11" s="1"/>
  <c r="W177" i="11" s="1"/>
  <c r="Q145" i="11"/>
  <c r="T146" i="11"/>
  <c r="T159" i="11" s="1"/>
  <c r="T174" i="11" s="1"/>
  <c r="V147" i="11"/>
  <c r="V160" i="11" s="1"/>
  <c r="V175" i="11" s="1"/>
  <c r="W122" i="11"/>
  <c r="W118" i="11"/>
  <c r="W119" i="11"/>
  <c r="U118" i="11"/>
  <c r="U122" i="11"/>
  <c r="U119" i="11"/>
  <c r="R146" i="11"/>
  <c r="R159" i="11" s="1"/>
  <c r="R174" i="11" s="1"/>
  <c r="T148" i="11"/>
  <c r="T161" i="11" s="1"/>
  <c r="T176" i="11" s="1"/>
  <c r="U151" i="11"/>
  <c r="U164" i="11" s="1"/>
  <c r="U179" i="11" s="1"/>
  <c r="U145" i="11"/>
  <c r="U158" i="11" s="1"/>
  <c r="U173" i="11" s="1"/>
  <c r="X122" i="11"/>
  <c r="X119" i="11"/>
  <c r="X118" i="11"/>
  <c r="U150" i="11"/>
  <c r="U163" i="11" s="1"/>
  <c r="U178" i="11" s="1"/>
  <c r="T151" i="11"/>
  <c r="T164" i="11" s="1"/>
  <c r="T179" i="11" s="1"/>
  <c r="S122" i="11"/>
  <c r="S119" i="11"/>
  <c r="S118" i="11"/>
  <c r="W150" i="11"/>
  <c r="W163" i="11" s="1"/>
  <c r="W178" i="11" s="1"/>
  <c r="R151" i="11"/>
  <c r="R164" i="11" s="1"/>
  <c r="R179" i="11" s="1"/>
  <c r="Y181" i="11"/>
  <c r="AA122" i="11"/>
  <c r="AA118" i="11"/>
  <c r="AA119" i="11"/>
  <c r="Z181" i="11"/>
  <c r="Z122" i="11"/>
  <c r="Z118" i="11"/>
  <c r="Z119" i="11"/>
  <c r="T149" i="11"/>
  <c r="T162" i="11" s="1"/>
  <c r="T177" i="11" s="1"/>
  <c r="T181" i="11" s="1"/>
  <c r="V149" i="11"/>
  <c r="V162" i="11" s="1"/>
  <c r="V177" i="11" s="1"/>
  <c r="W147" i="11"/>
  <c r="W160" i="11" s="1"/>
  <c r="W175" i="11" s="1"/>
  <c r="V151" i="11"/>
  <c r="V164" i="11" s="1"/>
  <c r="V179" i="11" s="1"/>
  <c r="V122" i="11"/>
  <c r="V118" i="11"/>
  <c r="V119" i="11"/>
  <c r="Q148" i="11"/>
  <c r="U148" i="11"/>
  <c r="U161" i="11" s="1"/>
  <c r="U176" i="11" s="1"/>
  <c r="S146" i="11"/>
  <c r="S159" i="11" s="1"/>
  <c r="S174" i="11" s="1"/>
  <c r="S181" i="11" s="1"/>
  <c r="AB122" i="11"/>
  <c r="AB118" i="11"/>
  <c r="AB119" i="11"/>
  <c r="S151" i="11"/>
  <c r="S164" i="11" s="1"/>
  <c r="S179" i="11" s="1"/>
  <c r="Q123" i="11"/>
  <c r="AC122" i="11"/>
  <c r="Q124" i="11"/>
  <c r="AC105" i="11"/>
  <c r="R145" i="11"/>
  <c r="R158" i="11" s="1"/>
  <c r="R173" i="11" s="1"/>
  <c r="S149" i="11"/>
  <c r="S162" i="11" s="1"/>
  <c r="S177" i="11" s="1"/>
  <c r="V146" i="11"/>
  <c r="V159" i="11" s="1"/>
  <c r="V174" i="11" s="1"/>
  <c r="V181" i="11" s="1"/>
  <c r="T150" i="11"/>
  <c r="T163" i="11" s="1"/>
  <c r="T178" i="11" s="1"/>
  <c r="W145" i="11"/>
  <c r="W158" i="11" s="1"/>
  <c r="W173" i="11" s="1"/>
  <c r="W181" i="11" s="1"/>
  <c r="T122" i="11"/>
  <c r="T119" i="11"/>
  <c r="T118" i="11"/>
  <c r="R147" i="11"/>
  <c r="R160" i="11" s="1"/>
  <c r="R175" i="11" s="1"/>
  <c r="W146" i="11"/>
  <c r="W159" i="11" s="1"/>
  <c r="W174" i="11" s="1"/>
  <c r="S150" i="11"/>
  <c r="S163" i="11" s="1"/>
  <c r="S178" i="11" s="1"/>
  <c r="R122" i="11"/>
  <c r="R118" i="11"/>
  <c r="R119" i="11"/>
  <c r="Q178" i="11"/>
  <c r="AC152" i="11"/>
  <c r="Q165" i="11"/>
  <c r="AC138" i="11"/>
  <c r="AC140" i="11" s="1"/>
  <c r="Q164" i="11"/>
  <c r="Q177" i="11"/>
  <c r="AC177" i="11" s="1"/>
  <c r="AC162" i="11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AD100" i="11" l="1"/>
  <c r="AD57" i="11"/>
  <c r="AD69" i="11"/>
  <c r="AD78" i="11"/>
  <c r="AD76" i="11"/>
  <c r="AD67" i="11"/>
  <c r="AD94" i="11"/>
  <c r="AD83" i="11"/>
  <c r="AD101" i="11"/>
  <c r="AD93" i="11"/>
  <c r="AD71" i="11"/>
  <c r="AD62" i="11"/>
  <c r="AD95" i="11"/>
  <c r="AD77" i="11"/>
  <c r="AD75" i="11"/>
  <c r="AD82" i="11"/>
  <c r="AD88" i="11"/>
  <c r="AD90" i="11"/>
  <c r="AD96" i="11"/>
  <c r="AD61" i="11"/>
  <c r="AD59" i="11"/>
  <c r="AD73" i="11"/>
  <c r="AD81" i="11"/>
  <c r="AD74" i="11"/>
  <c r="AD56" i="11"/>
  <c r="AD87" i="11"/>
  <c r="AD66" i="11"/>
  <c r="AD58" i="11"/>
  <c r="AD89" i="11"/>
  <c r="AD64" i="11"/>
  <c r="AD72" i="11"/>
  <c r="AD99" i="11"/>
  <c r="AD98" i="11"/>
  <c r="AD65" i="11"/>
  <c r="AD91" i="11"/>
  <c r="AD60" i="11"/>
  <c r="AD70" i="11"/>
  <c r="AD55" i="11"/>
  <c r="AD92" i="11"/>
  <c r="AD84" i="11"/>
  <c r="AD85" i="11"/>
  <c r="AD63" i="11"/>
  <c r="AD80" i="11"/>
  <c r="AD79" i="11"/>
  <c r="AD68" i="11"/>
  <c r="AD86" i="11"/>
  <c r="AD97" i="11"/>
  <c r="AD103" i="11"/>
  <c r="AD102" i="11"/>
  <c r="Z124" i="11"/>
  <c r="Z123" i="11"/>
  <c r="AA123" i="11"/>
  <c r="AA124" i="11"/>
  <c r="X123" i="11"/>
  <c r="X124" i="11"/>
  <c r="R163" i="11"/>
  <c r="AC150" i="11"/>
  <c r="Q160" i="11"/>
  <c r="AC147" i="11"/>
  <c r="Y123" i="11"/>
  <c r="Y124" i="11"/>
  <c r="AD104" i="11"/>
  <c r="V123" i="11"/>
  <c r="V124" i="11"/>
  <c r="U181" i="11"/>
  <c r="Q159" i="11"/>
  <c r="AC146" i="11"/>
  <c r="AC151" i="11"/>
  <c r="R123" i="11"/>
  <c r="R124" i="11"/>
  <c r="T124" i="11"/>
  <c r="T123" i="11"/>
  <c r="AC148" i="11"/>
  <c r="Q161" i="11"/>
  <c r="S124" i="11"/>
  <c r="S123" i="11"/>
  <c r="AC145" i="11"/>
  <c r="Q158" i="11"/>
  <c r="AB123" i="11"/>
  <c r="AB124" i="11"/>
  <c r="U124" i="11"/>
  <c r="U123" i="11"/>
  <c r="W124" i="11"/>
  <c r="W123" i="11"/>
  <c r="AC149" i="11"/>
  <c r="Q179" i="11"/>
  <c r="AC179" i="11" s="1"/>
  <c r="AC164" i="11"/>
  <c r="Q180" i="11"/>
  <c r="AC180" i="11" s="1"/>
  <c r="AC165" i="11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R178" i="11" l="1"/>
  <c r="AC163" i="11"/>
  <c r="AC158" i="11"/>
  <c r="Q173" i="11"/>
  <c r="AC161" i="11"/>
  <c r="Q176" i="11"/>
  <c r="AC176" i="11" s="1"/>
  <c r="AC159" i="11"/>
  <c r="Q174" i="11"/>
  <c r="AC174" i="11" s="1"/>
  <c r="AC160" i="11"/>
  <c r="Q175" i="11"/>
  <c r="AC175" i="11" s="1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AC173" i="11" l="1"/>
  <c r="Q181" i="11"/>
  <c r="AC178" i="11"/>
  <c r="R181" i="11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AC181" i="11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F35" i="19" l="1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F38" i="19" l="1"/>
  <c r="X68" i="19"/>
  <c r="X70" i="19" s="1"/>
  <c r="W70" i="19"/>
  <c r="U51" i="19"/>
  <c r="U64" i="19"/>
  <c r="X71" i="19" l="1"/>
  <c r="X72" i="19" s="1"/>
  <c r="W71" i="19"/>
  <c r="W72" i="19" s="1"/>
  <c r="R42" i="17" l="1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H13" i="18" l="1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P21" i="17" l="1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G22" i="15" l="1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H12" i="18" l="1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G10" i="7" l="1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J7078" i="11"/>
  <c r="AI7077" i="11"/>
  <c r="AJ7074" i="11"/>
  <c r="AI7073" i="11"/>
  <c r="AJ7215" i="11"/>
  <c r="AI7214" i="11"/>
  <c r="AJ7211" i="11"/>
  <c r="AI7210" i="11"/>
  <c r="AJ7207" i="11"/>
  <c r="AI7206" i="11"/>
  <c r="AJ7203" i="11"/>
  <c r="AI7202" i="11"/>
  <c r="AJ7199" i="11"/>
  <c r="AI7198" i="11"/>
  <c r="AJ7195" i="11"/>
  <c r="AI7194" i="11"/>
  <c r="AJ7191" i="11"/>
  <c r="AI7190" i="11"/>
  <c r="AJ7187" i="11"/>
  <c r="AI7186" i="11"/>
  <c r="AJ7183" i="11"/>
  <c r="AI7182" i="11"/>
  <c r="AJ7179" i="11"/>
  <c r="AI7178" i="11"/>
  <c r="AJ7175" i="11"/>
  <c r="AI7174" i="11"/>
  <c r="AJ7171" i="11"/>
  <c r="AI7170" i="11"/>
  <c r="AJ7167" i="11"/>
  <c r="AI7166" i="11"/>
  <c r="AJ7163" i="11"/>
  <c r="AI7162" i="11"/>
  <c r="AJ7159" i="11"/>
  <c r="AI7158" i="11"/>
  <c r="AJ7155" i="11"/>
  <c r="AI7154" i="11"/>
  <c r="AJ7151" i="11"/>
  <c r="AI7150" i="11"/>
  <c r="AJ7147" i="11"/>
  <c r="AI7146" i="11"/>
  <c r="AJ7143" i="11"/>
  <c r="AI7142" i="11"/>
  <c r="AJ7139" i="11"/>
  <c r="AI7138" i="11"/>
  <c r="AJ7135" i="11"/>
  <c r="AI7134" i="11"/>
  <c r="AJ7131" i="11"/>
  <c r="AI7130" i="11"/>
  <c r="AJ7127" i="11"/>
  <c r="AI7126" i="11"/>
  <c r="AJ7123" i="11"/>
  <c r="AI7122" i="11"/>
  <c r="AJ7119" i="11"/>
  <c r="AI7118" i="11"/>
  <c r="AJ7115" i="11"/>
  <c r="AI7114" i="11"/>
  <c r="AJ7111" i="11"/>
  <c r="AI7110" i="11"/>
  <c r="AJ7107" i="11"/>
  <c r="AI7106" i="11"/>
  <c r="AJ7103" i="11"/>
  <c r="AI7102" i="11"/>
  <c r="AJ7099" i="11"/>
  <c r="AI7098" i="11"/>
  <c r="AJ7095" i="11"/>
  <c r="AI7094" i="11"/>
  <c r="AJ7091" i="11"/>
  <c r="AI7090" i="11"/>
  <c r="AJ7087" i="11"/>
  <c r="AI7086" i="11"/>
  <c r="AJ7083" i="11"/>
  <c r="AI7082" i="11"/>
  <c r="AJ7079" i="11"/>
  <c r="AI7078" i="11"/>
  <c r="AJ7075" i="11"/>
  <c r="AI7074" i="11"/>
  <c r="AJ7216" i="11"/>
  <c r="AI7211" i="11"/>
  <c r="AJ7200" i="11"/>
  <c r="AI7195" i="11"/>
  <c r="AJ7184" i="11"/>
  <c r="AI7179" i="11"/>
  <c r="AJ7168" i="11"/>
  <c r="AI7163" i="11"/>
  <c r="AJ7152" i="11"/>
  <c r="AI7147" i="11"/>
  <c r="AJ7136" i="11"/>
  <c r="AI7131" i="11"/>
  <c r="AJ7120" i="11"/>
  <c r="AI7115" i="11"/>
  <c r="AJ7104" i="11"/>
  <c r="AI7099" i="11"/>
  <c r="AJ7088" i="11"/>
  <c r="AI7083" i="11"/>
  <c r="AJ7072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J6968" i="11"/>
  <c r="AI6967" i="11"/>
  <c r="AJ6964" i="11"/>
  <c r="AI7215" i="11"/>
  <c r="AJ7204" i="11"/>
  <c r="AI7199" i="11"/>
  <c r="AJ7188" i="11"/>
  <c r="AI7183" i="11"/>
  <c r="AJ7172" i="11"/>
  <c r="AI7167" i="11"/>
  <c r="AJ7156" i="11"/>
  <c r="AI7151" i="11"/>
  <c r="AJ7140" i="11"/>
  <c r="AI7135" i="11"/>
  <c r="AJ7124" i="11"/>
  <c r="AI7119" i="11"/>
  <c r="AJ7108" i="11"/>
  <c r="AI7103" i="11"/>
  <c r="AJ7092" i="11"/>
  <c r="AI7087" i="11"/>
  <c r="AJ7076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J6997" i="11"/>
  <c r="AI6996" i="11"/>
  <c r="AJ6993" i="11"/>
  <c r="AI6992" i="11"/>
  <c r="AJ6989" i="11"/>
  <c r="AI6988" i="11"/>
  <c r="AJ6985" i="11"/>
  <c r="AI6984" i="11"/>
  <c r="AJ6981" i="11"/>
  <c r="AI6980" i="11"/>
  <c r="AJ7208" i="11"/>
  <c r="AI7203" i="11"/>
  <c r="AJ7192" i="11"/>
  <c r="AI7187" i="11"/>
  <c r="AJ7176" i="11"/>
  <c r="AI7171" i="11"/>
  <c r="AJ7160" i="11"/>
  <c r="AI7155" i="11"/>
  <c r="AJ7144" i="11"/>
  <c r="AI7139" i="11"/>
  <c r="AJ7128" i="11"/>
  <c r="AI7123" i="11"/>
  <c r="AJ7112" i="11"/>
  <c r="AI7107" i="11"/>
  <c r="AJ7096" i="11"/>
  <c r="AI7091" i="11"/>
  <c r="AJ7080" i="11"/>
  <c r="AI7075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J7034" i="11"/>
  <c r="AI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I7009" i="11"/>
  <c r="AJ7006" i="11"/>
  <c r="AI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7212" i="11"/>
  <c r="AI7191" i="11"/>
  <c r="AJ7148" i="11"/>
  <c r="AI7127" i="11"/>
  <c r="AJ7084" i="11"/>
  <c r="AI7070" i="11"/>
  <c r="AJ7059" i="11"/>
  <c r="AI7054" i="11"/>
  <c r="AJ7043" i="11"/>
  <c r="AI7038" i="11"/>
  <c r="AJ7027" i="11"/>
  <c r="AI7022" i="11"/>
  <c r="AJ7011" i="11"/>
  <c r="AI7006" i="11"/>
  <c r="AJ6995" i="11"/>
  <c r="AI6990" i="11"/>
  <c r="AJ6979" i="11"/>
  <c r="AI6974" i="11"/>
  <c r="AJ6971" i="11"/>
  <c r="AI6966" i="11"/>
  <c r="AJ6963" i="11"/>
  <c r="AI6960" i="11"/>
  <c r="AI6958" i="11"/>
  <c r="AJ6956" i="11"/>
  <c r="AI6951" i="11"/>
  <c r="AJ6949" i="11"/>
  <c r="AJ6947" i="11"/>
  <c r="AI6944" i="11"/>
  <c r="AI6942" i="11"/>
  <c r="AJ6940" i="11"/>
  <c r="AI6935" i="11"/>
  <c r="AJ6933" i="11"/>
  <c r="AJ6931" i="11"/>
  <c r="AI6928" i="11"/>
  <c r="AJ6925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J6781" i="11"/>
  <c r="AI6780" i="11"/>
  <c r="AJ6777" i="11"/>
  <c r="AI6776" i="11"/>
  <c r="AJ6773" i="11"/>
  <c r="AI6772" i="11"/>
  <c r="AJ6769" i="11"/>
  <c r="AI6768" i="11"/>
  <c r="AJ6765" i="11"/>
  <c r="AI6764" i="11"/>
  <c r="AJ6761" i="11"/>
  <c r="AI6760" i="11"/>
  <c r="AJ6757" i="11"/>
  <c r="AI6756" i="11"/>
  <c r="AJ6753" i="11"/>
  <c r="AI6752" i="11"/>
  <c r="AJ6749" i="11"/>
  <c r="AI6748" i="11"/>
  <c r="AJ6745" i="11"/>
  <c r="AI6744" i="11"/>
  <c r="AJ6741" i="11"/>
  <c r="AI6740" i="11"/>
  <c r="AJ6737" i="11"/>
  <c r="AI6736" i="11"/>
  <c r="AJ6733" i="11"/>
  <c r="AI6732" i="11"/>
  <c r="AJ6729" i="11"/>
  <c r="AI6728" i="11"/>
  <c r="AJ6725" i="11"/>
  <c r="AI6724" i="11"/>
  <c r="AJ6721" i="11"/>
  <c r="AI6720" i="11"/>
  <c r="AJ6717" i="11"/>
  <c r="AI6716" i="11"/>
  <c r="AJ6713" i="11"/>
  <c r="AI6712" i="11"/>
  <c r="AJ6709" i="11"/>
  <c r="AI6708" i="11"/>
  <c r="AJ6705" i="11"/>
  <c r="AI6704" i="11"/>
  <c r="AI7207" i="11"/>
  <c r="AJ7164" i="11"/>
  <c r="AI7143" i="11"/>
  <c r="AJ7100" i="11"/>
  <c r="AI7079" i="11"/>
  <c r="AJ7063" i="11"/>
  <c r="AI7058" i="11"/>
  <c r="AJ7047" i="11"/>
  <c r="AI7042" i="11"/>
  <c r="AJ7031" i="11"/>
  <c r="AI7026" i="11"/>
  <c r="AJ7015" i="11"/>
  <c r="AI7010" i="11"/>
  <c r="AJ6999" i="11"/>
  <c r="AI6994" i="11"/>
  <c r="AJ6983" i="11"/>
  <c r="AI6976" i="11"/>
  <c r="AJ6973" i="11"/>
  <c r="AI6968" i="11"/>
  <c r="AJ6965" i="11"/>
  <c r="AI6963" i="11"/>
  <c r="AJ6961" i="11"/>
  <c r="AJ6959" i="11"/>
  <c r="AI6956" i="11"/>
  <c r="AI6954" i="11"/>
  <c r="AJ6952" i="11"/>
  <c r="AI6947" i="11"/>
  <c r="AJ6945" i="11"/>
  <c r="AJ6943" i="11"/>
  <c r="AI6940" i="11"/>
  <c r="AI6938" i="11"/>
  <c r="AJ6936" i="11"/>
  <c r="AI6931" i="11"/>
  <c r="AJ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7180" i="11"/>
  <c r="AI7159" i="11"/>
  <c r="AJ7116" i="11"/>
  <c r="AI7095" i="11"/>
  <c r="AJ7067" i="11"/>
  <c r="AI7062" i="11"/>
  <c r="AJ7051" i="11"/>
  <c r="AI7046" i="11"/>
  <c r="AJ7035" i="11"/>
  <c r="AI7030" i="11"/>
  <c r="AJ7019" i="11"/>
  <c r="AI7014" i="11"/>
  <c r="AJ7003" i="11"/>
  <c r="AI6998" i="11"/>
  <c r="AJ6987" i="11"/>
  <c r="AI6982" i="11"/>
  <c r="AI6978" i="11"/>
  <c r="AJ6975" i="11"/>
  <c r="AI6970" i="11"/>
  <c r="AJ6967" i="11"/>
  <c r="AI6959" i="11"/>
  <c r="AJ6957" i="11"/>
  <c r="AJ6955" i="11"/>
  <c r="AI6952" i="11"/>
  <c r="AI6950" i="11"/>
  <c r="AJ6948" i="11"/>
  <c r="AI6943" i="11"/>
  <c r="AJ6941" i="11"/>
  <c r="AJ6939" i="11"/>
  <c r="AI6936" i="11"/>
  <c r="AI6934" i="11"/>
  <c r="AJ6932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6871" i="11"/>
  <c r="AI6870" i="11"/>
  <c r="AJ6867" i="11"/>
  <c r="AI6866" i="11"/>
  <c r="AJ6863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J7196" i="11"/>
  <c r="AI7111" i="11"/>
  <c r="AJ7039" i="11"/>
  <c r="AI7018" i="11"/>
  <c r="AJ6977" i="11"/>
  <c r="AJ6951" i="11"/>
  <c r="AJ6944" i="11"/>
  <c r="AJ6937" i="11"/>
  <c r="AI6930" i="11"/>
  <c r="AJ6924" i="11"/>
  <c r="AI6919" i="11"/>
  <c r="AJ6908" i="11"/>
  <c r="AI6903" i="11"/>
  <c r="AJ6892" i="11"/>
  <c r="AI6887" i="11"/>
  <c r="AJ6876" i="11"/>
  <c r="AI6871" i="11"/>
  <c r="AJ6862" i="11"/>
  <c r="AI6857" i="11"/>
  <c r="AJ6854" i="11"/>
  <c r="AI6849" i="11"/>
  <c r="AJ6846" i="11"/>
  <c r="AI6841" i="11"/>
  <c r="AJ6838" i="11"/>
  <c r="AI6833" i="11"/>
  <c r="AJ6830" i="11"/>
  <c r="AI6825" i="11"/>
  <c r="AJ6822" i="11"/>
  <c r="AI6817" i="11"/>
  <c r="AJ6814" i="11"/>
  <c r="AI6809" i="11"/>
  <c r="AJ6806" i="11"/>
  <c r="AI6801" i="11"/>
  <c r="AJ6798" i="11"/>
  <c r="AI6793" i="11"/>
  <c r="AJ6790" i="11"/>
  <c r="AI6782" i="11"/>
  <c r="AJ6780" i="11"/>
  <c r="AJ6778" i="11"/>
  <c r="AI6775" i="11"/>
  <c r="AI6773" i="11"/>
  <c r="AJ6771" i="11"/>
  <c r="AI6766" i="11"/>
  <c r="AJ6764" i="11"/>
  <c r="AJ6762" i="11"/>
  <c r="AI6759" i="11"/>
  <c r="AI6757" i="11"/>
  <c r="AJ6755" i="11"/>
  <c r="AI6750" i="11"/>
  <c r="AJ6748" i="11"/>
  <c r="AJ6746" i="11"/>
  <c r="AI6743" i="11"/>
  <c r="AI6741" i="11"/>
  <c r="AJ6739" i="11"/>
  <c r="AI6734" i="11"/>
  <c r="AJ6732" i="11"/>
  <c r="AJ6730" i="11"/>
  <c r="AI6727" i="11"/>
  <c r="AI6725" i="11"/>
  <c r="AJ6723" i="11"/>
  <c r="AI6718" i="11"/>
  <c r="AJ6716" i="11"/>
  <c r="AJ6714" i="11"/>
  <c r="AI6711" i="11"/>
  <c r="AI6709" i="11"/>
  <c r="AJ6707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6642" i="11"/>
  <c r="AI6641" i="11"/>
  <c r="AJ6638" i="11"/>
  <c r="AI6637" i="11"/>
  <c r="AJ6634" i="11"/>
  <c r="AI6633" i="11"/>
  <c r="AJ6630" i="11"/>
  <c r="AI6629" i="11"/>
  <c r="AJ6626" i="11"/>
  <c r="AI6625" i="11"/>
  <c r="AJ6622" i="11"/>
  <c r="AI6621" i="11"/>
  <c r="AJ6618" i="11"/>
  <c r="AI6617" i="11"/>
  <c r="AJ6614" i="11"/>
  <c r="AI6613" i="11"/>
  <c r="AJ6610" i="11"/>
  <c r="AI6609" i="11"/>
  <c r="AJ6606" i="11"/>
  <c r="AI6605" i="11"/>
  <c r="AJ6602" i="11"/>
  <c r="AI6601" i="11"/>
  <c r="AJ6598" i="11"/>
  <c r="AI6597" i="11"/>
  <c r="AJ6594" i="11"/>
  <c r="AI6593" i="11"/>
  <c r="AJ6590" i="11"/>
  <c r="AI6589" i="11"/>
  <c r="AJ6586" i="11"/>
  <c r="AI6585" i="11"/>
  <c r="AJ6582" i="11"/>
  <c r="AI6581" i="11"/>
  <c r="AJ6578" i="11"/>
  <c r="AI6577" i="11"/>
  <c r="AJ6574" i="11"/>
  <c r="AI6573" i="11"/>
  <c r="AJ6570" i="11"/>
  <c r="AI6569" i="11"/>
  <c r="AJ6566" i="11"/>
  <c r="AI6565" i="11"/>
  <c r="AJ6562" i="11"/>
  <c r="AI6561" i="11"/>
  <c r="AJ6558" i="11"/>
  <c r="AI6557" i="11"/>
  <c r="AJ6554" i="11"/>
  <c r="AI6553" i="11"/>
  <c r="AJ6550" i="11"/>
  <c r="AI6549" i="11"/>
  <c r="AJ6546" i="11"/>
  <c r="AI6545" i="11"/>
  <c r="AJ6542" i="11"/>
  <c r="AI6541" i="11"/>
  <c r="AJ6538" i="11"/>
  <c r="AI6537" i="11"/>
  <c r="AJ6534" i="11"/>
  <c r="AI6533" i="11"/>
  <c r="AJ6530" i="11"/>
  <c r="AI6529" i="11"/>
  <c r="AJ6526" i="11"/>
  <c r="AI6525" i="11"/>
  <c r="AJ6522" i="11"/>
  <c r="AI6521" i="11"/>
  <c r="AI7175" i="11"/>
  <c r="AJ7055" i="11"/>
  <c r="AI7034" i="11"/>
  <c r="AJ6991" i="11"/>
  <c r="AI6964" i="11"/>
  <c r="AJ6935" i="11"/>
  <c r="AJ6928" i="11"/>
  <c r="AI6923" i="11"/>
  <c r="AJ6912" i="11"/>
  <c r="AI6907" i="11"/>
  <c r="AJ6896" i="11"/>
  <c r="AI6891" i="11"/>
  <c r="AJ6880" i="11"/>
  <c r="AI6875" i="11"/>
  <c r="AJ6864" i="11"/>
  <c r="AI6859" i="11"/>
  <c r="AJ6856" i="11"/>
  <c r="AI6851" i="11"/>
  <c r="AJ6848" i="11"/>
  <c r="AI6843" i="11"/>
  <c r="AJ6840" i="11"/>
  <c r="AI6835" i="11"/>
  <c r="AJ6832" i="11"/>
  <c r="AI6827" i="11"/>
  <c r="AJ6824" i="11"/>
  <c r="AI6819" i="11"/>
  <c r="AJ6816" i="11"/>
  <c r="AI6811" i="11"/>
  <c r="AJ6808" i="11"/>
  <c r="AI6803" i="11"/>
  <c r="AJ6800" i="11"/>
  <c r="AI6795" i="11"/>
  <c r="AJ6792" i="11"/>
  <c r="AI6787" i="11"/>
  <c r="AI6785" i="11"/>
  <c r="AJ6783" i="11"/>
  <c r="AI6778" i="11"/>
  <c r="AJ6776" i="11"/>
  <c r="AJ6774" i="11"/>
  <c r="AI6771" i="11"/>
  <c r="AI6769" i="11"/>
  <c r="AJ6767" i="11"/>
  <c r="AI6762" i="11"/>
  <c r="AJ6760" i="11"/>
  <c r="AJ6758" i="11"/>
  <c r="AI6755" i="11"/>
  <c r="AI6753" i="11"/>
  <c r="AJ6751" i="11"/>
  <c r="AI6746" i="11"/>
  <c r="AJ6744" i="11"/>
  <c r="AJ6742" i="11"/>
  <c r="AI6739" i="11"/>
  <c r="AI6737" i="11"/>
  <c r="AJ6735" i="11"/>
  <c r="AI6730" i="11"/>
  <c r="AJ6728" i="11"/>
  <c r="AJ6726" i="11"/>
  <c r="AI6723" i="11"/>
  <c r="AI6721" i="11"/>
  <c r="AJ6719" i="11"/>
  <c r="AI6714" i="11"/>
  <c r="AJ6712" i="11"/>
  <c r="AJ6710" i="11"/>
  <c r="AI6707" i="11"/>
  <c r="AI6705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I6674" i="11"/>
  <c r="AJ6671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6643" i="11"/>
  <c r="AI6642" i="11"/>
  <c r="AJ6639" i="11"/>
  <c r="AI6638" i="11"/>
  <c r="AJ6635" i="11"/>
  <c r="AI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7071" i="11"/>
  <c r="AI7050" i="11"/>
  <c r="AJ7007" i="11"/>
  <c r="AI6986" i="11"/>
  <c r="AI6972" i="11"/>
  <c r="AI6962" i="11"/>
  <c r="AI6955" i="11"/>
  <c r="AI6948" i="11"/>
  <c r="AI6927" i="11"/>
  <c r="AJ6916" i="11"/>
  <c r="AI6911" i="11"/>
  <c r="AJ6900" i="11"/>
  <c r="AI6895" i="11"/>
  <c r="AJ6884" i="11"/>
  <c r="AI6879" i="11"/>
  <c r="AJ6868" i="11"/>
  <c r="AI6861" i="11"/>
  <c r="AJ6858" i="11"/>
  <c r="AI6853" i="11"/>
  <c r="AJ6850" i="11"/>
  <c r="AI6845" i="11"/>
  <c r="AJ6842" i="11"/>
  <c r="AI6837" i="11"/>
  <c r="AJ6834" i="11"/>
  <c r="AI6829" i="11"/>
  <c r="AJ6826" i="11"/>
  <c r="AI6821" i="11"/>
  <c r="AJ6818" i="11"/>
  <c r="AI6813" i="11"/>
  <c r="AJ6810" i="11"/>
  <c r="AI6805" i="11"/>
  <c r="AJ6802" i="11"/>
  <c r="AI6797" i="11"/>
  <c r="AJ6794" i="11"/>
  <c r="AI6789" i="11"/>
  <c r="AJ6786" i="11"/>
  <c r="AI6783" i="11"/>
  <c r="AI6781" i="11"/>
  <c r="AJ6779" i="11"/>
  <c r="AI6774" i="11"/>
  <c r="AJ6772" i="11"/>
  <c r="AJ6770" i="11"/>
  <c r="AI6767" i="11"/>
  <c r="AI6765" i="11"/>
  <c r="AJ6763" i="11"/>
  <c r="AI6758" i="11"/>
  <c r="AJ6756" i="11"/>
  <c r="AJ6754" i="11"/>
  <c r="AI6751" i="11"/>
  <c r="AI6749" i="11"/>
  <c r="AJ6747" i="11"/>
  <c r="AI6742" i="11"/>
  <c r="AJ6740" i="11"/>
  <c r="AJ6738" i="11"/>
  <c r="AI6735" i="11"/>
  <c r="AI6733" i="11"/>
  <c r="AJ6731" i="11"/>
  <c r="AI6726" i="11"/>
  <c r="AJ6724" i="11"/>
  <c r="AJ6722" i="11"/>
  <c r="AI6719" i="11"/>
  <c r="AI6717" i="11"/>
  <c r="AJ6715" i="11"/>
  <c r="AI6710" i="11"/>
  <c r="AJ6708" i="11"/>
  <c r="AJ6706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I6675" i="11"/>
  <c r="AJ6672" i="11"/>
  <c r="AI6671" i="11"/>
  <c r="AJ6668" i="11"/>
  <c r="AI6667" i="11"/>
  <c r="AJ6664" i="11"/>
  <c r="AI6663" i="11"/>
  <c r="AJ6660" i="11"/>
  <c r="AI6659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7132" i="11"/>
  <c r="AI7066" i="11"/>
  <c r="AJ7023" i="11"/>
  <c r="AI7002" i="11"/>
  <c r="AJ6969" i="11"/>
  <c r="AJ6960" i="11"/>
  <c r="AJ6953" i="11"/>
  <c r="AI6946" i="11"/>
  <c r="AI6939" i="11"/>
  <c r="AI6932" i="11"/>
  <c r="AJ6920" i="11"/>
  <c r="AI6915" i="11"/>
  <c r="AJ6904" i="11"/>
  <c r="AI6899" i="11"/>
  <c r="AJ6888" i="11"/>
  <c r="AI6883" i="11"/>
  <c r="AJ6872" i="11"/>
  <c r="AI6867" i="11"/>
  <c r="AI6863" i="11"/>
  <c r="AJ6860" i="11"/>
  <c r="AI6855" i="11"/>
  <c r="AJ6852" i="11"/>
  <c r="AI6847" i="11"/>
  <c r="AJ6844" i="11"/>
  <c r="AI6839" i="11"/>
  <c r="AJ6836" i="11"/>
  <c r="AI6831" i="11"/>
  <c r="AJ6828" i="11"/>
  <c r="AI6823" i="11"/>
  <c r="AJ6820" i="11"/>
  <c r="AI6815" i="11"/>
  <c r="AJ6812" i="11"/>
  <c r="AI6807" i="11"/>
  <c r="AJ6804" i="11"/>
  <c r="AI6799" i="11"/>
  <c r="AJ6796" i="11"/>
  <c r="AI6791" i="11"/>
  <c r="AJ6788" i="11"/>
  <c r="AI6786" i="11"/>
  <c r="AI6779" i="11"/>
  <c r="AJ6750" i="11"/>
  <c r="AJ6743" i="11"/>
  <c r="AJ6736" i="11"/>
  <c r="AI6729" i="11"/>
  <c r="AI6722" i="11"/>
  <c r="AI6715" i="11"/>
  <c r="AJ6701" i="11"/>
  <c r="AI6696" i="11"/>
  <c r="AJ6685" i="11"/>
  <c r="AI6680" i="11"/>
  <c r="AJ6669" i="11"/>
  <c r="AI6664" i="11"/>
  <c r="AJ6653" i="11"/>
  <c r="AI6648" i="11"/>
  <c r="AJ6637" i="11"/>
  <c r="AI6632" i="11"/>
  <c r="AJ6621" i="11"/>
  <c r="AI6616" i="11"/>
  <c r="AJ6605" i="11"/>
  <c r="AI6600" i="11"/>
  <c r="AJ6597" i="11"/>
  <c r="AI6592" i="11"/>
  <c r="AJ6589" i="11"/>
  <c r="AI6584" i="11"/>
  <c r="AJ6581" i="11"/>
  <c r="AI6576" i="11"/>
  <c r="AJ6573" i="11"/>
  <c r="AI6568" i="11"/>
  <c r="AJ6565" i="11"/>
  <c r="AI6560" i="11"/>
  <c r="AJ6557" i="11"/>
  <c r="AI6552" i="11"/>
  <c r="AJ6549" i="11"/>
  <c r="AJ6544" i="11"/>
  <c r="AI6539" i="11"/>
  <c r="AJ6537" i="11"/>
  <c r="AJ6535" i="11"/>
  <c r="AI6532" i="11"/>
  <c r="AI6530" i="11"/>
  <c r="AJ6528" i="11"/>
  <c r="AI6523" i="11"/>
  <c r="AJ6521" i="11"/>
  <c r="AJ6518" i="11"/>
  <c r="AI6517" i="11"/>
  <c r="AJ6514" i="11"/>
  <c r="AI6513" i="11"/>
  <c r="AJ6510" i="11"/>
  <c r="AI6509" i="11"/>
  <c r="AJ6506" i="11"/>
  <c r="AI6505" i="11"/>
  <c r="AJ6502" i="11"/>
  <c r="AI6501" i="11"/>
  <c r="AJ6498" i="11"/>
  <c r="AI6497" i="11"/>
  <c r="AJ6494" i="11"/>
  <c r="AI6493" i="11"/>
  <c r="AJ6490" i="11"/>
  <c r="AI6489" i="11"/>
  <c r="AJ6486" i="11"/>
  <c r="AI6485" i="11"/>
  <c r="AJ6482" i="11"/>
  <c r="AI6481" i="11"/>
  <c r="AJ6478" i="11"/>
  <c r="AI6477" i="11"/>
  <c r="AJ6474" i="11"/>
  <c r="AI6473" i="11"/>
  <c r="AJ6470" i="11"/>
  <c r="AI6469" i="11"/>
  <c r="AJ6466" i="11"/>
  <c r="AI6465" i="11"/>
  <c r="AJ6462" i="11"/>
  <c r="AI6461" i="11"/>
  <c r="AJ6458" i="11"/>
  <c r="AI6457" i="11"/>
  <c r="AJ6454" i="11"/>
  <c r="AI6453" i="11"/>
  <c r="AJ6450" i="11"/>
  <c r="AI6449" i="11"/>
  <c r="AJ6446" i="11"/>
  <c r="AI6445" i="11"/>
  <c r="AJ6442" i="11"/>
  <c r="AI6441" i="11"/>
  <c r="AJ6438" i="11"/>
  <c r="AI6437" i="11"/>
  <c r="AJ6434" i="11"/>
  <c r="AI6433" i="11"/>
  <c r="AJ6430" i="11"/>
  <c r="AI6429" i="11"/>
  <c r="AJ6426" i="11"/>
  <c r="AI6425" i="11"/>
  <c r="AJ6422" i="11"/>
  <c r="AI6421" i="11"/>
  <c r="AJ6418" i="11"/>
  <c r="AI6417" i="11"/>
  <c r="AJ6414" i="11"/>
  <c r="AI6413" i="11"/>
  <c r="AJ6410" i="11"/>
  <c r="AI6409" i="11"/>
  <c r="AJ6406" i="11"/>
  <c r="AI6405" i="11"/>
  <c r="AJ6402" i="11"/>
  <c r="AI6401" i="11"/>
  <c r="AJ6398" i="11"/>
  <c r="AI6397" i="11"/>
  <c r="AJ6394" i="11"/>
  <c r="AI6393" i="11"/>
  <c r="AJ6390" i="11"/>
  <c r="AI6389" i="11"/>
  <c r="AJ6386" i="11"/>
  <c r="AI6385" i="11"/>
  <c r="AJ6382" i="11"/>
  <c r="AI6381" i="11"/>
  <c r="AJ6378" i="11"/>
  <c r="AI6377" i="11"/>
  <c r="AJ6374" i="11"/>
  <c r="AI6373" i="11"/>
  <c r="AJ6370" i="11"/>
  <c r="AI6369" i="11"/>
  <c r="AJ6366" i="11"/>
  <c r="AI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I6289" i="11"/>
  <c r="AJ6286" i="11"/>
  <c r="AI6285" i="11"/>
  <c r="AJ6282" i="11"/>
  <c r="AI6281" i="11"/>
  <c r="AJ6278" i="11"/>
  <c r="AI6277" i="11"/>
  <c r="AJ6274" i="11"/>
  <c r="AI6273" i="11"/>
  <c r="AJ6270" i="11"/>
  <c r="AI6269" i="11"/>
  <c r="AJ6266" i="11"/>
  <c r="AI6265" i="11"/>
  <c r="AJ6262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784" i="11"/>
  <c r="AI6777" i="11"/>
  <c r="AI6770" i="11"/>
  <c r="AI6763" i="11"/>
  <c r="AJ6734" i="11"/>
  <c r="AJ6727" i="11"/>
  <c r="AJ6720" i="11"/>
  <c r="AI6713" i="11"/>
  <c r="AI6706" i="11"/>
  <c r="AI6700" i="11"/>
  <c r="AJ6689" i="11"/>
  <c r="AI6684" i="11"/>
  <c r="AJ6673" i="11"/>
  <c r="AI6668" i="11"/>
  <c r="AJ6657" i="11"/>
  <c r="AI6652" i="11"/>
  <c r="AJ6641" i="11"/>
  <c r="AI6636" i="11"/>
  <c r="AJ6625" i="11"/>
  <c r="AI6620" i="11"/>
  <c r="AJ6609" i="11"/>
  <c r="AI6602" i="11"/>
  <c r="AJ6599" i="11"/>
  <c r="AI6594" i="11"/>
  <c r="AJ6591" i="11"/>
  <c r="AI6586" i="11"/>
  <c r="AJ6583" i="11"/>
  <c r="AI6578" i="11"/>
  <c r="AJ6575" i="11"/>
  <c r="AI6570" i="11"/>
  <c r="AJ6567" i="11"/>
  <c r="AI6562" i="11"/>
  <c r="AJ6559" i="11"/>
  <c r="AI6554" i="11"/>
  <c r="AJ6551" i="11"/>
  <c r="AI6546" i="11"/>
  <c r="AI6544" i="11"/>
  <c r="AI6542" i="11"/>
  <c r="AJ6540" i="11"/>
  <c r="AI6535" i="11"/>
  <c r="AJ6533" i="11"/>
  <c r="AJ6531" i="11"/>
  <c r="AI6528" i="11"/>
  <c r="AI6526" i="11"/>
  <c r="AJ6524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495" i="11"/>
  <c r="AI6494" i="11"/>
  <c r="AJ6491" i="11"/>
  <c r="AI6490" i="11"/>
  <c r="AJ6487" i="11"/>
  <c r="AI6486" i="11"/>
  <c r="AJ6483" i="11"/>
  <c r="AI6482" i="11"/>
  <c r="AJ6479" i="11"/>
  <c r="AI6478" i="11"/>
  <c r="AJ6475" i="11"/>
  <c r="AI6474" i="11"/>
  <c r="AJ6471" i="11"/>
  <c r="AI6470" i="11"/>
  <c r="AJ6467" i="11"/>
  <c r="AI6466" i="11"/>
  <c r="AJ6463" i="11"/>
  <c r="AI6462" i="11"/>
  <c r="AJ6459" i="11"/>
  <c r="AI6458" i="11"/>
  <c r="AJ6455" i="11"/>
  <c r="AI6454" i="11"/>
  <c r="AJ6451" i="11"/>
  <c r="AI6450" i="11"/>
  <c r="AJ6447" i="11"/>
  <c r="AI6446" i="11"/>
  <c r="AJ6443" i="11"/>
  <c r="AI6442" i="11"/>
  <c r="AJ6439" i="11"/>
  <c r="AI6438" i="11"/>
  <c r="AJ6435" i="11"/>
  <c r="AI6434" i="11"/>
  <c r="AJ6431" i="11"/>
  <c r="AI6430" i="11"/>
  <c r="AJ6427" i="11"/>
  <c r="AI6426" i="11"/>
  <c r="AJ6423" i="11"/>
  <c r="AI6422" i="11"/>
  <c r="AJ6419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782" i="11"/>
  <c r="AJ6775" i="11"/>
  <c r="AJ6768" i="11"/>
  <c r="AI6761" i="11"/>
  <c r="AI6754" i="11"/>
  <c r="AI6747" i="11"/>
  <c r="AJ6718" i="11"/>
  <c r="AJ6711" i="11"/>
  <c r="AJ6704" i="11"/>
  <c r="AJ6693" i="11"/>
  <c r="AI6688" i="11"/>
  <c r="AJ6677" i="11"/>
  <c r="AI6672" i="11"/>
  <c r="AJ6661" i="11"/>
  <c r="AI6656" i="11"/>
  <c r="AJ6645" i="11"/>
  <c r="AI6640" i="11"/>
  <c r="AJ6629" i="11"/>
  <c r="AI6624" i="11"/>
  <c r="AJ6613" i="11"/>
  <c r="AI6608" i="11"/>
  <c r="AI6604" i="11"/>
  <c r="AJ6601" i="11"/>
  <c r="AI6596" i="11"/>
  <c r="AJ6593" i="11"/>
  <c r="AI6588" i="11"/>
  <c r="AJ6585" i="11"/>
  <c r="AI6580" i="11"/>
  <c r="AJ6577" i="11"/>
  <c r="AI6572" i="11"/>
  <c r="AJ6569" i="11"/>
  <c r="AI6564" i="11"/>
  <c r="AJ6561" i="11"/>
  <c r="AI6556" i="11"/>
  <c r="AJ6553" i="11"/>
  <c r="AI6548" i="11"/>
  <c r="AJ6545" i="11"/>
  <c r="AJ6543" i="11"/>
  <c r="AI6540" i="11"/>
  <c r="AI6538" i="11"/>
  <c r="AJ6536" i="11"/>
  <c r="AI6531" i="11"/>
  <c r="AJ6529" i="11"/>
  <c r="AJ6527" i="11"/>
  <c r="AI6524" i="11"/>
  <c r="AI6522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766" i="11"/>
  <c r="AJ6759" i="11"/>
  <c r="AJ6752" i="11"/>
  <c r="AI6745" i="11"/>
  <c r="AI6738" i="11"/>
  <c r="AI6731" i="11"/>
  <c r="AJ6697" i="11"/>
  <c r="AI6692" i="11"/>
  <c r="AJ6681" i="11"/>
  <c r="AI6676" i="11"/>
  <c r="AJ6665" i="11"/>
  <c r="AI6660" i="11"/>
  <c r="AJ6649" i="11"/>
  <c r="AI6644" i="11"/>
  <c r="AJ6633" i="11"/>
  <c r="AI6628" i="11"/>
  <c r="AJ6617" i="11"/>
  <c r="AI6612" i="11"/>
  <c r="AJ6603" i="11"/>
  <c r="AI6598" i="11"/>
  <c r="AJ6595" i="11"/>
  <c r="AI6590" i="11"/>
  <c r="AJ6587" i="11"/>
  <c r="AI6582" i="11"/>
  <c r="AJ6579" i="11"/>
  <c r="AI6574" i="11"/>
  <c r="AJ6571" i="11"/>
  <c r="AI6566" i="11"/>
  <c r="AJ6563" i="11"/>
  <c r="AI6558" i="11"/>
  <c r="AJ6555" i="11"/>
  <c r="AI6550" i="11"/>
  <c r="AJ6547" i="11"/>
  <c r="AJ6523" i="11"/>
  <c r="AJ6517" i="11"/>
  <c r="AI6512" i="11"/>
  <c r="AJ6501" i="11"/>
  <c r="AI6496" i="11"/>
  <c r="AJ6485" i="11"/>
  <c r="AI6480" i="11"/>
  <c r="AJ6469" i="11"/>
  <c r="AI6464" i="11"/>
  <c r="AJ6453" i="11"/>
  <c r="AI6448" i="11"/>
  <c r="AJ6437" i="11"/>
  <c r="AI6432" i="11"/>
  <c r="AJ6421" i="11"/>
  <c r="AI6416" i="11"/>
  <c r="AJ6405" i="11"/>
  <c r="AI6400" i="11"/>
  <c r="AJ6389" i="11"/>
  <c r="AI6384" i="11"/>
  <c r="AJ6373" i="11"/>
  <c r="AI6368" i="11"/>
  <c r="AJ6357" i="11"/>
  <c r="AI6352" i="11"/>
  <c r="AJ6341" i="11"/>
  <c r="AI6336" i="11"/>
  <c r="AJ6325" i="11"/>
  <c r="AI6320" i="11"/>
  <c r="AI6316" i="11"/>
  <c r="AJ6313" i="11"/>
  <c r="AI6308" i="11"/>
  <c r="AJ6305" i="11"/>
  <c r="AI6300" i="11"/>
  <c r="AJ6297" i="11"/>
  <c r="AI6292" i="11"/>
  <c r="AJ6289" i="11"/>
  <c r="AI6284" i="11"/>
  <c r="AJ6281" i="11"/>
  <c r="AI6276" i="11"/>
  <c r="AJ6273" i="11"/>
  <c r="AI6268" i="11"/>
  <c r="AJ6265" i="11"/>
  <c r="AI6260" i="11"/>
  <c r="AJ6257" i="11"/>
  <c r="AJ6252" i="11"/>
  <c r="AI6247" i="11"/>
  <c r="AJ6245" i="11"/>
  <c r="AJ6243" i="11"/>
  <c r="AI6240" i="11"/>
  <c r="AI6238" i="11"/>
  <c r="AJ6236" i="11"/>
  <c r="AI6231" i="11"/>
  <c r="AJ6229" i="11"/>
  <c r="AJ6227" i="11"/>
  <c r="AI6224" i="11"/>
  <c r="AI6222" i="11"/>
  <c r="AJ6220" i="11"/>
  <c r="AI6215" i="11"/>
  <c r="AJ6213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543" i="11"/>
  <c r="AI6536" i="11"/>
  <c r="AI6516" i="11"/>
  <c r="AJ6505" i="11"/>
  <c r="AI6500" i="11"/>
  <c r="AJ6489" i="11"/>
  <c r="AI6484" i="11"/>
  <c r="AJ6473" i="11"/>
  <c r="AI6468" i="11"/>
  <c r="AJ6457" i="11"/>
  <c r="AI6452" i="11"/>
  <c r="AJ6441" i="11"/>
  <c r="AI6436" i="11"/>
  <c r="AJ6425" i="11"/>
  <c r="AI6420" i="11"/>
  <c r="AJ6409" i="11"/>
  <c r="AI6404" i="11"/>
  <c r="AJ6393" i="11"/>
  <c r="AI6388" i="11"/>
  <c r="AJ6377" i="11"/>
  <c r="AI6372" i="11"/>
  <c r="AJ6361" i="11"/>
  <c r="AI6356" i="11"/>
  <c r="AJ6345" i="11"/>
  <c r="AI6340" i="11"/>
  <c r="AJ6329" i="11"/>
  <c r="AI6324" i="11"/>
  <c r="AJ6315" i="11"/>
  <c r="AI6310" i="11"/>
  <c r="AJ6307" i="11"/>
  <c r="AI6302" i="11"/>
  <c r="AJ6299" i="11"/>
  <c r="AI6294" i="11"/>
  <c r="AJ6291" i="11"/>
  <c r="AI6286" i="11"/>
  <c r="AJ6283" i="11"/>
  <c r="AI6278" i="11"/>
  <c r="AJ6275" i="11"/>
  <c r="AI6270" i="11"/>
  <c r="AJ6267" i="11"/>
  <c r="AI6262" i="11"/>
  <c r="AJ6259" i="11"/>
  <c r="AI6254" i="11"/>
  <c r="AI6252" i="11"/>
  <c r="AI6250" i="11"/>
  <c r="AJ6248" i="11"/>
  <c r="AI6243" i="11"/>
  <c r="AJ6241" i="11"/>
  <c r="AJ6239" i="11"/>
  <c r="AI6236" i="11"/>
  <c r="AI6234" i="11"/>
  <c r="AJ6232" i="11"/>
  <c r="AI6227" i="11"/>
  <c r="AJ6225" i="11"/>
  <c r="AJ6223" i="11"/>
  <c r="AI6220" i="11"/>
  <c r="AI6218" i="11"/>
  <c r="AJ6216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541" i="11"/>
  <c r="AI6534" i="11"/>
  <c r="AI6527" i="11"/>
  <c r="AI6520" i="11"/>
  <c r="AJ6509" i="11"/>
  <c r="AI6504" i="11"/>
  <c r="AJ6493" i="11"/>
  <c r="AI6488" i="11"/>
  <c r="AJ6477" i="11"/>
  <c r="AI6472" i="11"/>
  <c r="AJ6461" i="11"/>
  <c r="AI6456" i="11"/>
  <c r="AJ6445" i="11"/>
  <c r="AI6440" i="11"/>
  <c r="AJ6429" i="11"/>
  <c r="AI6424" i="11"/>
  <c r="AJ6413" i="11"/>
  <c r="AI6408" i="11"/>
  <c r="AJ6397" i="11"/>
  <c r="AI6392" i="11"/>
  <c r="AJ6381" i="11"/>
  <c r="AI6376" i="11"/>
  <c r="AJ6365" i="11"/>
  <c r="AI6360" i="11"/>
  <c r="AJ6349" i="11"/>
  <c r="AI6344" i="11"/>
  <c r="AJ6333" i="11"/>
  <c r="AI6328" i="11"/>
  <c r="AJ6317" i="11"/>
  <c r="AI6312" i="11"/>
  <c r="AJ6309" i="11"/>
  <c r="AI6304" i="11"/>
  <c r="AJ6301" i="11"/>
  <c r="AI6296" i="11"/>
  <c r="AJ6293" i="11"/>
  <c r="AI6288" i="11"/>
  <c r="AJ6285" i="11"/>
  <c r="AI6280" i="11"/>
  <c r="AJ6277" i="11"/>
  <c r="AI6272" i="11"/>
  <c r="AJ6269" i="11"/>
  <c r="AI6264" i="11"/>
  <c r="AJ6261" i="11"/>
  <c r="AI6256" i="11"/>
  <c r="AJ6253" i="11"/>
  <c r="AJ6251" i="11"/>
  <c r="AI6248" i="11"/>
  <c r="AI6246" i="11"/>
  <c r="AJ6244" i="11"/>
  <c r="AI6239" i="11"/>
  <c r="AJ6237" i="11"/>
  <c r="AJ6235" i="11"/>
  <c r="AI6232" i="11"/>
  <c r="AI6230" i="11"/>
  <c r="AJ6228" i="11"/>
  <c r="AI6223" i="11"/>
  <c r="AJ6221" i="11"/>
  <c r="AJ6219" i="11"/>
  <c r="AI6216" i="11"/>
  <c r="AI6214" i="11"/>
  <c r="AJ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J6153" i="11"/>
  <c r="AI6152" i="11"/>
  <c r="AJ6149" i="11"/>
  <c r="AI6148" i="11"/>
  <c r="AJ6145" i="11"/>
  <c r="AI6144" i="11"/>
  <c r="AJ6141" i="11"/>
  <c r="AI6140" i="11"/>
  <c r="AJ6137" i="11"/>
  <c r="AI6136" i="11"/>
  <c r="AJ6133" i="11"/>
  <c r="AI6132" i="11"/>
  <c r="AJ6129" i="11"/>
  <c r="AI6128" i="11"/>
  <c r="AJ6125" i="11"/>
  <c r="AI6124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539" i="11"/>
  <c r="AJ6532" i="11"/>
  <c r="AJ6525" i="11"/>
  <c r="AJ6513" i="11"/>
  <c r="AI6508" i="11"/>
  <c r="AJ6497" i="11"/>
  <c r="AI6492" i="11"/>
  <c r="AJ6481" i="11"/>
  <c r="AI6476" i="11"/>
  <c r="AJ6465" i="11"/>
  <c r="AI6460" i="11"/>
  <c r="AJ6449" i="11"/>
  <c r="AI6444" i="11"/>
  <c r="AJ6433" i="11"/>
  <c r="AI6428" i="11"/>
  <c r="AJ6417" i="11"/>
  <c r="AI6412" i="11"/>
  <c r="AJ6401" i="11"/>
  <c r="AI6396" i="11"/>
  <c r="AJ6385" i="11"/>
  <c r="AI6380" i="11"/>
  <c r="AJ6369" i="11"/>
  <c r="AI6364" i="11"/>
  <c r="AJ6353" i="11"/>
  <c r="AI6348" i="11"/>
  <c r="AJ6337" i="11"/>
  <c r="AI6332" i="11"/>
  <c r="AJ6321" i="11"/>
  <c r="AI6314" i="11"/>
  <c r="AJ6311" i="11"/>
  <c r="AI6306" i="11"/>
  <c r="AJ6303" i="11"/>
  <c r="AI6298" i="11"/>
  <c r="AJ6295" i="11"/>
  <c r="AI6290" i="11"/>
  <c r="AJ6287" i="11"/>
  <c r="AI6282" i="11"/>
  <c r="AJ6279" i="11"/>
  <c r="AI6274" i="11"/>
  <c r="AJ6271" i="11"/>
  <c r="AI6266" i="11"/>
  <c r="AJ6263" i="11"/>
  <c r="AI6258" i="11"/>
  <c r="AJ6255" i="11"/>
  <c r="AI6251" i="11"/>
  <c r="AJ6249" i="11"/>
  <c r="AJ6247" i="11"/>
  <c r="AI6244" i="11"/>
  <c r="AI6242" i="11"/>
  <c r="AJ6240" i="11"/>
  <c r="AI6235" i="11"/>
  <c r="AJ6233" i="11"/>
  <c r="AJ6231" i="11"/>
  <c r="AI6228" i="11"/>
  <c r="AI6226" i="11"/>
  <c r="AJ6224" i="11"/>
  <c r="AI6219" i="11"/>
  <c r="AJ6217" i="11"/>
  <c r="AJ6215" i="11"/>
  <c r="AI6212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I6190" i="11"/>
  <c r="AI6181" i="11"/>
  <c r="AJ6178" i="11"/>
  <c r="AI6173" i="11"/>
  <c r="AJ6170" i="11"/>
  <c r="AI6165" i="11"/>
  <c r="AJ6162" i="11"/>
  <c r="AI6157" i="11"/>
  <c r="AJ6154" i="11"/>
  <c r="AI6149" i="11"/>
  <c r="AJ6146" i="11"/>
  <c r="AI6141" i="11"/>
  <c r="AJ6138" i="11"/>
  <c r="AI6133" i="11"/>
  <c r="AJ6130" i="11"/>
  <c r="AI6125" i="11"/>
  <c r="AJ6122" i="11"/>
  <c r="AI6117" i="11"/>
  <c r="AJ6114" i="11"/>
  <c r="AI6109" i="11"/>
  <c r="AJ6106" i="11"/>
  <c r="AI6101" i="11"/>
  <c r="AJ6098" i="11"/>
  <c r="AI6093" i="11"/>
  <c r="AJ6090" i="11"/>
  <c r="AI6085" i="11"/>
  <c r="AJ6082" i="11"/>
  <c r="AI6077" i="11"/>
  <c r="AJ6074" i="11"/>
  <c r="AI6069" i="11"/>
  <c r="AJ6066" i="11"/>
  <c r="AI6061" i="11"/>
  <c r="AJ6058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J6183" i="11"/>
  <c r="AI6178" i="11"/>
  <c r="AJ6175" i="11"/>
  <c r="AI6170" i="11"/>
  <c r="AJ6167" i="11"/>
  <c r="AI6162" i="11"/>
  <c r="AJ6159" i="11"/>
  <c r="AI6154" i="11"/>
  <c r="AJ6151" i="11"/>
  <c r="AI6146" i="11"/>
  <c r="AJ6143" i="11"/>
  <c r="AI6138" i="11"/>
  <c r="AJ6135" i="11"/>
  <c r="AI6130" i="11"/>
  <c r="AJ6127" i="11"/>
  <c r="AI6122" i="11"/>
  <c r="AJ6119" i="11"/>
  <c r="AI6114" i="11"/>
  <c r="AJ6111" i="11"/>
  <c r="AI6106" i="11"/>
  <c r="AJ6103" i="11"/>
  <c r="AI6098" i="11"/>
  <c r="AJ6095" i="11"/>
  <c r="AI6090" i="11"/>
  <c r="AJ6087" i="11"/>
  <c r="AI6082" i="11"/>
  <c r="AJ6079" i="11"/>
  <c r="AI6074" i="11"/>
  <c r="AJ6071" i="11"/>
  <c r="AI6066" i="11"/>
  <c r="AJ6063" i="11"/>
  <c r="AI6058" i="11"/>
  <c r="AJ6055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6187" i="11"/>
  <c r="AJ6182" i="11"/>
  <c r="AI6177" i="11"/>
  <c r="AJ6174" i="11"/>
  <c r="AI6169" i="11"/>
  <c r="AJ6166" i="11"/>
  <c r="AI6161" i="11"/>
  <c r="AJ6158" i="11"/>
  <c r="AI6153" i="11"/>
  <c r="AJ6150" i="11"/>
  <c r="AI6145" i="11"/>
  <c r="AJ6142" i="11"/>
  <c r="AI6137" i="11"/>
  <c r="AJ6134" i="11"/>
  <c r="AI6129" i="11"/>
  <c r="AJ6126" i="11"/>
  <c r="AI6121" i="11"/>
  <c r="AJ6118" i="11"/>
  <c r="AI6113" i="11"/>
  <c r="AJ6110" i="11"/>
  <c r="AI6105" i="11"/>
  <c r="AJ6102" i="11"/>
  <c r="AI6097" i="11"/>
  <c r="AJ6094" i="11"/>
  <c r="AI6089" i="11"/>
  <c r="AJ6086" i="11"/>
  <c r="AI6081" i="11"/>
  <c r="AJ6078" i="11"/>
  <c r="AI6073" i="11"/>
  <c r="AJ6070" i="11"/>
  <c r="AI6065" i="11"/>
  <c r="AJ6062" i="11"/>
  <c r="AI6057" i="11"/>
  <c r="AJ6054" i="11"/>
  <c r="AI6053" i="11"/>
  <c r="AJ6050" i="11"/>
  <c r="AI6049" i="11"/>
  <c r="AJ6046" i="11"/>
  <c r="AI6045" i="11"/>
  <c r="AJ6042" i="11"/>
  <c r="AI6041" i="11"/>
  <c r="AJ6038" i="11"/>
  <c r="AI6037" i="11"/>
  <c r="AJ6034" i="11"/>
  <c r="AI6033" i="11"/>
  <c r="AJ6030" i="11"/>
  <c r="AI6029" i="11"/>
  <c r="AJ6026" i="11"/>
  <c r="AI6025" i="11"/>
  <c r="AJ6022" i="11"/>
  <c r="AI6021" i="11"/>
  <c r="AJ6018" i="11"/>
  <c r="AI6017" i="11"/>
  <c r="AJ6014" i="11"/>
  <c r="AI6013" i="11"/>
  <c r="AJ6010" i="11"/>
  <c r="AI6009" i="11"/>
  <c r="AJ6006" i="11"/>
  <c r="AI6005" i="11"/>
  <c r="AJ6002" i="11"/>
  <c r="AI6001" i="11"/>
  <c r="AJ5998" i="11"/>
  <c r="AI5997" i="11"/>
  <c r="AJ5994" i="11"/>
  <c r="AI5993" i="11"/>
  <c r="AJ5990" i="11"/>
  <c r="AI5989" i="11"/>
  <c r="AJ5986" i="11"/>
  <c r="AI5985" i="11"/>
  <c r="AJ5982" i="11"/>
  <c r="AI5981" i="11"/>
  <c r="AJ5978" i="11"/>
  <c r="AI5977" i="11"/>
  <c r="AJ5974" i="11"/>
  <c r="AI5973" i="11"/>
  <c r="AJ5970" i="11"/>
  <c r="AI5969" i="11"/>
  <c r="AJ5966" i="11"/>
  <c r="AI5965" i="11"/>
  <c r="AJ5962" i="11"/>
  <c r="AI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J5834" i="11"/>
  <c r="AI5833" i="11"/>
  <c r="AJ5830" i="11"/>
  <c r="AI5829" i="11"/>
  <c r="AJ5826" i="11"/>
  <c r="AI5825" i="11"/>
  <c r="AJ5822" i="11"/>
  <c r="AI5821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I6186" i="11"/>
  <c r="AI6182" i="11"/>
  <c r="AJ6179" i="11"/>
  <c r="AI6174" i="11"/>
  <c r="AJ6171" i="11"/>
  <c r="AI6166" i="11"/>
  <c r="AJ6163" i="11"/>
  <c r="AI6158" i="11"/>
  <c r="AJ6155" i="11"/>
  <c r="AI6150" i="11"/>
  <c r="AJ6147" i="11"/>
  <c r="AI6142" i="11"/>
  <c r="AJ6139" i="11"/>
  <c r="AI6134" i="11"/>
  <c r="AJ6131" i="11"/>
  <c r="AI6126" i="11"/>
  <c r="AJ6123" i="11"/>
  <c r="AI6118" i="11"/>
  <c r="AJ6115" i="11"/>
  <c r="AI6110" i="11"/>
  <c r="AJ6107" i="11"/>
  <c r="AI6102" i="11"/>
  <c r="AJ6099" i="11"/>
  <c r="AI6094" i="11"/>
  <c r="AJ6091" i="11"/>
  <c r="AI6086" i="11"/>
  <c r="AJ6083" i="11"/>
  <c r="AI6078" i="11"/>
  <c r="AJ6075" i="11"/>
  <c r="AI6070" i="11"/>
  <c r="AJ6067" i="11"/>
  <c r="AI6062" i="11"/>
  <c r="AJ6059" i="11"/>
  <c r="AI6054" i="11"/>
  <c r="AJ6051" i="11"/>
  <c r="AI6050" i="11"/>
  <c r="AJ6047" i="11"/>
  <c r="AI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5959" i="11"/>
  <c r="AI5958" i="11"/>
  <c r="AJ5955" i="11"/>
  <c r="AI5954" i="11"/>
  <c r="AJ5951" i="11"/>
  <c r="AI5950" i="11"/>
  <c r="AJ5947" i="11"/>
  <c r="AI5946" i="11"/>
  <c r="AJ5943" i="11"/>
  <c r="AI5942" i="11"/>
  <c r="AJ5939" i="11"/>
  <c r="AI5938" i="11"/>
  <c r="AJ5935" i="11"/>
  <c r="AI5934" i="11"/>
  <c r="AJ5931" i="11"/>
  <c r="AI5930" i="11"/>
  <c r="AJ5927" i="11"/>
  <c r="AI5926" i="11"/>
  <c r="AJ5923" i="11"/>
  <c r="AI5922" i="11"/>
  <c r="AJ5919" i="11"/>
  <c r="AI5918" i="11"/>
  <c r="AJ5915" i="11"/>
  <c r="AI5914" i="11"/>
  <c r="AJ5911" i="11"/>
  <c r="AI5910" i="11"/>
  <c r="AJ5907" i="11"/>
  <c r="AI5906" i="11"/>
  <c r="AJ5903" i="11"/>
  <c r="AI5902" i="11"/>
  <c r="AJ5899" i="11"/>
  <c r="AI5898" i="11"/>
  <c r="AJ5895" i="11"/>
  <c r="AI5894" i="11"/>
  <c r="AJ5891" i="11"/>
  <c r="AI5890" i="11"/>
  <c r="AJ5887" i="11"/>
  <c r="AI5886" i="11"/>
  <c r="AJ5883" i="11"/>
  <c r="AI5882" i="11"/>
  <c r="AJ5879" i="11"/>
  <c r="AI5878" i="11"/>
  <c r="AJ5875" i="11"/>
  <c r="AI5874" i="11"/>
  <c r="AJ5871" i="11"/>
  <c r="AI5870" i="11"/>
  <c r="AJ5867" i="11"/>
  <c r="AI5866" i="11"/>
  <c r="AJ5863" i="11"/>
  <c r="AI5862" i="11"/>
  <c r="AJ5859" i="11"/>
  <c r="AI5858" i="11"/>
  <c r="AJ5855" i="11"/>
  <c r="AI5854" i="11"/>
  <c r="AJ5851" i="11"/>
  <c r="AI5850" i="11"/>
  <c r="AJ5847" i="11"/>
  <c r="AI5846" i="11"/>
  <c r="AJ5843" i="11"/>
  <c r="AI5842" i="11"/>
  <c r="AJ5839" i="11"/>
  <c r="AI5838" i="11"/>
  <c r="AJ5835" i="11"/>
  <c r="AI5834" i="11"/>
  <c r="AJ5831" i="11"/>
  <c r="AI5830" i="11"/>
  <c r="AJ5827" i="11"/>
  <c r="AI5822" i="11"/>
  <c r="AJ5811" i="11"/>
  <c r="AI5806" i="11"/>
  <c r="AJ5795" i="11"/>
  <c r="AI5790" i="11"/>
  <c r="AJ5779" i="11"/>
  <c r="AI5774" i="11"/>
  <c r="AJ5763" i="11"/>
  <c r="AI5758" i="11"/>
  <c r="AJ5747" i="11"/>
  <c r="AI5742" i="11"/>
  <c r="AJ5731" i="11"/>
  <c r="AI5726" i="11"/>
  <c r="AJ5715" i="11"/>
  <c r="AI5710" i="11"/>
  <c r="AJ5699" i="11"/>
  <c r="AI5694" i="11"/>
  <c r="AJ5683" i="11"/>
  <c r="AI5678" i="11"/>
  <c r="AJ5667" i="11"/>
  <c r="AI5662" i="11"/>
  <c r="AJ5651" i="11"/>
  <c r="AI5646" i="11"/>
  <c r="AJ5643" i="11"/>
  <c r="AI5638" i="11"/>
  <c r="AJ5635" i="11"/>
  <c r="AI5630" i="11"/>
  <c r="AJ5627" i="11"/>
  <c r="AI5622" i="11"/>
  <c r="AJ5619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I5826" i="11"/>
  <c r="AJ5815" i="11"/>
  <c r="AI5810" i="11"/>
  <c r="AJ5799" i="11"/>
  <c r="AI5794" i="11"/>
  <c r="AJ5783" i="11"/>
  <c r="AI5778" i="11"/>
  <c r="AJ5767" i="11"/>
  <c r="AI5762" i="11"/>
  <c r="AJ5751" i="11"/>
  <c r="AI5746" i="11"/>
  <c r="AJ5735" i="11"/>
  <c r="AI5730" i="11"/>
  <c r="AJ5719" i="11"/>
  <c r="AI5714" i="11"/>
  <c r="AJ5703" i="11"/>
  <c r="AI5698" i="11"/>
  <c r="AJ5687" i="11"/>
  <c r="AI5682" i="11"/>
  <c r="AJ5671" i="11"/>
  <c r="AI5666" i="11"/>
  <c r="AJ5655" i="11"/>
  <c r="AI5648" i="11"/>
  <c r="AJ5645" i="11"/>
  <c r="AI5640" i="11"/>
  <c r="AJ5637" i="11"/>
  <c r="AI5632" i="11"/>
  <c r="AJ5629" i="11"/>
  <c r="AI5624" i="11"/>
  <c r="AJ5621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819" i="11"/>
  <c r="AI5814" i="11"/>
  <c r="AJ5803" i="11"/>
  <c r="AI5798" i="11"/>
  <c r="AJ5787" i="11"/>
  <c r="AI5782" i="11"/>
  <c r="AJ5771" i="11"/>
  <c r="AI5766" i="11"/>
  <c r="AJ5755" i="11"/>
  <c r="AI5750" i="11"/>
  <c r="AJ5739" i="11"/>
  <c r="AI5734" i="11"/>
  <c r="AJ5723" i="11"/>
  <c r="AI5718" i="11"/>
  <c r="AJ5707" i="11"/>
  <c r="AI5702" i="11"/>
  <c r="AJ5691" i="11"/>
  <c r="AI5686" i="11"/>
  <c r="AJ5675" i="11"/>
  <c r="AI5670" i="11"/>
  <c r="AJ5659" i="11"/>
  <c r="AI5654" i="11"/>
  <c r="AI5650" i="11"/>
  <c r="AJ5647" i="11"/>
  <c r="AI5642" i="11"/>
  <c r="AJ5639" i="11"/>
  <c r="AI5634" i="11"/>
  <c r="AJ5631" i="11"/>
  <c r="AI5626" i="11"/>
  <c r="AJ5623" i="11"/>
  <c r="AI5618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823" i="11"/>
  <c r="AI5818" i="11"/>
  <c r="AJ5807" i="11"/>
  <c r="AI5802" i="11"/>
  <c r="AJ5791" i="11"/>
  <c r="AI5786" i="11"/>
  <c r="AJ5775" i="11"/>
  <c r="AI5770" i="11"/>
  <c r="AJ5759" i="11"/>
  <c r="AI5754" i="11"/>
  <c r="AJ5743" i="11"/>
  <c r="AI5738" i="11"/>
  <c r="AJ5727" i="11"/>
  <c r="AI5722" i="11"/>
  <c r="AJ5711" i="11"/>
  <c r="AI5706" i="11"/>
  <c r="AJ5695" i="11"/>
  <c r="AI5690" i="11"/>
  <c r="AJ5679" i="11"/>
  <c r="AI5674" i="11"/>
  <c r="AJ5663" i="11"/>
  <c r="AI5658" i="11"/>
  <c r="AJ5649" i="11"/>
  <c r="AI5644" i="11"/>
  <c r="AJ5641" i="11"/>
  <c r="AI5636" i="11"/>
  <c r="AJ5633" i="11"/>
  <c r="AI5628" i="11"/>
  <c r="AJ5625" i="11"/>
  <c r="AI5620" i="11"/>
  <c r="AJ5617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J5393" i="11"/>
  <c r="AI5388" i="11"/>
  <c r="AJ5377" i="11"/>
  <c r="AI5372" i="11"/>
  <c r="AJ5361" i="11"/>
  <c r="AI5356" i="11"/>
  <c r="AJ5345" i="11"/>
  <c r="AI5340" i="11"/>
  <c r="AJ5329" i="11"/>
  <c r="AI5324" i="11"/>
  <c r="AJ5313" i="11"/>
  <c r="AI5308" i="11"/>
  <c r="AJ5297" i="11"/>
  <c r="AI5292" i="11"/>
  <c r="AJ5281" i="11"/>
  <c r="AI5276" i="11"/>
  <c r="AJ5265" i="11"/>
  <c r="AJ5261" i="11"/>
  <c r="AI5256" i="11"/>
  <c r="AJ5253" i="11"/>
  <c r="AI5248" i="11"/>
  <c r="AJ5245" i="11"/>
  <c r="AI5240" i="11"/>
  <c r="AJ5237" i="11"/>
  <c r="AI5232" i="11"/>
  <c r="AJ5229" i="11"/>
  <c r="AI5224" i="11"/>
  <c r="AJ5221" i="11"/>
  <c r="AI5216" i="11"/>
  <c r="AJ5213" i="11"/>
  <c r="AI5208" i="11"/>
  <c r="AJ5205" i="11"/>
  <c r="AI5200" i="11"/>
  <c r="AJ5197" i="11"/>
  <c r="AI5192" i="11"/>
  <c r="AJ5189" i="11"/>
  <c r="AI5184" i="11"/>
  <c r="AJ5181" i="11"/>
  <c r="AI5176" i="11"/>
  <c r="AJ5173" i="11"/>
  <c r="AI5168" i="11"/>
  <c r="AJ5165" i="11"/>
  <c r="AI5160" i="11"/>
  <c r="AJ5157" i="11"/>
  <c r="AI5152" i="11"/>
  <c r="AJ5149" i="11"/>
  <c r="AI5144" i="11"/>
  <c r="AJ5141" i="11"/>
  <c r="AI5136" i="11"/>
  <c r="AJ5133" i="11"/>
  <c r="AI5128" i="11"/>
  <c r="AJ5125" i="11"/>
  <c r="AI5120" i="11"/>
  <c r="AJ5117" i="11"/>
  <c r="AI5112" i="11"/>
  <c r="AJ5109" i="11"/>
  <c r="AI5104" i="11"/>
  <c r="AJ5101" i="11"/>
  <c r="AI5096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5397" i="11"/>
  <c r="AI5392" i="11"/>
  <c r="AJ5381" i="11"/>
  <c r="AI5376" i="11"/>
  <c r="AJ5365" i="11"/>
  <c r="AI5360" i="11"/>
  <c r="AJ5349" i="11"/>
  <c r="AI5344" i="11"/>
  <c r="AJ5333" i="11"/>
  <c r="AI5328" i="11"/>
  <c r="AJ5317" i="11"/>
  <c r="AI5312" i="11"/>
  <c r="AJ5301" i="11"/>
  <c r="AI5296" i="11"/>
  <c r="AJ5285" i="11"/>
  <c r="AI5280" i="11"/>
  <c r="AJ5269" i="11"/>
  <c r="AI5264" i="11"/>
  <c r="AI5258" i="11"/>
  <c r="AJ5255" i="11"/>
  <c r="AI5250" i="11"/>
  <c r="AJ5247" i="11"/>
  <c r="AI5242" i="11"/>
  <c r="AJ5239" i="11"/>
  <c r="AI5234" i="11"/>
  <c r="AJ5231" i="11"/>
  <c r="AI5226" i="11"/>
  <c r="AJ5223" i="11"/>
  <c r="AI5218" i="11"/>
  <c r="AJ5215" i="11"/>
  <c r="AI5210" i="11"/>
  <c r="AJ5207" i="11"/>
  <c r="AI5202" i="11"/>
  <c r="AJ5199" i="11"/>
  <c r="AI5194" i="11"/>
  <c r="AJ5191" i="11"/>
  <c r="AI5186" i="11"/>
  <c r="AJ5183" i="11"/>
  <c r="AI5178" i="11"/>
  <c r="AJ5175" i="11"/>
  <c r="AI5170" i="11"/>
  <c r="AJ5167" i="11"/>
  <c r="AI5162" i="11"/>
  <c r="AJ5159" i="11"/>
  <c r="AI5154" i="11"/>
  <c r="AJ5151" i="11"/>
  <c r="AI5146" i="11"/>
  <c r="AJ5143" i="11"/>
  <c r="AI5138" i="11"/>
  <c r="AJ5135" i="11"/>
  <c r="AI5130" i="11"/>
  <c r="AJ5127" i="11"/>
  <c r="AI5122" i="11"/>
  <c r="AJ5119" i="11"/>
  <c r="AI5114" i="11"/>
  <c r="AJ5111" i="11"/>
  <c r="AI5106" i="11"/>
  <c r="AJ5103" i="11"/>
  <c r="AI5098" i="11"/>
  <c r="AJ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I5396" i="11"/>
  <c r="AJ5385" i="11"/>
  <c r="AI5380" i="11"/>
  <c r="AJ5369" i="11"/>
  <c r="AI5364" i="11"/>
  <c r="AJ5353" i="11"/>
  <c r="AI5348" i="11"/>
  <c r="AJ5337" i="11"/>
  <c r="AI5332" i="11"/>
  <c r="AJ5321" i="11"/>
  <c r="AI5316" i="11"/>
  <c r="AJ5305" i="11"/>
  <c r="AI5300" i="11"/>
  <c r="AJ5289" i="11"/>
  <c r="AI5284" i="11"/>
  <c r="AJ5273" i="11"/>
  <c r="AI5268" i="11"/>
  <c r="AI5260" i="11"/>
  <c r="AJ5257" i="11"/>
  <c r="AI5252" i="11"/>
  <c r="AJ5249" i="11"/>
  <c r="AI5244" i="11"/>
  <c r="AJ5241" i="11"/>
  <c r="AI5236" i="11"/>
  <c r="AJ5233" i="11"/>
  <c r="AI5228" i="11"/>
  <c r="AJ5225" i="11"/>
  <c r="AI5220" i="11"/>
  <c r="AJ5217" i="11"/>
  <c r="AI5212" i="11"/>
  <c r="AJ5209" i="11"/>
  <c r="AI5204" i="11"/>
  <c r="AJ5201" i="11"/>
  <c r="AI5196" i="11"/>
  <c r="AJ5193" i="11"/>
  <c r="AI5188" i="11"/>
  <c r="AJ5185" i="11"/>
  <c r="AI5180" i="11"/>
  <c r="AJ5177" i="11"/>
  <c r="AI5172" i="11"/>
  <c r="AJ5169" i="11"/>
  <c r="AI5164" i="11"/>
  <c r="AJ5161" i="11"/>
  <c r="AI5156" i="11"/>
  <c r="AJ5153" i="11"/>
  <c r="AI5148" i="11"/>
  <c r="AJ5145" i="11"/>
  <c r="AI5140" i="11"/>
  <c r="AJ5137" i="11"/>
  <c r="AI5132" i="11"/>
  <c r="AJ5129" i="11"/>
  <c r="AI5124" i="11"/>
  <c r="AJ5121" i="11"/>
  <c r="AI5116" i="11"/>
  <c r="AJ5113" i="11"/>
  <c r="AI5108" i="11"/>
  <c r="AJ5105" i="11"/>
  <c r="AI5100" i="11"/>
  <c r="AJ5097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J5373" i="11"/>
  <c r="AI5352" i="11"/>
  <c r="AJ5309" i="11"/>
  <c r="AI5288" i="11"/>
  <c r="AI5254" i="11"/>
  <c r="AJ5243" i="11"/>
  <c r="AI5222" i="11"/>
  <c r="AJ5211" i="11"/>
  <c r="AI5190" i="11"/>
  <c r="AJ5179" i="11"/>
  <c r="AI5158" i="11"/>
  <c r="AJ5147" i="11"/>
  <c r="AI5126" i="11"/>
  <c r="AJ5115" i="11"/>
  <c r="AJ5094" i="11"/>
  <c r="AI5089" i="11"/>
  <c r="AJ5078" i="11"/>
  <c r="AI5073" i="11"/>
  <c r="AJ5062" i="11"/>
  <c r="AI5057" i="11"/>
  <c r="AJ5046" i="11"/>
  <c r="AI5041" i="11"/>
  <c r="AJ5030" i="11"/>
  <c r="AI5025" i="11"/>
  <c r="AJ5014" i="11"/>
  <c r="AI5009" i="11"/>
  <c r="AJ4998" i="11"/>
  <c r="AI4993" i="11"/>
  <c r="AJ4982" i="11"/>
  <c r="AI4977" i="11"/>
  <c r="AJ4966" i="11"/>
  <c r="AI4961" i="11"/>
  <c r="AJ4950" i="11"/>
  <c r="AI4945" i="11"/>
  <c r="AJ4934" i="11"/>
  <c r="AI4929" i="11"/>
  <c r="AJ4918" i="11"/>
  <c r="AI4913" i="11"/>
  <c r="AJ4902" i="11"/>
  <c r="AI4897" i="11"/>
  <c r="AJ4886" i="11"/>
  <c r="AI4881" i="11"/>
  <c r="AJ4870" i="11"/>
  <c r="AI4865" i="11"/>
  <c r="AJ4854" i="11"/>
  <c r="AI4849" i="11"/>
  <c r="AJ4838" i="11"/>
  <c r="AI4833" i="11"/>
  <c r="AJ4822" i="11"/>
  <c r="AI4817" i="11"/>
  <c r="AJ4806" i="11"/>
  <c r="AI4801" i="11"/>
  <c r="AJ4790" i="11"/>
  <c r="AI4785" i="11"/>
  <c r="AJ4774" i="11"/>
  <c r="AI4769" i="11"/>
  <c r="AJ4758" i="11"/>
  <c r="AI4753" i="11"/>
  <c r="AJ4742" i="11"/>
  <c r="AI4737" i="11"/>
  <c r="AJ4726" i="11"/>
  <c r="AI4721" i="11"/>
  <c r="AJ4710" i="11"/>
  <c r="AI4705" i="11"/>
  <c r="AJ4694" i="11"/>
  <c r="AI4689" i="11"/>
  <c r="AJ4686" i="11"/>
  <c r="AI4681" i="11"/>
  <c r="AJ4678" i="11"/>
  <c r="AI4673" i="11"/>
  <c r="AJ4670" i="11"/>
  <c r="AI4665" i="11"/>
  <c r="AJ4662" i="11"/>
  <c r="AI4657" i="11"/>
  <c r="AJ4654" i="11"/>
  <c r="AI4649" i="11"/>
  <c r="AJ4646" i="11"/>
  <c r="AI4641" i="11"/>
  <c r="AJ4638" i="11"/>
  <c r="AI4633" i="11"/>
  <c r="AJ4630" i="11"/>
  <c r="AI4628" i="11"/>
  <c r="AJ4626" i="11"/>
  <c r="AJ4624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5389" i="11"/>
  <c r="AI5368" i="11"/>
  <c r="AJ5325" i="11"/>
  <c r="AI5304" i="11"/>
  <c r="AI5262" i="11"/>
  <c r="AJ5251" i="11"/>
  <c r="AI5230" i="11"/>
  <c r="AJ5219" i="11"/>
  <c r="AI5198" i="11"/>
  <c r="AJ5187" i="11"/>
  <c r="AI5166" i="11"/>
  <c r="AJ5155" i="11"/>
  <c r="AI5134" i="11"/>
  <c r="AJ5123" i="11"/>
  <c r="AI5102" i="11"/>
  <c r="AI5093" i="11"/>
  <c r="AJ5082" i="11"/>
  <c r="AI5077" i="11"/>
  <c r="AJ5066" i="11"/>
  <c r="AI5061" i="11"/>
  <c r="AJ5050" i="11"/>
  <c r="AI5045" i="11"/>
  <c r="AJ5034" i="11"/>
  <c r="AI5029" i="11"/>
  <c r="AJ5018" i="11"/>
  <c r="AI5013" i="11"/>
  <c r="AJ5002" i="11"/>
  <c r="AI4997" i="11"/>
  <c r="AJ4986" i="11"/>
  <c r="AI4981" i="11"/>
  <c r="AJ4970" i="11"/>
  <c r="AI4965" i="11"/>
  <c r="AJ4954" i="11"/>
  <c r="AI4949" i="11"/>
  <c r="AJ4938" i="11"/>
  <c r="AI4933" i="11"/>
  <c r="AJ4922" i="11"/>
  <c r="AI4917" i="11"/>
  <c r="AJ4906" i="11"/>
  <c r="AI4901" i="11"/>
  <c r="AJ4890" i="11"/>
  <c r="AI4885" i="11"/>
  <c r="AJ4874" i="11"/>
  <c r="AI4869" i="11"/>
  <c r="AJ4858" i="11"/>
  <c r="AI4853" i="11"/>
  <c r="AJ4842" i="11"/>
  <c r="AI4837" i="11"/>
  <c r="AJ4826" i="11"/>
  <c r="AI4821" i="11"/>
  <c r="AJ4810" i="11"/>
  <c r="AI4805" i="11"/>
  <c r="AJ4794" i="11"/>
  <c r="AI4789" i="11"/>
  <c r="AJ4778" i="11"/>
  <c r="AI4773" i="11"/>
  <c r="AJ4762" i="11"/>
  <c r="AI4757" i="11"/>
  <c r="AJ4746" i="11"/>
  <c r="AI4741" i="11"/>
  <c r="AJ4730" i="11"/>
  <c r="AI4725" i="11"/>
  <c r="AJ4714" i="11"/>
  <c r="AI4709" i="11"/>
  <c r="AJ4698" i="11"/>
  <c r="AI4693" i="11"/>
  <c r="AI4688" i="11"/>
  <c r="AJ4685" i="11"/>
  <c r="AI4680" i="11"/>
  <c r="AJ4677" i="11"/>
  <c r="AI4672" i="11"/>
  <c r="AJ4669" i="11"/>
  <c r="AI4664" i="11"/>
  <c r="AJ4661" i="11"/>
  <c r="AI4656" i="11"/>
  <c r="AJ4653" i="11"/>
  <c r="AI4648" i="11"/>
  <c r="AJ4645" i="11"/>
  <c r="AI4640" i="11"/>
  <c r="AJ4637" i="11"/>
  <c r="AI4632" i="11"/>
  <c r="AJ4629" i="11"/>
  <c r="AI4624" i="11"/>
  <c r="AJ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5384" i="11"/>
  <c r="AJ5341" i="11"/>
  <c r="AI5320" i="11"/>
  <c r="AJ5277" i="11"/>
  <c r="AJ5259" i="11"/>
  <c r="AI5238" i="11"/>
  <c r="AJ5227" i="11"/>
  <c r="AI5206" i="11"/>
  <c r="AJ5195" i="11"/>
  <c r="AI5174" i="11"/>
  <c r="AJ5163" i="11"/>
  <c r="AI5142" i="11"/>
  <c r="AJ5131" i="11"/>
  <c r="AI5110" i="11"/>
  <c r="AJ5099" i="11"/>
  <c r="AJ5086" i="11"/>
  <c r="AI5081" i="11"/>
  <c r="AJ5070" i="11"/>
  <c r="AI5065" i="11"/>
  <c r="AJ5054" i="11"/>
  <c r="AI5049" i="11"/>
  <c r="AJ5038" i="11"/>
  <c r="AI5033" i="11"/>
  <c r="AJ5022" i="11"/>
  <c r="AI5017" i="11"/>
  <c r="AJ5006" i="11"/>
  <c r="AI5001" i="11"/>
  <c r="AJ4990" i="11"/>
  <c r="AI4985" i="11"/>
  <c r="AJ4974" i="11"/>
  <c r="AI4969" i="11"/>
  <c r="AJ4958" i="11"/>
  <c r="AI4953" i="11"/>
  <c r="AJ4942" i="11"/>
  <c r="AI4937" i="11"/>
  <c r="AJ4926" i="11"/>
  <c r="AI4921" i="11"/>
  <c r="AJ4910" i="11"/>
  <c r="AI4905" i="11"/>
  <c r="AJ4894" i="11"/>
  <c r="AI4889" i="11"/>
  <c r="AJ4878" i="11"/>
  <c r="AI4873" i="11"/>
  <c r="AJ4862" i="11"/>
  <c r="AI4857" i="11"/>
  <c r="AJ4846" i="11"/>
  <c r="AI4841" i="11"/>
  <c r="AJ4830" i="11"/>
  <c r="AI4825" i="11"/>
  <c r="AJ4814" i="11"/>
  <c r="AI4809" i="11"/>
  <c r="AJ4798" i="11"/>
  <c r="AI4793" i="11"/>
  <c r="AJ4782" i="11"/>
  <c r="AI4777" i="11"/>
  <c r="AJ4766" i="11"/>
  <c r="AI4761" i="11"/>
  <c r="AJ4750" i="11"/>
  <c r="AI4745" i="11"/>
  <c r="AJ4734" i="11"/>
  <c r="AI4729" i="11"/>
  <c r="AJ4718" i="11"/>
  <c r="AI4713" i="11"/>
  <c r="AJ4702" i="11"/>
  <c r="AI4697" i="11"/>
  <c r="AI4685" i="11"/>
  <c r="AJ4682" i="11"/>
  <c r="AI4677" i="11"/>
  <c r="AJ4674" i="11"/>
  <c r="AI4669" i="11"/>
  <c r="AJ4666" i="11"/>
  <c r="AI4661" i="11"/>
  <c r="AJ4658" i="11"/>
  <c r="AI4653" i="11"/>
  <c r="AJ4650" i="11"/>
  <c r="AI4645" i="11"/>
  <c r="AJ4642" i="11"/>
  <c r="AI4637" i="11"/>
  <c r="AJ4634" i="11"/>
  <c r="AI4629" i="11"/>
  <c r="AI4627" i="11"/>
  <c r="AJ4625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J5293" i="11"/>
  <c r="AJ5235" i="11"/>
  <c r="AI5150" i="11"/>
  <c r="AJ5107" i="11"/>
  <c r="AJ5058" i="11"/>
  <c r="AI5037" i="11"/>
  <c r="AJ4994" i="11"/>
  <c r="AI4973" i="11"/>
  <c r="AJ4930" i="11"/>
  <c r="AI4909" i="11"/>
  <c r="AJ4866" i="11"/>
  <c r="AI4845" i="11"/>
  <c r="AJ4802" i="11"/>
  <c r="AI4781" i="11"/>
  <c r="AJ4738" i="11"/>
  <c r="AI4717" i="11"/>
  <c r="AJ4681" i="11"/>
  <c r="AI4660" i="11"/>
  <c r="AJ4649" i="11"/>
  <c r="AJ4628" i="11"/>
  <c r="AJ4621" i="11"/>
  <c r="AI4616" i="11"/>
  <c r="AJ4605" i="11"/>
  <c r="AI4600" i="11"/>
  <c r="AJ4589" i="11"/>
  <c r="AI4584" i="11"/>
  <c r="AI4578" i="11"/>
  <c r="AJ4575" i="11"/>
  <c r="AI4570" i="11"/>
  <c r="AJ4567" i="11"/>
  <c r="AI4562" i="11"/>
  <c r="AJ4559" i="11"/>
  <c r="AI4554" i="11"/>
  <c r="AJ4551" i="11"/>
  <c r="AI4546" i="11"/>
  <c r="AJ4543" i="11"/>
  <c r="AI4538" i="11"/>
  <c r="AJ4535" i="11"/>
  <c r="AI4530" i="11"/>
  <c r="AJ4527" i="11"/>
  <c r="AI4522" i="11"/>
  <c r="AJ4519" i="11"/>
  <c r="AI4514" i="11"/>
  <c r="AJ4511" i="11"/>
  <c r="AI4506" i="11"/>
  <c r="AJ4503" i="11"/>
  <c r="AI4498" i="11"/>
  <c r="AJ4495" i="11"/>
  <c r="AI4490" i="11"/>
  <c r="AJ4487" i="11"/>
  <c r="AI4482" i="11"/>
  <c r="AJ4479" i="11"/>
  <c r="AI4474" i="11"/>
  <c r="AJ4471" i="11"/>
  <c r="AI4466" i="11"/>
  <c r="AJ4463" i="11"/>
  <c r="AI4458" i="11"/>
  <c r="AJ4455" i="11"/>
  <c r="AI4450" i="11"/>
  <c r="AJ4447" i="11"/>
  <c r="AI4442" i="11"/>
  <c r="AJ4439" i="11"/>
  <c r="AI4434" i="11"/>
  <c r="AJ4431" i="11"/>
  <c r="AI4426" i="11"/>
  <c r="AJ4423" i="11"/>
  <c r="AI4418" i="11"/>
  <c r="AJ4415" i="11"/>
  <c r="AI4410" i="11"/>
  <c r="AJ4407" i="11"/>
  <c r="AI4402" i="11"/>
  <c r="AJ4399" i="11"/>
  <c r="AI4394" i="11"/>
  <c r="AJ4391" i="11"/>
  <c r="AI4386" i="11"/>
  <c r="AJ4383" i="11"/>
  <c r="AI4378" i="11"/>
  <c r="AJ4375" i="11"/>
  <c r="AI4370" i="11"/>
  <c r="AJ4367" i="11"/>
  <c r="AI4362" i="11"/>
  <c r="AJ4359" i="11"/>
  <c r="AI4354" i="11"/>
  <c r="AJ4351" i="11"/>
  <c r="AI4346" i="11"/>
  <c r="AJ4343" i="11"/>
  <c r="AI4338" i="11"/>
  <c r="AJ4335" i="11"/>
  <c r="AI4330" i="11"/>
  <c r="AJ4327" i="11"/>
  <c r="AI4322" i="11"/>
  <c r="AJ4319" i="11"/>
  <c r="AI4314" i="11"/>
  <c r="AJ4311" i="11"/>
  <c r="AI4306" i="11"/>
  <c r="AJ4303" i="11"/>
  <c r="AI4298" i="11"/>
  <c r="AJ4295" i="11"/>
  <c r="AI4290" i="11"/>
  <c r="AJ4287" i="11"/>
  <c r="AI4282" i="11"/>
  <c r="AJ4279" i="11"/>
  <c r="AI4274" i="11"/>
  <c r="AJ4271" i="11"/>
  <c r="AI4266" i="11"/>
  <c r="AJ4263" i="11"/>
  <c r="AI4258" i="11"/>
  <c r="AJ4255" i="11"/>
  <c r="AI4250" i="11"/>
  <c r="AJ4247" i="11"/>
  <c r="AI4242" i="11"/>
  <c r="AJ4239" i="11"/>
  <c r="AI4234" i="11"/>
  <c r="AJ4231" i="11"/>
  <c r="AI4226" i="11"/>
  <c r="AJ4223" i="11"/>
  <c r="AI4218" i="11"/>
  <c r="AJ4215" i="11"/>
  <c r="AI4210" i="11"/>
  <c r="AJ4207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J5357" i="11"/>
  <c r="AI5272" i="11"/>
  <c r="AI5182" i="11"/>
  <c r="AJ5139" i="11"/>
  <c r="AJ5074" i="11"/>
  <c r="AI5053" i="11"/>
  <c r="AJ5010" i="11"/>
  <c r="AI4989" i="11"/>
  <c r="AJ4946" i="11"/>
  <c r="AI4925" i="11"/>
  <c r="AJ4882" i="11"/>
  <c r="AI4861" i="11"/>
  <c r="AJ4818" i="11"/>
  <c r="AI4797" i="11"/>
  <c r="AJ4754" i="11"/>
  <c r="AI4733" i="11"/>
  <c r="AJ4690" i="11"/>
  <c r="AI4668" i="11"/>
  <c r="AJ4657" i="11"/>
  <c r="AI4636" i="11"/>
  <c r="AI4620" i="11"/>
  <c r="AJ4609" i="11"/>
  <c r="AI4604" i="11"/>
  <c r="AJ4593" i="11"/>
  <c r="AI4588" i="11"/>
  <c r="AI4580" i="11"/>
  <c r="AJ4577" i="11"/>
  <c r="AI4572" i="11"/>
  <c r="AJ4569" i="11"/>
  <c r="AI4564" i="11"/>
  <c r="AJ4561" i="11"/>
  <c r="AI4556" i="11"/>
  <c r="AJ4553" i="11"/>
  <c r="AI4548" i="11"/>
  <c r="AJ4545" i="11"/>
  <c r="AI4540" i="11"/>
  <c r="AJ4537" i="11"/>
  <c r="AI4532" i="11"/>
  <c r="AJ4529" i="11"/>
  <c r="AI4524" i="11"/>
  <c r="AJ4521" i="11"/>
  <c r="AI4516" i="11"/>
  <c r="AJ4513" i="11"/>
  <c r="AI4508" i="11"/>
  <c r="AJ4505" i="11"/>
  <c r="AI4500" i="11"/>
  <c r="AJ4497" i="11"/>
  <c r="AI4492" i="11"/>
  <c r="AJ4489" i="11"/>
  <c r="AI4484" i="11"/>
  <c r="AJ4481" i="11"/>
  <c r="AI4476" i="11"/>
  <c r="AJ4473" i="11"/>
  <c r="AI4468" i="11"/>
  <c r="AJ4465" i="11"/>
  <c r="AI4460" i="11"/>
  <c r="AJ4457" i="11"/>
  <c r="AI4452" i="11"/>
  <c r="AJ4449" i="11"/>
  <c r="AI4444" i="11"/>
  <c r="AJ4441" i="11"/>
  <c r="AI4436" i="11"/>
  <c r="AJ4433" i="11"/>
  <c r="AI4428" i="11"/>
  <c r="AJ4425" i="11"/>
  <c r="AI4420" i="11"/>
  <c r="AJ4417" i="11"/>
  <c r="AI4412" i="11"/>
  <c r="AJ4409" i="11"/>
  <c r="AI4404" i="11"/>
  <c r="AJ4401" i="11"/>
  <c r="AI4396" i="11"/>
  <c r="AJ4393" i="11"/>
  <c r="AI4388" i="11"/>
  <c r="AJ4385" i="11"/>
  <c r="AI4380" i="11"/>
  <c r="AJ4377" i="11"/>
  <c r="AI4372" i="11"/>
  <c r="AJ4369" i="11"/>
  <c r="AI4364" i="11"/>
  <c r="AJ4361" i="11"/>
  <c r="AI4356" i="11"/>
  <c r="AJ4353" i="11"/>
  <c r="AI4348" i="11"/>
  <c r="AJ4345" i="11"/>
  <c r="AI4340" i="11"/>
  <c r="AJ4337" i="11"/>
  <c r="AI4332" i="11"/>
  <c r="AJ4329" i="11"/>
  <c r="AI4324" i="11"/>
  <c r="AJ4321" i="11"/>
  <c r="AI4316" i="11"/>
  <c r="AJ4313" i="11"/>
  <c r="AI4308" i="11"/>
  <c r="AJ4305" i="11"/>
  <c r="AI4300" i="11"/>
  <c r="AJ4297" i="11"/>
  <c r="AI4292" i="11"/>
  <c r="AJ4289" i="11"/>
  <c r="AI4284" i="11"/>
  <c r="AJ4281" i="11"/>
  <c r="AI4276" i="11"/>
  <c r="AJ4273" i="11"/>
  <c r="AI4268" i="11"/>
  <c r="AJ4265" i="11"/>
  <c r="AI4260" i="11"/>
  <c r="AJ4257" i="11"/>
  <c r="AI4252" i="11"/>
  <c r="AJ4249" i="11"/>
  <c r="AI4244" i="11"/>
  <c r="AJ4241" i="11"/>
  <c r="AI4236" i="11"/>
  <c r="AJ4233" i="11"/>
  <c r="AI4228" i="11"/>
  <c r="AJ4225" i="11"/>
  <c r="AI4220" i="11"/>
  <c r="AJ4217" i="11"/>
  <c r="AI4212" i="11"/>
  <c r="AJ4209" i="11"/>
  <c r="AI4204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I5336" i="11"/>
  <c r="AI5214" i="11"/>
  <c r="AJ5171" i="11"/>
  <c r="AJ5090" i="11"/>
  <c r="AI5069" i="11"/>
  <c r="AJ5026" i="11"/>
  <c r="AI5005" i="11"/>
  <c r="AJ4962" i="11"/>
  <c r="AI4941" i="11"/>
  <c r="AJ4898" i="11"/>
  <c r="AI4877" i="11"/>
  <c r="AJ4834" i="11"/>
  <c r="AI4813" i="11"/>
  <c r="AJ4770" i="11"/>
  <c r="AI4749" i="11"/>
  <c r="AJ4706" i="11"/>
  <c r="AI4676" i="11"/>
  <c r="AJ4665" i="11"/>
  <c r="AI4644" i="11"/>
  <c r="AJ4633" i="11"/>
  <c r="AI4625" i="11"/>
  <c r="AJ4613" i="11"/>
  <c r="AI4608" i="11"/>
  <c r="AJ4597" i="11"/>
  <c r="AI4592" i="11"/>
  <c r="AI4582" i="11"/>
  <c r="AJ4579" i="11"/>
  <c r="AI4574" i="11"/>
  <c r="AJ4571" i="11"/>
  <c r="AI4566" i="11"/>
  <c r="AJ4563" i="11"/>
  <c r="AI4558" i="11"/>
  <c r="AJ4555" i="11"/>
  <c r="AI4550" i="11"/>
  <c r="AJ4547" i="11"/>
  <c r="AI4542" i="11"/>
  <c r="AJ4539" i="11"/>
  <c r="AI4534" i="11"/>
  <c r="AJ4531" i="11"/>
  <c r="AI4526" i="11"/>
  <c r="AJ4523" i="11"/>
  <c r="AI4518" i="11"/>
  <c r="AJ4515" i="11"/>
  <c r="AI4510" i="11"/>
  <c r="AJ4507" i="11"/>
  <c r="AI4502" i="11"/>
  <c r="AJ4499" i="11"/>
  <c r="AI4494" i="11"/>
  <c r="AJ4491" i="11"/>
  <c r="AI4486" i="11"/>
  <c r="AJ4483" i="11"/>
  <c r="AI4478" i="11"/>
  <c r="AJ4475" i="11"/>
  <c r="AI4470" i="11"/>
  <c r="AJ4467" i="11"/>
  <c r="AI4462" i="11"/>
  <c r="AJ4459" i="11"/>
  <c r="AI4454" i="11"/>
  <c r="AJ4451" i="11"/>
  <c r="AI4446" i="11"/>
  <c r="AJ4443" i="11"/>
  <c r="AI4438" i="11"/>
  <c r="AJ4435" i="11"/>
  <c r="AI4430" i="11"/>
  <c r="AJ4427" i="11"/>
  <c r="AI4422" i="11"/>
  <c r="AJ4419" i="11"/>
  <c r="AI4414" i="11"/>
  <c r="AJ4411" i="11"/>
  <c r="AI4406" i="11"/>
  <c r="AJ4403" i="11"/>
  <c r="AI4398" i="11"/>
  <c r="AJ4395" i="11"/>
  <c r="AI4390" i="11"/>
  <c r="AJ4387" i="11"/>
  <c r="AI4382" i="11"/>
  <c r="AJ4379" i="11"/>
  <c r="AI4374" i="11"/>
  <c r="AJ4371" i="11"/>
  <c r="AI4366" i="11"/>
  <c r="AJ4363" i="11"/>
  <c r="AI4358" i="11"/>
  <c r="AJ4355" i="11"/>
  <c r="AI4350" i="11"/>
  <c r="AJ4347" i="11"/>
  <c r="AI4342" i="11"/>
  <c r="AJ4339" i="11"/>
  <c r="AI4334" i="11"/>
  <c r="AJ4331" i="11"/>
  <c r="AI4326" i="11"/>
  <c r="AJ4323" i="11"/>
  <c r="AI4318" i="11"/>
  <c r="AJ4315" i="11"/>
  <c r="AI4310" i="11"/>
  <c r="AJ4307" i="11"/>
  <c r="AI4302" i="11"/>
  <c r="AJ4299" i="11"/>
  <c r="AI4294" i="11"/>
  <c r="AJ4291" i="11"/>
  <c r="AI4286" i="11"/>
  <c r="AJ4283" i="11"/>
  <c r="AI4278" i="11"/>
  <c r="AJ4275" i="11"/>
  <c r="AI4270" i="11"/>
  <c r="AJ4267" i="11"/>
  <c r="AI4262" i="11"/>
  <c r="AJ4259" i="11"/>
  <c r="AI4254" i="11"/>
  <c r="AJ4251" i="11"/>
  <c r="AI4246" i="11"/>
  <c r="AJ4243" i="11"/>
  <c r="AI4238" i="11"/>
  <c r="AJ4235" i="11"/>
  <c r="AI4230" i="11"/>
  <c r="AJ4227" i="11"/>
  <c r="AI4222" i="11"/>
  <c r="AJ4219" i="11"/>
  <c r="AI4214" i="11"/>
  <c r="AJ4211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5246" i="11"/>
  <c r="AJ5203" i="11"/>
  <c r="AI5118" i="11"/>
  <c r="AI5085" i="11"/>
  <c r="AJ5042" i="11"/>
  <c r="AI5021" i="11"/>
  <c r="AJ4978" i="11"/>
  <c r="AI4957" i="11"/>
  <c r="AJ4914" i="11"/>
  <c r="AI4893" i="11"/>
  <c r="AJ4850" i="11"/>
  <c r="AI4829" i="11"/>
  <c r="AJ4786" i="11"/>
  <c r="AI4765" i="11"/>
  <c r="AJ4722" i="11"/>
  <c r="AI4701" i="11"/>
  <c r="AI4684" i="11"/>
  <c r="AJ4673" i="11"/>
  <c r="AI4652" i="11"/>
  <c r="AJ4641" i="11"/>
  <c r="AI4623" i="11"/>
  <c r="AJ4617" i="11"/>
  <c r="AI4612" i="11"/>
  <c r="AJ4601" i="11"/>
  <c r="AI4596" i="11"/>
  <c r="AJ4585" i="11"/>
  <c r="AJ4581" i="11"/>
  <c r="AI4576" i="11"/>
  <c r="AJ4573" i="11"/>
  <c r="AI4568" i="11"/>
  <c r="AJ4565" i="11"/>
  <c r="AI4560" i="11"/>
  <c r="AJ4557" i="11"/>
  <c r="AI4552" i="11"/>
  <c r="AJ4549" i="11"/>
  <c r="AI4544" i="11"/>
  <c r="AJ4541" i="11"/>
  <c r="AI4536" i="11"/>
  <c r="AJ4533" i="11"/>
  <c r="AI4528" i="11"/>
  <c r="AJ4525" i="11"/>
  <c r="AI4520" i="11"/>
  <c r="AJ4517" i="11"/>
  <c r="AI4512" i="11"/>
  <c r="AJ4509" i="11"/>
  <c r="AI4504" i="11"/>
  <c r="AJ4501" i="11"/>
  <c r="AI4496" i="11"/>
  <c r="AJ4493" i="11"/>
  <c r="AI4488" i="11"/>
  <c r="AJ4485" i="11"/>
  <c r="AI4480" i="11"/>
  <c r="AJ4477" i="11"/>
  <c r="AI4472" i="11"/>
  <c r="AJ4469" i="11"/>
  <c r="AI4464" i="11"/>
  <c r="AJ4461" i="11"/>
  <c r="AI4456" i="11"/>
  <c r="AJ4453" i="11"/>
  <c r="AI4448" i="11"/>
  <c r="AJ4445" i="11"/>
  <c r="AI4440" i="11"/>
  <c r="AJ4437" i="11"/>
  <c r="AI4432" i="11"/>
  <c r="AJ4429" i="11"/>
  <c r="AI4424" i="11"/>
  <c r="AJ4421" i="11"/>
  <c r="AI4416" i="11"/>
  <c r="AJ4413" i="11"/>
  <c r="AI4408" i="11"/>
  <c r="AJ4405" i="11"/>
  <c r="AI4400" i="11"/>
  <c r="AJ4397" i="11"/>
  <c r="AI4392" i="11"/>
  <c r="AJ4389" i="11"/>
  <c r="AI4384" i="11"/>
  <c r="AJ4381" i="11"/>
  <c r="AI4376" i="11"/>
  <c r="AJ4373" i="11"/>
  <c r="AI4368" i="11"/>
  <c r="AJ4365" i="11"/>
  <c r="AI4360" i="11"/>
  <c r="AJ4357" i="11"/>
  <c r="AI4352" i="11"/>
  <c r="AJ4349" i="11"/>
  <c r="AI4344" i="11"/>
  <c r="AJ4341" i="11"/>
  <c r="AI4336" i="11"/>
  <c r="AJ4333" i="11"/>
  <c r="AI4328" i="11"/>
  <c r="AJ4325" i="11"/>
  <c r="AI4320" i="11"/>
  <c r="AJ4317" i="11"/>
  <c r="AI4312" i="11"/>
  <c r="AJ4309" i="11"/>
  <c r="AI4304" i="11"/>
  <c r="AJ4301" i="11"/>
  <c r="AI4296" i="11"/>
  <c r="AJ4293" i="11"/>
  <c r="AI4288" i="11"/>
  <c r="AJ4285" i="11"/>
  <c r="AI4280" i="11"/>
  <c r="AJ4277" i="11"/>
  <c r="AI4272" i="11"/>
  <c r="AJ4269" i="11"/>
  <c r="AI4264" i="11"/>
  <c r="AJ4261" i="11"/>
  <c r="AI4256" i="11"/>
  <c r="AJ4253" i="11"/>
  <c r="AI4248" i="11"/>
  <c r="AJ4245" i="11"/>
  <c r="AI4240" i="11"/>
  <c r="AJ4237" i="11"/>
  <c r="AI4232" i="11"/>
  <c r="AJ4229" i="11"/>
  <c r="AI4224" i="11"/>
  <c r="AJ4221" i="11"/>
  <c r="AI4216" i="11"/>
  <c r="AJ4213" i="11"/>
  <c r="AI4208" i="11"/>
  <c r="AJ4205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2" i="11"/>
  <c r="AI3847" i="11"/>
  <c r="AJ3836" i="11"/>
  <c r="AI3831" i="11"/>
  <c r="AJ3820" i="11"/>
  <c r="AI3815" i="11"/>
  <c r="AJ3804" i="11"/>
  <c r="AI3799" i="11"/>
  <c r="AJ3788" i="11"/>
  <c r="AI3783" i="11"/>
  <c r="AJ3772" i="11"/>
  <c r="AI3767" i="11"/>
  <c r="AJ3756" i="11"/>
  <c r="AI3751" i="11"/>
  <c r="AJ3740" i="11"/>
  <c r="AI3735" i="11"/>
  <c r="AJ3724" i="11"/>
  <c r="AI3719" i="11"/>
  <c r="AJ3708" i="11"/>
  <c r="AI3703" i="11"/>
  <c r="AJ3692" i="11"/>
  <c r="AI3687" i="11"/>
  <c r="AJ3676" i="11"/>
  <c r="AI3671" i="11"/>
  <c r="AJ3660" i="11"/>
  <c r="AI3655" i="11"/>
  <c r="AJ3644" i="11"/>
  <c r="AI3639" i="11"/>
  <c r="AJ3628" i="11"/>
  <c r="AI3623" i="11"/>
  <c r="AJ3612" i="11"/>
  <c r="AI3607" i="11"/>
  <c r="AJ3596" i="11"/>
  <c r="AI3591" i="11"/>
  <c r="AJ3580" i="11"/>
  <c r="AI3575" i="11"/>
  <c r="AJ3564" i="11"/>
  <c r="AI3559" i="11"/>
  <c r="AJ3548" i="11"/>
  <c r="AI3543" i="11"/>
  <c r="AJ3532" i="11"/>
  <c r="AI3527" i="11"/>
  <c r="AJ3516" i="11"/>
  <c r="AI3511" i="11"/>
  <c r="AJ3500" i="11"/>
  <c r="AI3495" i="11"/>
  <c r="AJ3484" i="11"/>
  <c r="AI3479" i="11"/>
  <c r="AJ3468" i="11"/>
  <c r="AI3463" i="11"/>
  <c r="AJ3452" i="11"/>
  <c r="AI3447" i="11"/>
  <c r="AI3435" i="11"/>
  <c r="AJ3432" i="11"/>
  <c r="AI3427" i="11"/>
  <c r="AJ3424" i="11"/>
  <c r="AI3419" i="11"/>
  <c r="AJ3416" i="11"/>
  <c r="AI3411" i="11"/>
  <c r="AJ3408" i="11"/>
  <c r="AI3403" i="11"/>
  <c r="AJ3400" i="11"/>
  <c r="AI3395" i="11"/>
  <c r="AJ3392" i="11"/>
  <c r="AI3387" i="11"/>
  <c r="AJ3384" i="11"/>
  <c r="AI3379" i="11"/>
  <c r="AJ3376" i="11"/>
  <c r="AI3371" i="11"/>
  <c r="AJ3368" i="11"/>
  <c r="AI3363" i="11"/>
  <c r="AJ3360" i="11"/>
  <c r="AI3355" i="11"/>
  <c r="AJ3352" i="11"/>
  <c r="AI3347" i="11"/>
  <c r="AJ3344" i="11"/>
  <c r="AI3339" i="11"/>
  <c r="AJ3336" i="11"/>
  <c r="AI3331" i="11"/>
  <c r="AJ3328" i="11"/>
  <c r="AI3323" i="11"/>
  <c r="AJ3320" i="11"/>
  <c r="AI3315" i="11"/>
  <c r="AJ3312" i="11"/>
  <c r="AI3307" i="11"/>
  <c r="AJ3304" i="11"/>
  <c r="AI3299" i="11"/>
  <c r="AJ3296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3856" i="11"/>
  <c r="AI3851" i="11"/>
  <c r="AJ3840" i="11"/>
  <c r="AI3835" i="11"/>
  <c r="AJ3824" i="11"/>
  <c r="AI3819" i="11"/>
  <c r="AJ3808" i="11"/>
  <c r="AI3803" i="11"/>
  <c r="AJ3792" i="11"/>
  <c r="AI3787" i="11"/>
  <c r="AJ3776" i="11"/>
  <c r="AI3771" i="11"/>
  <c r="AJ3760" i="11"/>
  <c r="AI3755" i="11"/>
  <c r="AJ3744" i="11"/>
  <c r="AI3739" i="11"/>
  <c r="AJ3728" i="11"/>
  <c r="AI3723" i="11"/>
  <c r="AJ3712" i="11"/>
  <c r="AI3707" i="11"/>
  <c r="AJ3696" i="11"/>
  <c r="AI3691" i="11"/>
  <c r="AJ3680" i="11"/>
  <c r="AI3675" i="11"/>
  <c r="AJ3664" i="11"/>
  <c r="AI3659" i="11"/>
  <c r="AJ3648" i="11"/>
  <c r="AI3643" i="11"/>
  <c r="AJ3632" i="11"/>
  <c r="AI3627" i="11"/>
  <c r="AJ3616" i="11"/>
  <c r="AI3611" i="11"/>
  <c r="AJ3600" i="11"/>
  <c r="AI3595" i="11"/>
  <c r="AJ3584" i="11"/>
  <c r="AI3579" i="11"/>
  <c r="AJ3568" i="11"/>
  <c r="AI3563" i="11"/>
  <c r="AJ3552" i="11"/>
  <c r="AI3547" i="11"/>
  <c r="AJ3536" i="11"/>
  <c r="AI3531" i="11"/>
  <c r="AJ3520" i="11"/>
  <c r="AI3515" i="11"/>
  <c r="AJ3504" i="11"/>
  <c r="AI3499" i="11"/>
  <c r="AJ3488" i="11"/>
  <c r="AI3483" i="11"/>
  <c r="AJ3472" i="11"/>
  <c r="AI3467" i="11"/>
  <c r="AJ3456" i="11"/>
  <c r="AI3451" i="11"/>
  <c r="AJ3440" i="11"/>
  <c r="AI3434" i="11"/>
  <c r="AJ3431" i="11"/>
  <c r="AI3426" i="11"/>
  <c r="AJ3423" i="11"/>
  <c r="AI3418" i="11"/>
  <c r="AJ3415" i="11"/>
  <c r="AI3410" i="11"/>
  <c r="AJ3407" i="11"/>
  <c r="AI3402" i="11"/>
  <c r="AJ3399" i="11"/>
  <c r="AI3394" i="11"/>
  <c r="AJ3391" i="11"/>
  <c r="AI3386" i="11"/>
  <c r="AJ3383" i="11"/>
  <c r="AI3378" i="11"/>
  <c r="AJ3375" i="11"/>
  <c r="AI3370" i="11"/>
  <c r="AJ3367" i="11"/>
  <c r="AI3362" i="11"/>
  <c r="AJ3359" i="11"/>
  <c r="AI3354" i="11"/>
  <c r="AJ3351" i="11"/>
  <c r="AI3346" i="11"/>
  <c r="AJ3343" i="11"/>
  <c r="AI3338" i="11"/>
  <c r="AJ3335" i="11"/>
  <c r="AI3330" i="11"/>
  <c r="AJ3327" i="11"/>
  <c r="AI3322" i="11"/>
  <c r="AJ3319" i="11"/>
  <c r="AI3314" i="11"/>
  <c r="AJ3311" i="11"/>
  <c r="AI3306" i="11"/>
  <c r="AJ3303" i="11"/>
  <c r="AI3298" i="11"/>
  <c r="AJ3295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3855" i="11"/>
  <c r="AJ3844" i="11"/>
  <c r="AI3839" i="11"/>
  <c r="AJ3828" i="11"/>
  <c r="AI3823" i="11"/>
  <c r="AJ3812" i="11"/>
  <c r="AI3807" i="11"/>
  <c r="AJ3796" i="11"/>
  <c r="AI3791" i="11"/>
  <c r="AJ3780" i="11"/>
  <c r="AI3775" i="11"/>
  <c r="AJ3764" i="11"/>
  <c r="AI3759" i="11"/>
  <c r="AJ3748" i="11"/>
  <c r="AI3743" i="11"/>
  <c r="AJ3732" i="11"/>
  <c r="AI3727" i="11"/>
  <c r="AJ3716" i="11"/>
  <c r="AI3711" i="11"/>
  <c r="AJ3700" i="11"/>
  <c r="AI3695" i="11"/>
  <c r="AJ3684" i="11"/>
  <c r="AI3679" i="11"/>
  <c r="AJ3668" i="11"/>
  <c r="AI3663" i="11"/>
  <c r="AJ3652" i="11"/>
  <c r="AI3647" i="11"/>
  <c r="AJ3636" i="11"/>
  <c r="AI3631" i="11"/>
  <c r="AJ3620" i="11"/>
  <c r="AI3615" i="11"/>
  <c r="AJ3604" i="11"/>
  <c r="AI3599" i="11"/>
  <c r="AJ3588" i="11"/>
  <c r="AI3583" i="11"/>
  <c r="AJ3572" i="11"/>
  <c r="AI3567" i="11"/>
  <c r="AJ3556" i="11"/>
  <c r="AI3551" i="11"/>
  <c r="AJ3540" i="11"/>
  <c r="AI3535" i="11"/>
  <c r="AJ3524" i="11"/>
  <c r="AI3519" i="11"/>
  <c r="AJ3508" i="11"/>
  <c r="AI3503" i="11"/>
  <c r="AJ3492" i="11"/>
  <c r="AI3487" i="11"/>
  <c r="AJ3476" i="11"/>
  <c r="AI3471" i="11"/>
  <c r="AJ3460" i="11"/>
  <c r="AI3455" i="11"/>
  <c r="AJ3444" i="11"/>
  <c r="AI3439" i="11"/>
  <c r="AJ3436" i="11"/>
  <c r="AI3431" i="11"/>
  <c r="AJ3428" i="11"/>
  <c r="AI3423" i="11"/>
  <c r="AJ3420" i="11"/>
  <c r="AI3415" i="11"/>
  <c r="AJ3412" i="11"/>
  <c r="AI3407" i="11"/>
  <c r="AJ3404" i="11"/>
  <c r="AI3399" i="11"/>
  <c r="AJ3396" i="11"/>
  <c r="AI3391" i="11"/>
  <c r="AJ3388" i="11"/>
  <c r="AI3383" i="11"/>
  <c r="AJ3380" i="11"/>
  <c r="AI3375" i="11"/>
  <c r="AJ3372" i="11"/>
  <c r="AI3367" i="11"/>
  <c r="AJ3364" i="11"/>
  <c r="AI3359" i="11"/>
  <c r="AJ3356" i="11"/>
  <c r="AI3351" i="11"/>
  <c r="AJ3348" i="11"/>
  <c r="AI3343" i="11"/>
  <c r="AJ3340" i="11"/>
  <c r="AI3335" i="11"/>
  <c r="AJ3332" i="11"/>
  <c r="AI3327" i="11"/>
  <c r="AJ3324" i="11"/>
  <c r="AI3319" i="11"/>
  <c r="AJ3316" i="11"/>
  <c r="AI3311" i="11"/>
  <c r="AJ3308" i="11"/>
  <c r="AI3303" i="11"/>
  <c r="AJ3300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J3848" i="11"/>
  <c r="AI3843" i="11"/>
  <c r="AJ3832" i="11"/>
  <c r="AI3827" i="11"/>
  <c r="AJ3816" i="11"/>
  <c r="AI3811" i="11"/>
  <c r="AJ3800" i="11"/>
  <c r="AI3795" i="11"/>
  <c r="AJ3784" i="11"/>
  <c r="AI3779" i="11"/>
  <c r="AJ3768" i="11"/>
  <c r="AI3763" i="11"/>
  <c r="AJ3752" i="11"/>
  <c r="AI3747" i="11"/>
  <c r="AJ3736" i="11"/>
  <c r="AI3731" i="11"/>
  <c r="AJ3720" i="11"/>
  <c r="AI3715" i="11"/>
  <c r="AJ3704" i="11"/>
  <c r="AI3699" i="11"/>
  <c r="AJ3688" i="11"/>
  <c r="AI3683" i="11"/>
  <c r="AJ3672" i="11"/>
  <c r="AI3667" i="11"/>
  <c r="AJ3656" i="11"/>
  <c r="AI3651" i="11"/>
  <c r="AJ3640" i="11"/>
  <c r="AI3635" i="11"/>
  <c r="AJ3624" i="11"/>
  <c r="AI3619" i="11"/>
  <c r="AJ3608" i="11"/>
  <c r="AI3603" i="11"/>
  <c r="AJ3592" i="11"/>
  <c r="AI3587" i="11"/>
  <c r="AJ3576" i="11"/>
  <c r="AI3571" i="11"/>
  <c r="AJ3560" i="11"/>
  <c r="AI3555" i="11"/>
  <c r="AJ3544" i="11"/>
  <c r="AI3539" i="11"/>
  <c r="AJ3528" i="11"/>
  <c r="AI3523" i="11"/>
  <c r="AJ3512" i="11"/>
  <c r="AI3507" i="11"/>
  <c r="AJ3496" i="11"/>
  <c r="AI3491" i="11"/>
  <c r="AJ3480" i="11"/>
  <c r="AI3475" i="11"/>
  <c r="AJ3464" i="11"/>
  <c r="AI3459" i="11"/>
  <c r="AJ3448" i="11"/>
  <c r="AI3443" i="11"/>
  <c r="AI3438" i="11"/>
  <c r="AJ3435" i="11"/>
  <c r="AI3430" i="11"/>
  <c r="AJ3427" i="11"/>
  <c r="AI3422" i="11"/>
  <c r="AJ3419" i="11"/>
  <c r="AI3414" i="11"/>
  <c r="AJ3411" i="11"/>
  <c r="AI3406" i="11"/>
  <c r="AJ3403" i="11"/>
  <c r="AI3398" i="11"/>
  <c r="AJ3395" i="11"/>
  <c r="AI3390" i="11"/>
  <c r="AJ3387" i="11"/>
  <c r="AI3382" i="11"/>
  <c r="AJ3379" i="11"/>
  <c r="AI3374" i="11"/>
  <c r="AJ3371" i="11"/>
  <c r="AI3366" i="11"/>
  <c r="AJ3363" i="11"/>
  <c r="AI3358" i="11"/>
  <c r="AJ3355" i="11"/>
  <c r="AI3350" i="11"/>
  <c r="AJ3347" i="11"/>
  <c r="AI3342" i="11"/>
  <c r="AJ3339" i="11"/>
  <c r="AI3334" i="11"/>
  <c r="AJ3331" i="11"/>
  <c r="AI3326" i="11"/>
  <c r="AJ3323" i="11"/>
  <c r="AI3318" i="11"/>
  <c r="AJ3315" i="11"/>
  <c r="AI3310" i="11"/>
  <c r="AJ3307" i="11"/>
  <c r="AI3302" i="11"/>
  <c r="AJ3299" i="11"/>
  <c r="AI3294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3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2302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502" i="11"/>
  <c r="AJ1491" i="11"/>
  <c r="AI1486" i="11"/>
  <c r="AJ1475" i="11"/>
  <c r="AI1470" i="11"/>
  <c r="AJ1459" i="11"/>
  <c r="AI1454" i="11"/>
  <c r="AJ1443" i="11"/>
  <c r="AI1438" i="11"/>
  <c r="AJ1427" i="11"/>
  <c r="AI1422" i="11"/>
  <c r="AJ1411" i="11"/>
  <c r="AI1406" i="11"/>
  <c r="AJ1395" i="11"/>
  <c r="AI1390" i="11"/>
  <c r="AJ1379" i="11"/>
  <c r="AI1374" i="11"/>
  <c r="AJ1363" i="11"/>
  <c r="AI1358" i="11"/>
  <c r="AJ1347" i="11"/>
  <c r="AI1342" i="11"/>
  <c r="AJ1331" i="11"/>
  <c r="AI1326" i="11"/>
  <c r="AJ1315" i="11"/>
  <c r="AI1310" i="11"/>
  <c r="AJ1299" i="11"/>
  <c r="AI1294" i="11"/>
  <c r="AJ1283" i="11"/>
  <c r="AI1278" i="11"/>
  <c r="AJ1267" i="11"/>
  <c r="AI1262" i="11"/>
  <c r="AJ1251" i="11"/>
  <c r="AI1246" i="11"/>
  <c r="AJ1235" i="11"/>
  <c r="AI1230" i="11"/>
  <c r="AJ1219" i="11"/>
  <c r="AI1214" i="11"/>
  <c r="AJ1203" i="11"/>
  <c r="AI1198" i="11"/>
  <c r="AJ1187" i="11"/>
  <c r="AI1182" i="11"/>
  <c r="AJ1171" i="11"/>
  <c r="AI1166" i="11"/>
  <c r="AJ1155" i="11"/>
  <c r="AI1150" i="11"/>
  <c r="AJ1139" i="11"/>
  <c r="AI1134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50" i="11"/>
  <c r="AI449" i="11"/>
  <c r="AJ446" i="11"/>
  <c r="AI445" i="11"/>
  <c r="AJ442" i="11"/>
  <c r="AI441" i="11"/>
  <c r="AJ438" i="11"/>
  <c r="AI437" i="11"/>
  <c r="AJ434" i="11"/>
  <c r="AI433" i="11"/>
  <c r="AJ430" i="11"/>
  <c r="AI429" i="11"/>
  <c r="AJ426" i="11"/>
  <c r="AI425" i="11"/>
  <c r="AJ422" i="11"/>
  <c r="AI421" i="11"/>
  <c r="AJ418" i="11"/>
  <c r="AI417" i="11"/>
  <c r="AJ414" i="11"/>
  <c r="AI413" i="11"/>
  <c r="AJ410" i="11"/>
  <c r="AI409" i="11"/>
  <c r="AJ406" i="11"/>
  <c r="AI405" i="11"/>
  <c r="AJ402" i="11"/>
  <c r="AI401" i="11"/>
  <c r="AJ398" i="11"/>
  <c r="AI397" i="11"/>
  <c r="AJ394" i="11"/>
  <c r="AI393" i="11"/>
  <c r="AJ390" i="11"/>
  <c r="AI389" i="11"/>
  <c r="AJ386" i="11"/>
  <c r="AI385" i="11"/>
  <c r="AJ382" i="11"/>
  <c r="AI381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J294" i="11"/>
  <c r="AI293" i="11"/>
  <c r="AJ290" i="11"/>
  <c r="AI289" i="11"/>
  <c r="AJ286" i="11"/>
  <c r="AI285" i="11"/>
  <c r="AJ282" i="11"/>
  <c r="AI281" i="11"/>
  <c r="AJ278" i="11"/>
  <c r="AI277" i="11"/>
  <c r="AJ274" i="11"/>
  <c r="AI273" i="11"/>
  <c r="AJ270" i="11"/>
  <c r="AI269" i="11"/>
  <c r="AJ266" i="11"/>
  <c r="AI265" i="11"/>
  <c r="AJ262" i="11"/>
  <c r="AI261" i="11"/>
  <c r="AJ258" i="11"/>
  <c r="AI257" i="11"/>
  <c r="AJ254" i="11"/>
  <c r="AI253" i="11"/>
  <c r="AJ250" i="11"/>
  <c r="AI249" i="11"/>
  <c r="AJ246" i="11"/>
  <c r="AI245" i="11"/>
  <c r="AJ242" i="11"/>
  <c r="AI241" i="11"/>
  <c r="AJ238" i="11"/>
  <c r="AI237" i="11"/>
  <c r="AJ234" i="11"/>
  <c r="AI233" i="11"/>
  <c r="AJ230" i="11"/>
  <c r="AI229" i="11"/>
  <c r="AJ226" i="11"/>
  <c r="AI225" i="11"/>
  <c r="AJ222" i="11"/>
  <c r="AI221" i="11"/>
  <c r="AJ218" i="11"/>
  <c r="AI217" i="11"/>
  <c r="AJ214" i="11"/>
  <c r="AI213" i="11"/>
  <c r="AJ210" i="11"/>
  <c r="AI209" i="11"/>
  <c r="AJ206" i="11"/>
  <c r="AI205" i="11"/>
  <c r="AJ202" i="11"/>
  <c r="AI201" i="11"/>
  <c r="AJ198" i="11"/>
  <c r="AI197" i="11"/>
  <c r="AJ194" i="11"/>
  <c r="AI193" i="11"/>
  <c r="AJ190" i="11"/>
  <c r="AI189" i="11"/>
  <c r="AJ186" i="11"/>
  <c r="AI185" i="11"/>
  <c r="AJ182" i="11"/>
  <c r="AI181" i="11"/>
  <c r="AI180" i="11"/>
  <c r="AJ179" i="11"/>
  <c r="AI176" i="11"/>
  <c r="AJ175" i="11"/>
  <c r="AI172" i="11"/>
  <c r="AJ171" i="11"/>
  <c r="AI170" i="11"/>
  <c r="AJ167" i="11"/>
  <c r="AI166" i="11"/>
  <c r="AI165" i="11"/>
  <c r="AJ164" i="11"/>
  <c r="AI161" i="11"/>
  <c r="AJ1495" i="11"/>
  <c r="AI1490" i="11"/>
  <c r="AJ1479" i="11"/>
  <c r="AI1474" i="11"/>
  <c r="AJ1463" i="11"/>
  <c r="AI1458" i="11"/>
  <c r="AJ1447" i="11"/>
  <c r="AI1442" i="11"/>
  <c r="AJ1431" i="11"/>
  <c r="AI1426" i="11"/>
  <c r="AJ1415" i="11"/>
  <c r="AI1410" i="11"/>
  <c r="AJ1399" i="11"/>
  <c r="AI1394" i="11"/>
  <c r="AJ1383" i="11"/>
  <c r="AI1378" i="11"/>
  <c r="AJ1367" i="11"/>
  <c r="AI1362" i="11"/>
  <c r="AJ1351" i="11"/>
  <c r="AI1346" i="11"/>
  <c r="AJ1335" i="11"/>
  <c r="AI1330" i="11"/>
  <c r="AJ1319" i="11"/>
  <c r="AI1314" i="11"/>
  <c r="AJ1303" i="11"/>
  <c r="AI1298" i="11"/>
  <c r="AJ1287" i="11"/>
  <c r="AI1282" i="11"/>
  <c r="AJ1271" i="11"/>
  <c r="AI1266" i="11"/>
  <c r="AJ1255" i="11"/>
  <c r="AI1250" i="11"/>
  <c r="AJ1239" i="11"/>
  <c r="AI1234" i="11"/>
  <c r="AJ1223" i="11"/>
  <c r="AI1218" i="11"/>
  <c r="AJ1207" i="11"/>
  <c r="AI1202" i="11"/>
  <c r="AJ1191" i="11"/>
  <c r="AI1186" i="11"/>
  <c r="AJ1175" i="11"/>
  <c r="AI1170" i="11"/>
  <c r="AJ1159" i="11"/>
  <c r="AI1154" i="11"/>
  <c r="AJ1143" i="11"/>
  <c r="AI1138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179" i="11"/>
  <c r="AJ178" i="11"/>
  <c r="AI175" i="11"/>
  <c r="AJ174" i="11"/>
  <c r="AI171" i="11"/>
  <c r="AJ168" i="11"/>
  <c r="AI167" i="11"/>
  <c r="AI164" i="11"/>
  <c r="AJ163" i="11"/>
  <c r="AJ1499" i="11"/>
  <c r="AI1494" i="11"/>
  <c r="AJ1483" i="11"/>
  <c r="AI1478" i="11"/>
  <c r="AJ1467" i="11"/>
  <c r="AI1462" i="11"/>
  <c r="AJ1451" i="11"/>
  <c r="AI1446" i="11"/>
  <c r="AJ1435" i="11"/>
  <c r="AI1430" i="11"/>
  <c r="AJ1419" i="11"/>
  <c r="AI1414" i="11"/>
  <c r="AJ1403" i="11"/>
  <c r="AI1398" i="11"/>
  <c r="AJ1387" i="11"/>
  <c r="AI1382" i="11"/>
  <c r="AJ1371" i="11"/>
  <c r="AI1366" i="11"/>
  <c r="AJ1355" i="11"/>
  <c r="AI1350" i="11"/>
  <c r="AJ1339" i="11"/>
  <c r="AI1334" i="11"/>
  <c r="AJ1323" i="11"/>
  <c r="AI1318" i="11"/>
  <c r="AJ1307" i="11"/>
  <c r="AI1302" i="11"/>
  <c r="AJ1291" i="11"/>
  <c r="AI1286" i="11"/>
  <c r="AJ1275" i="11"/>
  <c r="AI1270" i="11"/>
  <c r="AJ1259" i="11"/>
  <c r="AI1254" i="11"/>
  <c r="AJ1243" i="11"/>
  <c r="AI1238" i="11"/>
  <c r="AJ1227" i="11"/>
  <c r="AI1222" i="11"/>
  <c r="AJ1211" i="11"/>
  <c r="AI1206" i="11"/>
  <c r="AJ1195" i="11"/>
  <c r="AI1190" i="11"/>
  <c r="AJ1179" i="11"/>
  <c r="AI1174" i="11"/>
  <c r="AJ1163" i="11"/>
  <c r="AI1158" i="11"/>
  <c r="AJ1147" i="11"/>
  <c r="AI1142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69" i="11"/>
  <c r="AI168" i="11"/>
  <c r="AI163" i="11"/>
  <c r="AI1498" i="11"/>
  <c r="AJ1455" i="11"/>
  <c r="AI1434" i="11"/>
  <c r="AJ1391" i="11"/>
  <c r="AI1370" i="11"/>
  <c r="AJ1327" i="11"/>
  <c r="AI1306" i="11"/>
  <c r="AJ1263" i="11"/>
  <c r="AI1242" i="11"/>
  <c r="AJ1199" i="11"/>
  <c r="AI1178" i="11"/>
  <c r="AJ1135" i="11"/>
  <c r="AI1128" i="11"/>
  <c r="AJ1117" i="11"/>
  <c r="AI1112" i="11"/>
  <c r="AJ1101" i="11"/>
  <c r="AI1096" i="11"/>
  <c r="AJ1085" i="11"/>
  <c r="AI1080" i="11"/>
  <c r="AJ1069" i="11"/>
  <c r="AI1064" i="11"/>
  <c r="AJ1053" i="11"/>
  <c r="AI1048" i="11"/>
  <c r="AJ1037" i="11"/>
  <c r="AI1032" i="11"/>
  <c r="AJ1021" i="11"/>
  <c r="AI1016" i="11"/>
  <c r="AJ1005" i="11"/>
  <c r="AI1000" i="11"/>
  <c r="AJ989" i="11"/>
  <c r="AI984" i="11"/>
  <c r="AJ973" i="11"/>
  <c r="AI968" i="11"/>
  <c r="AJ957" i="11"/>
  <c r="AI952" i="11"/>
  <c r="AJ941" i="11"/>
  <c r="AI936" i="11"/>
  <c r="AJ925" i="11"/>
  <c r="AI920" i="11"/>
  <c r="AJ909" i="11"/>
  <c r="AI904" i="11"/>
  <c r="AJ893" i="11"/>
  <c r="AI888" i="11"/>
  <c r="AJ877" i="11"/>
  <c r="AI872" i="11"/>
  <c r="AJ861" i="11"/>
  <c r="AI856" i="11"/>
  <c r="AJ845" i="11"/>
  <c r="AI840" i="11"/>
  <c r="AJ829" i="11"/>
  <c r="AI824" i="11"/>
  <c r="AJ813" i="11"/>
  <c r="AI808" i="11"/>
  <c r="AJ797" i="11"/>
  <c r="AI792" i="11"/>
  <c r="AJ781" i="11"/>
  <c r="AI776" i="11"/>
  <c r="AJ765" i="11"/>
  <c r="AI760" i="11"/>
  <c r="AJ749" i="11"/>
  <c r="AI744" i="11"/>
  <c r="AJ733" i="11"/>
  <c r="AI728" i="11"/>
  <c r="AJ717" i="11"/>
  <c r="AI712" i="11"/>
  <c r="AJ701" i="11"/>
  <c r="AI696" i="11"/>
  <c r="AJ685" i="11"/>
  <c r="AI680" i="11"/>
  <c r="AJ669" i="11"/>
  <c r="AI664" i="11"/>
  <c r="AJ653" i="11"/>
  <c r="AI648" i="11"/>
  <c r="AJ637" i="11"/>
  <c r="AI632" i="11"/>
  <c r="AJ621" i="11"/>
  <c r="AI616" i="11"/>
  <c r="AJ605" i="11"/>
  <c r="AI600" i="11"/>
  <c r="AJ589" i="11"/>
  <c r="AI584" i="11"/>
  <c r="AJ573" i="11"/>
  <c r="AI568" i="11"/>
  <c r="AJ557" i="11"/>
  <c r="AI552" i="11"/>
  <c r="AJ541" i="11"/>
  <c r="AI536" i="11"/>
  <c r="AJ525" i="11"/>
  <c r="AI520" i="11"/>
  <c r="AJ509" i="11"/>
  <c r="AI504" i="11"/>
  <c r="AJ493" i="11"/>
  <c r="AI488" i="11"/>
  <c r="AJ477" i="11"/>
  <c r="AI472" i="11"/>
  <c r="AJ461" i="11"/>
  <c r="AI456" i="11"/>
  <c r="AJ445" i="11"/>
  <c r="AI440" i="11"/>
  <c r="AJ429" i="11"/>
  <c r="AI424" i="11"/>
  <c r="AJ413" i="11"/>
  <c r="AI408" i="11"/>
  <c r="AJ397" i="11"/>
  <c r="AI392" i="11"/>
  <c r="AJ381" i="11"/>
  <c r="AI376" i="11"/>
  <c r="AJ365" i="11"/>
  <c r="AI360" i="11"/>
  <c r="AJ349" i="11"/>
  <c r="AI344" i="11"/>
  <c r="AJ333" i="11"/>
  <c r="AI328" i="11"/>
  <c r="AJ317" i="11"/>
  <c r="AI312" i="11"/>
  <c r="AJ301" i="11"/>
  <c r="AI296" i="11"/>
  <c r="AJ285" i="11"/>
  <c r="AI280" i="11"/>
  <c r="AJ269" i="11"/>
  <c r="AI264" i="11"/>
  <c r="AJ253" i="11"/>
  <c r="AI248" i="11"/>
  <c r="AJ237" i="11"/>
  <c r="AI232" i="11"/>
  <c r="AJ221" i="11"/>
  <c r="AI216" i="11"/>
  <c r="AJ205" i="11"/>
  <c r="AI200" i="11"/>
  <c r="AJ189" i="11"/>
  <c r="AI184" i="11"/>
  <c r="AI173" i="11"/>
  <c r="AJ172" i="11"/>
  <c r="AJ170" i="11"/>
  <c r="AI159" i="11"/>
  <c r="AJ158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8" i="11"/>
  <c r="AJ66" i="11"/>
  <c r="AJ64" i="11"/>
  <c r="AJ62" i="11"/>
  <c r="AJ60" i="11"/>
  <c r="AJ58" i="11"/>
  <c r="AJ56" i="11"/>
  <c r="AJ54" i="11"/>
  <c r="AI53" i="11"/>
  <c r="AI43" i="11"/>
  <c r="AI42" i="11"/>
  <c r="AJ41" i="11"/>
  <c r="AJ40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J13" i="11"/>
  <c r="AI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<sst xmlns="http://schemas.openxmlformats.org/spreadsheetml/2006/main" count="20606" uniqueCount="1875">
  <si>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</si>
  <si>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</si>
  <si>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</si>
  <si>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</si>
  <si>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</si>
  <si>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</si>
  <si>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</si>
  <si>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</si>
  <si>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</si>
  <si>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</si>
  <si>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</si>
  <si>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</si>
  <si>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</si>
  <si>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</si>
  <si>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</si>
  <si>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</si>
  <si>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</si>
  <si>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</si>
  <si>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</si>
  <si>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</si>
  <si>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</si>
  <si>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</si>
  <si>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</si>
  <si>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</si>
  <si>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</si>
  <si>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</si>
  <si>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</si>
  <si>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</si>
  <si>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</si>
  <si>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</si>
  <si>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</si>
  <si>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</si>
  <si>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</si>
  <si>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</si>
  <si>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</si>
  <si>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</si>
  <si>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</si>
  <si>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</si>
  <si>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</si>
  <si>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</si>
  <si>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</si>
  <si>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</si>
  <si>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</si>
  <si>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</si>
  <si>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</si>
  <si>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</si>
  <si>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</si>
  <si>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</si>
  <si>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</si>
  <si>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</si>
  <si>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</si>
  <si>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</si>
  <si>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</si>
  <si>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</si>
  <si>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</si>
  <si>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</si>
  <si>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</si>
  <si>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</si>
  <si>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</si>
  <si>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</si>
  <si>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</si>
  <si>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</si>
  <si>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</si>
  <si>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</si>
  <si>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</si>
  <si>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</si>
  <si>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</si>
  <si>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</si>
  <si>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</si>
  <si>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</si>
  <si>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</si>
  <si>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</si>
  <si>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</si>
  <si>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</si>
  <si>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</si>
  <si>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</si>
  <si>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</si>
  <si>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</si>
  <si>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</si>
  <si>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</si>
  <si>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</si>
  <si>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</si>
  <si>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</si>
  <si>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</si>
  <si>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</si>
  <si>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</si>
  <si>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</si>
  <si>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</si>
  <si>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</si>
  <si>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</si>
  <si>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</si>
  <si>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</si>
  <si>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</si>
  <si>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</si>
  <si>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</si>
  <si>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</si>
  <si>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</si>
  <si>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</si>
  <si>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</si>
  <si>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</si>
  <si>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</si>
  <si>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</si>
  <si>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</si>
  <si>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</si>
  <si>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</si>
  <si>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</si>
  <si>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</si>
  <si>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</si>
  <si>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</si>
  <si>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</si>
  <si>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</si>
  <si>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</si>
  <si>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</si>
  <si>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</si>
  <si>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</si>
  <si>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</si>
  <si>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</si>
  <si>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</si>
  <si>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</si>
  <si>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</si>
  <si>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</si>
  <si>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</si>
  <si>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</si>
  <si>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</si>
  <si>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</si>
  <si>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</si>
  <si>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</si>
  <si>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</si>
  <si>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</si>
  <si>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</si>
  <si>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</si>
  <si>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</si>
  <si>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</si>
  <si>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</si>
  <si>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</si>
  <si>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</si>
  <si>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</si>
  <si>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</si>
  <si>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</si>
  <si>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</si>
  <si>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</si>
  <si>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</si>
  <si>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</si>
  <si>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</si>
  <si>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</si>
  <si>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</si>
  <si>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</si>
  <si>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</si>
  <si>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</si>
  <si>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</si>
  <si>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</si>
  <si>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</si>
  <si>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</si>
  <si>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</si>
  <si>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</si>
  <si>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</si>
  <si>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</si>
  <si>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</si>
  <si>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</si>
  <si>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</si>
  <si>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</si>
  <si>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</si>
  <si>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</si>
  <si>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</si>
  <si>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</si>
  <si>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</si>
  <si>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</si>
  <si>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</si>
  <si>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</si>
  <si>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</si>
  <si>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</si>
  <si>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</si>
  <si>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</si>
  <si>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</si>
  <si>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</si>
  <si>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</si>
  <si>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</si>
  <si>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</si>
  <si>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</si>
  <si>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</si>
  <si>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</si>
  <si>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</si>
  <si>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</si>
  <si>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</si>
  <si>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</si>
  <si>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</si>
  <si>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</si>
  <si>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</si>
  <si>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</si>
  <si>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</si>
  <si>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</si>
  <si>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</si>
  <si>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</si>
  <si>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</si>
  <si>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</si>
  <si>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</si>
  <si>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</si>
  <si>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</si>
  <si>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</si>
  <si>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</si>
  <si>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</si>
  <si>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</si>
  <si>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</si>
  <si>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</si>
  <si>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</si>
  <si>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</si>
  <si>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</si>
  <si>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</si>
  <si>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</si>
  <si>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</si>
  <si>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</si>
  <si>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</si>
  <si>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</si>
  <si>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</si>
  <si>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</si>
  <si>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</si>
  <si>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</si>
  <si>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</si>
  <si>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</si>
  <si>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</si>
  <si>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</si>
  <si>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</si>
  <si>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</si>
  <si>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</si>
  <si>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</si>
  <si>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</si>
  <si>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</si>
  <si>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</si>
  <si>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</si>
  <si>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</si>
  <si>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</si>
  <si>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</si>
  <si>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</si>
  <si>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</si>
  <si>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</si>
  <si>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</si>
  <si>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</si>
  <si>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</si>
  <si>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</si>
  <si>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</si>
  <si>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</si>
  <si>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</si>
  <si>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</si>
  <si>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</si>
  <si>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</si>
  <si>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</si>
  <si>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</si>
  <si>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</si>
  <si>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</si>
  <si>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</si>
  <si>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</si>
  <si>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</si>
  <si>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</si>
  <si>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</si>
  <si>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</si>
  <si>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</si>
  <si>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</si>
  <si>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</si>
  <si>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</si>
  <si>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</si>
  <si>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</si>
  <si>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</si>
  <si>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</si>
  <si>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</si>
  <si>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</si>
  <si>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</si>
  <si>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</si>
  <si>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</si>
  <si>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</si>
  <si>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</si>
  <si>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</si>
  <si>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</si>
  <si>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</si>
  <si>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</si>
  <si>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</si>
  <si>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</si>
  <si>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</si>
  <si>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</si>
  <si>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</si>
  <si>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</si>
  <si>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</si>
  <si>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</si>
  <si>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</si>
  <si>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</si>
  <si>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</si>
  <si>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</si>
  <si>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</si>
  <si>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</si>
  <si>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</si>
  <si>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</si>
  <si>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</si>
  <si>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</si>
  <si>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</si>
  <si>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</si>
  <si>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</si>
  <si>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</si>
  <si>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</si>
  <si>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</si>
  <si>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</si>
  <si>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</si>
  <si>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</si>
  <si>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</si>
  <si>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</si>
  <si>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</si>
  <si>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</si>
  <si>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</si>
  <si>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</si>
  <si>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</si>
  <si>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</si>
  <si>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</si>
  <si>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</si>
  <si>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</si>
  <si>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</si>
  <si>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</si>
  <si>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</si>
  <si>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</si>
  <si>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</si>
  <si>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</si>
  <si>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</si>
  <si>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</si>
  <si>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</si>
  <si>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</si>
  <si>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</si>
  <si>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</si>
  <si>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</si>
  <si>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</si>
  <si>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</si>
  <si>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</si>
  <si>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</si>
  <si>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</si>
  <si>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</si>
  <si>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</si>
  <si>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</si>
  <si>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</si>
  <si>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</si>
  <si>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</si>
  <si>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</si>
  <si>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</si>
  <si>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</si>
  <si>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</si>
  <si>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</si>
  <si>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</si>
  <si>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</si>
  <si>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</si>
  <si>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</si>
  <si>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</si>
  <si>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</si>
  <si>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</si>
  <si>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</si>
  <si>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</si>
  <si>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</si>
  <si>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</si>
  <si>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</si>
  <si>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</si>
  <si>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</si>
  <si>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</si>
  <si>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</si>
  <si>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</si>
  <si>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</si>
  <si>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</si>
  <si>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</si>
  <si>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</si>
  <si>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</si>
  <si>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</si>
  <si>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</si>
  <si>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</si>
  <si>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</si>
  <si>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</si>
  <si>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</si>
  <si>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</si>
  <si>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</si>
  <si>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</si>
  <si>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</si>
  <si>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</si>
  <si>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</si>
  <si>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</si>
  <si>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</si>
  <si>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</si>
  <si>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</si>
  <si>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</si>
  <si>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</si>
  <si>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</si>
  <si>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</si>
  <si>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</si>
  <si>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</si>
  <si>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</si>
  <si>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</si>
  <si>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</si>
  <si>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</si>
  <si>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</si>
  <si>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</si>
  <si>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</si>
  <si>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</si>
  <si>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</si>
  <si>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</si>
  <si>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</si>
  <si>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</si>
  <si>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</si>
  <si>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</si>
  <si>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</si>
  <si>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</si>
  <si>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</si>
  <si>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</si>
  <si>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</si>
  <si>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</si>
  <si>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</si>
  <si>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</si>
  <si>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</si>
  <si>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</si>
  <si>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</si>
  <si>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</si>
  <si>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</si>
  <si>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</si>
  <si>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</si>
  <si>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</si>
  <si>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</si>
  <si>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</si>
  <si>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</si>
  <si>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</si>
  <si>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</si>
  <si>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</si>
  <si>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</si>
  <si>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</si>
  <si>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</si>
  <si>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</si>
  <si>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</si>
  <si>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</si>
  <si>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</si>
  <si>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</si>
  <si>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</si>
  <si>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</si>
  <si>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</si>
  <si>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</si>
  <si>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</si>
  <si>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</si>
  <si>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</si>
  <si>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</si>
  <si>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</si>
  <si>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</si>
  <si>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</si>
  <si>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</si>
  <si>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</si>
  <si>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</si>
  <si>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</si>
  <si>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</si>
  <si>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</si>
  <si>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</si>
  <si>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</si>
  <si>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</si>
  <si>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</si>
  <si>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</si>
  <si>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</si>
  <si>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</si>
  <si>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</si>
  <si>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</si>
  <si>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</si>
  <si>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</si>
  <si>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</si>
  <si>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</si>
  <si>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</si>
  <si>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</si>
  <si>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</si>
  <si>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</si>
  <si>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</si>
  <si>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</si>
  <si>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</si>
  <si>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</si>
  <si>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</si>
  <si>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</si>
  <si>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</si>
  <si>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</si>
  <si>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</si>
  <si>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</si>
  <si>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</si>
  <si>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</si>
  <si>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</si>
  <si>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</si>
  <si>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</si>
  <si>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</si>
  <si>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</si>
  <si>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</si>
  <si>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</si>
  <si>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</si>
  <si>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</si>
  <si>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</si>
  <si>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</si>
  <si>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</si>
  <si>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</si>
  <si>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</si>
  <si>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</si>
  <si>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</si>
  <si>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</si>
  <si>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</si>
  <si>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</si>
  <si>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</si>
  <si>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</si>
  <si>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</si>
  <si>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</si>
  <si>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</si>
  <si>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</si>
  <si>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</si>
  <si>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</si>
  <si>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</si>
  <si>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</si>
  <si>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</si>
  <si>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</si>
  <si>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</si>
  <si>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</si>
  <si>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</si>
  <si>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</si>
  <si>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</si>
  <si>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</si>
  <si>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</si>
  <si>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</si>
  <si>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</si>
  <si>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</si>
  <si>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</si>
  <si>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</si>
  <si>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</si>
  <si>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</si>
  <si>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</si>
  <si>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</si>
  <si>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</si>
  <si>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</si>
  <si>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</si>
  <si>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</si>
  <si>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</si>
  <si>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</si>
  <si>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</si>
  <si>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</si>
  <si>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</si>
  <si>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</si>
  <si>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</si>
  <si>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</si>
  <si>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</si>
  <si>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</si>
  <si>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</si>
  <si>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</si>
  <si>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</si>
  <si>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</si>
  <si>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</si>
  <si>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</si>
  <si>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</si>
  <si>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</si>
  <si>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</si>
  <si>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</si>
  <si>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</si>
  <si>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</si>
  <si>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</si>
  <si>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</si>
  <si>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</si>
  <si>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</si>
  <si>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</si>
  <si>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</si>
  <si>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</si>
  <si>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</si>
  <si>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</si>
  <si>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</si>
  <si>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</si>
  <si>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</si>
  <si>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</si>
  <si>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</si>
  <si>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</si>
  <si>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</si>
  <si>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</si>
  <si>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</si>
  <si>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</si>
  <si>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</si>
  <si>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</si>
  <si>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</si>
  <si>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</si>
  <si>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</si>
  <si>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</si>
  <si>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</si>
  <si>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</si>
  <si>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</si>
  <si>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</si>
  <si>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</si>
  <si>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</si>
  <si>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</si>
  <si>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</si>
  <si>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</si>
  <si>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</si>
  <si>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</si>
  <si>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</si>
  <si>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</si>
  <si>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</si>
  <si>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</si>
  <si>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</si>
  <si>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</si>
  <si>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</si>
  <si>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</si>
  <si>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</si>
  <si>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</si>
  <si>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</si>
  <si>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</si>
  <si>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</si>
  <si>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</si>
  <si>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</si>
  <si>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</si>
  <si>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</si>
  <si>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</si>
  <si>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</si>
  <si>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</si>
  <si>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</si>
  <si>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</si>
  <si>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</si>
  <si>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</si>
  <si>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</si>
  <si>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</si>
  <si>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</si>
  <si>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</si>
  <si>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</si>
  <si>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</si>
  <si>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</si>
  <si>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</si>
  <si>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</si>
  <si>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</si>
  <si>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</si>
  <si>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</si>
  <si>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</si>
  <si>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</si>
  <si>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</si>
  <si>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</si>
  <si>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</si>
  <si>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</si>
  <si>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</si>
  <si>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</si>
  <si>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</si>
  <si>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</si>
  <si>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</si>
  <si>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</si>
  <si>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</si>
  <si>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</si>
  <si>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</si>
  <si>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</si>
  <si>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</si>
  <si>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</si>
  <si>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</si>
  <si>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</si>
  <si>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</si>
  <si>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</si>
  <si>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</si>
  <si>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</si>
  <si>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</si>
  <si>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</si>
  <si>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</si>
  <si>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</si>
  <si>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</si>
  <si>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</si>
  <si>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</si>
  <si>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</si>
  <si>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</si>
  <si>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</si>
  <si>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</si>
  <si>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</si>
  <si>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</si>
  <si>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</si>
  <si>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</si>
  <si>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</si>
  <si>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</si>
  <si>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</si>
  <si>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</si>
  <si>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</si>
  <si>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</si>
  <si>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</si>
  <si>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</si>
  <si>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</si>
  <si>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</si>
  <si>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</si>
  <si>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</si>
  <si>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</si>
  <si>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</si>
  <si>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</si>
  <si>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</si>
  <si>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</si>
  <si>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</si>
  <si>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</si>
  <si>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</si>
  <si>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</si>
  <si>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</si>
  <si>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</si>
  <si>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</si>
  <si>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</si>
  <si>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</si>
  <si>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</si>
  <si>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</si>
  <si>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</si>
  <si>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</si>
  <si>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</si>
  <si>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</si>
  <si>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</si>
  <si>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</si>
  <si>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</si>
  <si>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</si>
  <si>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</si>
  <si>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</si>
  <si>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</si>
  <si>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</si>
  <si>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</si>
  <si>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</si>
  <si>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</si>
  <si>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</si>
  <si>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</si>
  <si>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</si>
  <si>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</si>
  <si>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</si>
  <si>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</si>
  <si>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</si>
  <si>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</si>
  <si>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</si>
  <si>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</si>
  <si>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</si>
  <si>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</si>
  <si>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</si>
  <si>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</si>
  <si>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</si>
  <si>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</si>
  <si>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</si>
  <si>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</si>
  <si>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</si>
  <si>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</si>
  <si>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</si>
  <si>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</si>
  <si>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</si>
  <si>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</si>
  <si>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</si>
  <si>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</si>
  <si>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</si>
  <si>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</si>
  <si>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</si>
  <si>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</si>
  <si>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</si>
  <si>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</si>
  <si>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</si>
  <si>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</si>
  <si>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</si>
  <si>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</si>
  <si>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</si>
  <si>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</si>
  <si>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</si>
  <si>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</si>
  <si>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</si>
  <si>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</si>
  <si>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</si>
  <si>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</si>
  <si>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</si>
  <si>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</si>
  <si>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</si>
  <si>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</si>
  <si>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</si>
  <si>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</si>
  <si>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</si>
  <si>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</si>
  <si>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</si>
  <si>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</si>
  <si>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</si>
  <si>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</si>
  <si>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</si>
  <si>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</si>
  <si>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</si>
  <si>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</si>
  <si>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</si>
  <si>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</si>
  <si>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</si>
  <si>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</si>
  <si>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</si>
  <si>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</si>
  <si>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</si>
  <si>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</si>
  <si>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</si>
  <si>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</si>
  <si>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</si>
  <si>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</si>
  <si>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</si>
  <si>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</si>
  <si>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</si>
  <si>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</si>
  <si>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</si>
  <si>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</si>
  <si>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</si>
  <si>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</si>
  <si>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</si>
  <si>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</si>
  <si>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</si>
  <si>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</si>
  <si>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</si>
  <si>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</si>
  <si>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</si>
  <si>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</si>
  <si>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</si>
  <si>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</si>
  <si>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</si>
  <si>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</si>
  <si>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</si>
  <si>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</si>
  <si>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</si>
  <si>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</si>
  <si>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</si>
  <si>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</si>
  <si>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</si>
  <si>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</si>
  <si>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</si>
  <si>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</si>
  <si>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</si>
  <si>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</si>
  <si>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</si>
  <si>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</si>
  <si>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</si>
  <si>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</si>
  <si>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</si>
  <si>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</si>
  <si>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</si>
  <si>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</si>
  <si>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</si>
  <si>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</si>
  <si>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</si>
  <si>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</si>
  <si>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</si>
  <si>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</si>
  <si>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</si>
  <si>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</si>
  <si>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</si>
  <si>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</si>
  <si>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</si>
  <si>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</si>
  <si>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</si>
  <si>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</si>
  <si>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</si>
  <si>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</si>
  <si>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</si>
  <si>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</si>
  <si>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</si>
  <si>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</si>
  <si>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</si>
  <si>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</si>
  <si>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</si>
  <si>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</si>
  <si>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</si>
  <si>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</si>
  <si>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</si>
  <si>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</si>
  <si>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</si>
  <si>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</si>
  <si>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</si>
  <si>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</si>
  <si>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</si>
  <si>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</si>
  <si>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</si>
  <si>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</si>
  <si>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</si>
  <si>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</si>
  <si>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</si>
  <si>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</si>
  <si>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</si>
  <si>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</si>
  <si>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</si>
  <si>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</si>
  <si>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</si>
  <si>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</si>
  <si>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</si>
  <si>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</si>
  <si>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</si>
  <si>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</si>
  <si>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</si>
  <si>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</si>
  <si>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</si>
  <si>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</si>
  <si>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</si>
  <si>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</si>
  <si>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</si>
  <si>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</si>
  <si>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</si>
  <si>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</si>
  <si>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</si>
  <si>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</si>
  <si>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</si>
  <si>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</si>
  <si>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</si>
  <si>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</si>
  <si>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</si>
  <si>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</si>
  <si>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</si>
  <si>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</si>
  <si>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</si>
  <si>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</si>
  <si>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</si>
  <si>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</si>
  <si>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</si>
  <si>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</si>
  <si>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</si>
  <si>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</si>
  <si>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</si>
  <si>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</si>
  <si>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</si>
  <si>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</si>
  <si>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</si>
  <si>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</si>
  <si>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</si>
  <si>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</si>
  <si>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</si>
  <si>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</si>
  <si>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</si>
  <si>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</si>
  <si>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</si>
  <si>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</si>
  <si>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</si>
  <si>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</si>
  <si>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</si>
  <si>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</si>
  <si>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</si>
  <si>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</si>
  <si>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</si>
  <si>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</si>
  <si>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</si>
  <si>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</si>
  <si>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</si>
  <si>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</si>
  <si>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</si>
  <si>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</si>
  <si>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</si>
  <si>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</si>
  <si>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</si>
  <si>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</si>
  <si>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</si>
  <si>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</si>
  <si>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</si>
  <si>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</si>
  <si>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</si>
  <si>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</si>
  <si>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</si>
  <si>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</si>
  <si>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</si>
  <si>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</si>
  <si>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</si>
  <si>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</si>
  <si>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</si>
  <si>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</si>
  <si>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</si>
  <si>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</si>
  <si>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</si>
  <si>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</si>
  <si>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</si>
  <si>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</si>
  <si>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</si>
  <si>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</si>
  <si>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</si>
  <si>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</si>
  <si>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</si>
  <si>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</si>
  <si>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</si>
  <si>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</si>
  <si>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</si>
  <si>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</si>
  <si>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</si>
  <si>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</si>
  <si>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</si>
  <si>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</si>
  <si>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</si>
  <si>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</si>
  <si>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</si>
  <si>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</si>
  <si>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</si>
  <si>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</si>
  <si>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</si>
  <si>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</si>
  <si>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</si>
  <si>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</si>
  <si>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</si>
  <si>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</si>
  <si>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</si>
  <si>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</si>
  <si>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</si>
  <si>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</si>
  <si>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</si>
  <si>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</si>
  <si>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</si>
  <si>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</si>
  <si>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</si>
  <si>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</si>
  <si>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</si>
  <si>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</si>
  <si>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</si>
  <si>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</si>
  <si>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</si>
  <si>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</si>
  <si>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</si>
  <si>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</si>
  <si>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</si>
  <si>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</si>
  <si>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</si>
  <si>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</si>
  <si>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</si>
  <si>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</si>
  <si>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</si>
  <si>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</si>
  <si>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</si>
  <si>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</si>
  <si>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</si>
  <si>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</si>
  <si>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</si>
  <si>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</si>
  <si>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</si>
  <si>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</si>
  <si>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</si>
  <si>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</si>
  <si>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</si>
  <si>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</si>
  <si>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</si>
  <si>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</si>
  <si>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</si>
  <si>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</si>
  <si>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</si>
  <si>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</si>
  <si>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</si>
  <si>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</si>
  <si>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</si>
  <si>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</si>
  <si>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</si>
  <si>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</si>
  <si>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</si>
  <si>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</si>
  <si>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</si>
  <si>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</si>
  <si>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</si>
  <si>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</si>
  <si>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</si>
  <si>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</si>
  <si>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</si>
  <si>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</si>
  <si>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</si>
  <si>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</si>
  <si>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</si>
  <si>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</si>
  <si>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</si>
  <si>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</si>
  <si>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</si>
  <si>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</si>
  <si>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</si>
  <si>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</si>
  <si>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</si>
  <si>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</si>
  <si>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</si>
  <si>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</si>
  <si>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</si>
  <si>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</si>
  <si>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</si>
  <si>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</si>
  <si>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</si>
  <si>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</si>
  <si>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</si>
  <si>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</si>
  <si>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</si>
  <si>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</si>
  <si>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</si>
  <si>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</si>
  <si>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</si>
  <si>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</si>
  <si>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</si>
  <si>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</si>
  <si>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</si>
  <si>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</si>
  <si>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</si>
  <si>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</si>
  <si>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</si>
  <si>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</si>
  <si>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</si>
  <si>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</si>
  <si>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</si>
  <si>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</si>
  <si>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</si>
  <si>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</si>
  <si>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</si>
  <si>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</si>
  <si>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</si>
  <si>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</si>
  <si>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</si>
  <si>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</si>
  <si>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</si>
  <si>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</si>
  <si>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</si>
  <si>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</si>
  <si>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</si>
  <si>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</si>
  <si>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</si>
  <si>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</si>
  <si>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</si>
  <si>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</si>
  <si>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</si>
  <si>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</si>
  <si>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</si>
  <si>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</si>
  <si>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</si>
  <si>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</si>
  <si>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</si>
  <si>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</si>
  <si>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</si>
  <si>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</si>
  <si>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</si>
  <si>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</si>
  <si>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</si>
  <si>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</si>
  <si>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</si>
  <si>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</si>
  <si>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</si>
  <si>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</si>
  <si>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</si>
  <si>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</si>
  <si>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</si>
  <si>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</si>
  <si>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</si>
  <si>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</si>
  <si>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</si>
  <si>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</si>
  <si>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</si>
  <si>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</si>
  <si>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</si>
  <si>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</si>
  <si>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</si>
  <si>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</si>
  <si>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</si>
  <si>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</si>
  <si>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</si>
  <si>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</si>
  <si>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</si>
  <si>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</si>
  <si>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</si>
  <si>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</si>
  <si>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</si>
  <si>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</si>
  <si>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</si>
  <si>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</si>
  <si>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</si>
  <si>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</si>
  <si>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</si>
  <si>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</si>
  <si>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</si>
  <si>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</si>
  <si>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</si>
  <si>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</si>
  <si>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</si>
  <si>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</si>
  <si>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</si>
  <si>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</si>
  <si>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</si>
  <si>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</si>
  <si>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</si>
  <si>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</si>
  <si>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</si>
  <si>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</si>
  <si>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</si>
  <si>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</si>
  <si>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</si>
  <si>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</si>
  <si>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</si>
  <si>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</si>
  <si>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</si>
  <si>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</si>
  <si>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</si>
  <si>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</si>
  <si>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</si>
  <si>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</si>
  <si>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</si>
  <si>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</si>
  <si>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</si>
  <si>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</si>
  <si>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</si>
  <si>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</si>
  <si>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</si>
  <si>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</si>
  <si>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</si>
  <si>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</si>
  <si>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</si>
  <si>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</si>
  <si>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</si>
  <si>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</si>
  <si>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</si>
  <si>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</si>
  <si>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</si>
  <si>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</si>
  <si>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</si>
  <si>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</si>
  <si>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</si>
  <si>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</si>
  <si>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</si>
  <si>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</si>
  <si>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</si>
  <si>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</si>
  <si>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</si>
  <si>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</si>
  <si>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</si>
  <si>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</si>
  <si>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</si>
  <si>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</si>
  <si>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</si>
  <si>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</si>
  <si>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</si>
  <si>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</si>
  <si>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</si>
  <si>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</si>
  <si>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</si>
  <si>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</si>
  <si>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</si>
  <si>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</si>
  <si>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</si>
  <si>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</si>
  <si>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</si>
  <si>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</si>
  <si>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</si>
  <si>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</si>
  <si>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</si>
  <si>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</si>
  <si>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</si>
  <si>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</si>
  <si>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</si>
  <si>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</si>
  <si>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</si>
  <si>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</si>
  <si>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</si>
  <si>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</si>
  <si>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</si>
  <si>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</si>
  <si>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</si>
  <si>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</si>
  <si>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</si>
  <si>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</si>
  <si>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</si>
  <si>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</si>
  <si>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</si>
  <si>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</si>
  <si>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</si>
  <si>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</si>
  <si>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</si>
  <si>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</si>
  <si>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</si>
  <si>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</si>
  <si>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</si>
  <si>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</si>
  <si>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</si>
  <si>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</si>
  <si>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</si>
  <si>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</si>
  <si>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</si>
  <si>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</si>
  <si>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</si>
  <si>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</si>
  <si>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</si>
  <si>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</si>
  <si>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</si>
  <si>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</si>
  <si>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</si>
  <si>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</si>
  <si>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</si>
  <si>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</si>
  <si>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</si>
  <si>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</si>
  <si>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</si>
  <si>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</si>
  <si>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</si>
  <si>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</si>
  <si>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</si>
  <si>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</si>
  <si>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</si>
  <si>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</si>
  <si>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</si>
  <si>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</si>
  <si>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</si>
  <si>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</si>
  <si>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</si>
  <si>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</si>
  <si>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</si>
  <si>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</si>
  <si>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</si>
  <si>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</si>
  <si>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</si>
  <si>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</si>
  <si>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</si>
  <si>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</si>
  <si>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</si>
  <si>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</si>
  <si>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</si>
  <si>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</si>
  <si>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</si>
  <si>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</si>
  <si>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</si>
  <si>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</si>
  <si>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</si>
  <si>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</si>
  <si>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</si>
  <si>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</si>
  <si>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</si>
  <si>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</si>
  <si>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</si>
  <si>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</si>
  <si>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</si>
  <si>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</si>
  <si>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</si>
  <si>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</si>
  <si>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</si>
  <si>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</si>
  <si>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</si>
  <si>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</si>
  <si>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</si>
  <si>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</si>
  <si>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</si>
  <si>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</si>
  <si>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</si>
  <si>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</si>
  <si>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</si>
  <si>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</si>
  <si>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</si>
  <si>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</si>
  <si>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</si>
  <si>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</si>
  <si>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</si>
  <si>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</si>
  <si>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</si>
  <si>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</si>
  <si>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</si>
  <si>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</si>
  <si>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</si>
  <si>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</si>
  <si>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</si>
  <si>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</si>
  <si>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</si>
  <si>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</si>
  <si>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</si>
  <si>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</si>
  <si>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</si>
  <si>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</si>
  <si>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</si>
  <si>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</si>
  <si>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</si>
  <si>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</si>
  <si>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</si>
  <si>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</si>
  <si>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</si>
  <si>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</si>
  <si>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</si>
  <si>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</si>
  <si>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</si>
  <si>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</si>
  <si>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</si>
  <si>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</si>
  <si>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</si>
  <si>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</si>
  <si>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</si>
  <si>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</si>
  <si>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</si>
  <si>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</si>
  <si>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</si>
  <si>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</si>
  <si>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</si>
  <si>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</si>
  <si>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</si>
  <si>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</si>
  <si>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</si>
  <si>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</si>
  <si>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</si>
  <si>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</si>
  <si>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</si>
  <si>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</si>
  <si>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</si>
  <si>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</si>
  <si>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</si>
  <si>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</si>
  <si>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</si>
  <si>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</si>
  <si>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</si>
  <si>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</si>
  <si>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</si>
  <si>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</si>
  <si>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</si>
  <si>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</si>
  <si>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</si>
  <si>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</si>
  <si>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</si>
  <si>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</si>
  <si>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</si>
  <si>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</si>
  <si>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</si>
  <si>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</si>
  <si>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</si>
  <si>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</si>
  <si>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</si>
  <si>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</si>
  <si>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</si>
  <si>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</si>
  <si>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</si>
  <si>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</si>
  <si>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</si>
  <si>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</si>
  <si>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</si>
  <si>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</si>
  <si>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</si>
  <si>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</si>
  <si>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</si>
  <si>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</si>
  <si>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</si>
  <si>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</si>
  <si>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</si>
  <si>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</si>
  <si>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</si>
  <si>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</si>
  <si>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</si>
  <si>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</si>
  <si>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</si>
  <si>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</si>
  <si>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</si>
  <si>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</si>
  <si>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</si>
  <si>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</si>
  <si>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</si>
  <si>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</si>
  <si>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</si>
  <si>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</si>
  <si>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</si>
  <si>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</si>
  <si>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</si>
  <si>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</si>
  <si>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</si>
  <si>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</si>
  <si>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</si>
  <si>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</si>
  <si>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</si>
  <si>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</si>
  <si>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</si>
  <si>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</si>
  <si>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</si>
  <si>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</si>
  <si>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</si>
  <si>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</si>
  <si>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</si>
  <si>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</si>
  <si>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</si>
  <si>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</si>
  <si>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</si>
  <si>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</si>
  <si>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</si>
  <si>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</si>
  <si>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</si>
  <si>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</si>
  <si>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</si>
  <si>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</si>
  <si>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</si>
  <si>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</si>
  <si>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</si>
  <si>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</si>
  <si>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</si>
  <si>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</si>
  <si>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</si>
  <si>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</si>
  <si>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</si>
  <si>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</si>
  <si>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</si>
  <si>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</si>
  <si>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</si>
  <si>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</si>
  <si>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</si>
  <si>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</si>
  <si>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</si>
  <si>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</si>
  <si>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</si>
  <si>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</si>
  <si>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</si>
  <si>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</si>
  <si>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</si>
  <si>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</si>
  <si>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</si>
  <si>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</si>
  <si>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</si>
  <si>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</si>
  <si>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</si>
  <si>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</si>
  <si>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</si>
  <si>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</si>
  <si>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</si>
  <si>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</si>
  <si>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</si>
  <si>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</si>
  <si>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</si>
  <si>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</si>
  <si>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</si>
  <si>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</si>
  <si>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</si>
  <si>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</si>
  <si>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</si>
  <si>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</si>
  <si>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</si>
  <si>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</si>
  <si>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</si>
  <si>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</si>
  <si>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</si>
  <si>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</si>
  <si>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</si>
  <si>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</si>
  <si>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</si>
  <si>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</si>
  <si>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</si>
  <si>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</si>
  <si>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</si>
  <si>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</si>
  <si>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</si>
  <si>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</si>
  <si>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</si>
  <si>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</si>
  <si>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</si>
  <si>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</si>
  <si>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</si>
  <si>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</si>
  <si>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</si>
  <si>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</si>
  <si>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</si>
  <si>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</si>
  <si>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</si>
  <si>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</si>
  <si>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</si>
  <si>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</si>
  <si>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</si>
  <si>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</si>
  <si>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</si>
  <si>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</si>
  <si>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</si>
  <si>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</si>
  <si>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</si>
  <si>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</si>
  <si>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</si>
  <si>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</si>
  <si>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</si>
  <si>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</si>
  <si>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</si>
  <si>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</si>
  <si>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</si>
  <si>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</si>
  <si>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</si>
  <si>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</si>
  <si>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</si>
  <si>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</si>
  <si>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</si>
  <si>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</si>
  <si>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</si>
  <si>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</si>
  <si>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</si>
  <si>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</si>
  <si>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</si>
  <si>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</si>
  <si>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</si>
  <si>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</si>
  <si>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</si>
  <si>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</si>
  <si>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</si>
  <si>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</si>
  <si>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</si>
  <si>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</si>
  <si>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</si>
  <si>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</si>
  <si>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</si>
  <si>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</si>
  <si>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</si>
  <si>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</si>
  <si>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</si>
  <si>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</si>
  <si>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</si>
  <si>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</si>
  <si>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</si>
  <si>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</si>
  <si>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</si>
  <si>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</si>
  <si>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</si>
  <si>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</si>
  <si>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</si>
  <si>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</si>
  <si>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</si>
  <si>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</si>
  <si>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</si>
  <si>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</si>
  <si>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</si>
  <si>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</si>
  <si>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</si>
  <si>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</si>
  <si>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</si>
  <si>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</si>
  <si>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</si>
  <si>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</si>
  <si>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</si>
  <si>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</si>
  <si>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</si>
  <si>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</si>
  <si>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</si>
  <si>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</si>
  <si>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</si>
  <si>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</si>
  <si>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</si>
  <si>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</si>
  <si>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</si>
  <si>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</si>
  <si>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</si>
  <si>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</si>
  <si>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</si>
  <si>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</si>
  <si>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</si>
  <si>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</si>
  <si>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</si>
  <si>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</si>
  <si>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</si>
  <si>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</si>
  <si>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</si>
  <si>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</si>
  <si>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</si>
  <si>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</si>
  <si>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</si>
  <si>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</si>
  <si>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</si>
  <si>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</si>
  <si>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</si>
  <si>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</si>
  <si>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</si>
  <si>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</si>
  <si>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</si>
  <si>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</si>
  <si>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</si>
  <si>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</si>
  <si>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</si>
  <si>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</si>
  <si>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</si>
  <si>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</si>
  <si>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</si>
  <si>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</si>
  <si>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</si>
  <si>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</si>
  <si>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</si>
  <si>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</si>
  <si>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</si>
  <si>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</si>
  <si>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</si>
  <si>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</si>
  <si>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</si>
  <si>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</si>
  <si>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</si>
  <si>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</si>
  <si>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</si>
  <si>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</si>
  <si>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</si>
  <si>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</si>
  <si>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</si>
  <si>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</si>
  <si>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</si>
  <si>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</si>
  <si>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</si>
  <si>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</si>
  <si>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</si>
  <si>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</si>
  <si>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</si>
  <si>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</si>
  <si>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</si>
  <si>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</si>
  <si>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</si>
  <si>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</si>
  <si>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</si>
  <si>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</si>
  <si>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</si>
  <si>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</si>
  <si>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</si>
  <si>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</si>
  <si>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</si>
  <si>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</si>
  <si>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</si>
  <si>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</si>
  <si>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</si>
  <si>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</si>
  <si>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</si>
  <si>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</si>
  <si>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</si>
  <si>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</si>
  <si>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</si>
  <si>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</si>
  <si>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</si>
  <si>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</si>
  <si>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</si>
  <si>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</si>
  <si>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</si>
  <si>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</si>
  <si>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</si>
  <si>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</si>
  <si>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</si>
  <si>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</si>
  <si>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</si>
  <si>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</si>
  <si>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</si>
  <si>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</si>
  <si>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</si>
  <si>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</si>
  <si>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</si>
  <si>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</si>
  <si>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</si>
  <si>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</si>
  <si>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</si>
  <si>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</si>
  <si>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</si>
  <si>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</si>
  <si>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</si>
  <si>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</si>
  <si>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</si>
  <si>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</si>
  <si>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</si>
  <si>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</si>
  <si>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</si>
  <si>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</si>
  <si>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</si>
  <si>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</si>
  <si>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</si>
  <si>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</si>
  <si>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</si>
  <si>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</si>
  <si>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</si>
  <si>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</si>
  <si>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</si>
  <si>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</si>
  <si>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</si>
  <si>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</si>
  <si>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</si>
  <si>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</si>
  <si>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</si>
  <si>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</si>
  <si>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</si>
  <si>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</si>
  <si>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</si>
  <si>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</si>
  <si>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</si>
  <si>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</si>
  <si>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</si>
  <si>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</si>
  <si>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</si>
  <si>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</si>
  <si>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</si>
  <si>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</si>
  <si>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</si>
  <si>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</si>
  <si>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</si>
  <si>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</si>
  <si>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</si>
  <si>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</si>
  <si>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</si>
  <si>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</si>
  <si>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</si>
  <si>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</si>
  <si>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</si>
  <si>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</si>
  <si>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</si>
  <si>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</si>
  <si>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</si>
  <si>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</si>
  <si>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</si>
  <si>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</si>
  <si>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</si>
  <si>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</si>
  <si>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</si>
  <si>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</si>
  <si>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</si>
  <si>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</si>
  <si>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</si>
  <si>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</si>
  <si>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</si>
  <si>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</si>
  <si>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</si>
  <si>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</si>
  <si>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</si>
  <si>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</si>
  <si>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</si>
  <si>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</si>
  <si>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</si>
  <si>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</si>
  <si>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</si>
  <si>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</si>
  <si>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</si>
  <si>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</si>
  <si>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</si>
  <si>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</si>
  <si>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</si>
  <si>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</si>
  <si>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</si>
  <si>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</si>
  <si>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</si>
  <si>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</si>
  <si>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</si>
  <si>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</si>
  <si>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</si>
  <si>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</si>
  <si>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</si>
  <si>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</si>
  <si>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</si>
  <si>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</si>
  <si>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</si>
  <si>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</si>
  <si>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</si>
  <si>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</si>
  <si>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</si>
  <si>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</si>
  <si>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</si>
  <si>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</si>
  <si>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</si>
  <si>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</si>
  <si>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</si>
  <si>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</si>
  <si>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</si>
  <si>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</si>
  <si>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</si>
  <si>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</si>
  <si>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</si>
  <si>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</si>
  <si>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</si>
  <si>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</si>
  <si>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</si>
  <si>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</si>
  <si>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</si>
  <si>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</si>
  <si>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</si>
  <si>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</si>
  <si>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</si>
  <si>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</si>
  <si>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</si>
  <si>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</si>
  <si>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</si>
  <si>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</si>
  <si>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</si>
  <si>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</si>
  <si>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</si>
  <si>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</si>
  <si>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</si>
  <si>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</si>
  <si>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</si>
  <si>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</si>
  <si>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</si>
  <si>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</si>
  <si>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</si>
  <si>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</si>
  <si>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</si>
  <si>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</si>
  <si>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</si>
  <si>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</si>
  <si>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</si>
  <si>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</si>
  <si>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</si>
  <si>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</si>
  <si>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</si>
  <si>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</si>
  <si>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</si>
  <si>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</si>
  <si>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</si>
  <si>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</si>
  <si>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</si>
  <si>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</si>
  <si>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</si>
  <si>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</si>
  <si>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</si>
  <si>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</si>
  <si>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</si>
  <si>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</si>
  <si>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</si>
  <si>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</si>
  <si>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</si>
  <si>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</si>
  <si>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</si>
  <si>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</si>
  <si>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</si>
  <si>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</si>
  <si>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</si>
  <si>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</si>
  <si>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</si>
  <si>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</si>
  <si>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</si>
  <si>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</si>
  <si>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</si>
  <si>
    <t>WLK33 Index</t>
  </si>
  <si>
    <t>DAPMAI33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</si>
</sst>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Data...3901528323</v>
        <stp/>
        <stp>BDP|11890849347572517576</stp>
        <tr r="C22" s="11"/>
      </tp>
      <tp t="s">
        <v>#N/A Requesting Data...3728648481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7.2850000000000001</v>
        <stp/>
        <stp>BDP|17126916438941211442|22</stp>
        <stp>WLQ40 Index</stp>
        <stp>LAST_PRICE</stp>
        <tr r="K26" s="11"/>
        <tr r="D27" s="19"/>
      </tp>
      <tp t="s">
        <v>#N/A Requesting Data...4290468936</v>
        <stp/>
        <stp>BDP|11672668594955036146</stp>
        <tr r="M13" s="2"/>
      </tp>
      <tp t="s">
        <v>#N/A Requesting Data...4117903145</v>
        <stp/>
        <stp>BDP|10525875546933644503</stp>
        <tr r="J16" s="2"/>
      </tp>
      <tp t="s">
        <v>#N/A Requesting Data...4292093743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14.154999999999999</v>
        <stp/>
        <stp>BDP|1817248158173027332|22</stp>
        <stp>ODF27 Comdty</stp>
        <stp>LAST_PRICE</stp>
        <tr r="I9" s="2"/>
      </tp>
      <tp t="s">
        <v>#N/A Requesting Data...4213310511</v>
        <stp/>
        <stp>BDP|13922660516409086616</stp>
        <tr r="J8" s="2"/>
      </tp>
      <tp t="s">
        <v>#N/A Requesting Data...4280111671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Data...4238990988</v>
        <stp/>
        <stp>BDP|13351826156476807351</stp>
        <tr r="I4" s="11"/>
        <tr r="I4" s="19"/>
      </tp>
      <tp t="s">
        <v>#N/A Requesting Data...4231870064</v>
        <stp/>
        <stp>BDP|16242250041598013390</stp>
        <tr r="H12" s="2"/>
      </tp>
      <tp t="s">
        <v>#N/A Requesting Data...4184362152</v>
        <stp/>
        <stp>BDP|17554782934170103895</stp>
        <tr r="I11" s="11"/>
        <tr r="I13" s="19"/>
      </tp>
      <tp t="s">
        <v>#N/A Requesting Data...4277473993</v>
        <stp/>
        <stp>BDP|11933922321687068691</stp>
        <tr r="J30" s="11"/>
        <tr r="J36" s="11"/>
      </tp>
      <tp t="s">
        <v>#N/A Requesting Data...4288169131</v>
        <stp/>
        <stp>BDP|10989192625468543075</stp>
        <tr r="M11" s="2"/>
      </tp>
      <tp t="s">
        <v>#N/A Requesting Data...4274974078</v>
        <stp/>
        <stp>BDP|10560911534449628801</stp>
        <tr r="H16" s="2"/>
      </tp>
      <tp t="s">
        <v>#N/A N/A</v>
        <stp/>
        <stp>BDH|11230836770692193725</stp>
        <tr r="P9" s="2"/>
      </tp>
      <tp>
        <v>13.47</v>
        <stp/>
        <stp>BDP|5994555288853599865|22</stp>
        <stp>ODF28 Comdty</stp>
        <stp>LAST_PRICE</stp>
        <tr r="I10" s="2"/>
      </tp>
      <tp t="s">
        <v>#N/A Requesting Data...4207158068</v>
        <stp/>
        <stp>BDP|15250395624748236457</stp>
        <tr r="J12" s="11"/>
        <tr r="J14" s="19"/>
      </tp>
      <tp t="s">
        <v>#N/A Requesting Data...4230155737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Data...4270673853</v>
        <stp/>
        <stp>BDP|16401139052443934902</stp>
        <tr r="H12" s="11"/>
        <tr r="H14" s="19"/>
      </tp>
      <tp t="s">
        <v>#N/A Requesting Data...4242241409</v>
        <stp/>
        <stp>BDP|13199699395971985544</stp>
        <tr r="M12" s="2"/>
      </tp>
      <tp t="s">
        <v>#N/A Requesting Data...4218677169</v>
        <stp/>
        <stp>BDP|11018397475349807400</stp>
        <tr r="J9" s="11"/>
        <tr r="J11" s="19"/>
      </tp>
      <tp t="s">
        <v>#N/A Requesting Data...4215821418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Data...4221396219</v>
        <stp/>
        <stp>BDP|18066504518365779184</stp>
        <tr r="E9" s="7"/>
      </tp>
      <tp t="s">
        <v>#N/A Requesting Data...4269155885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Data...4291724175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Data...4268722830</v>
        <stp/>
        <stp>BDP|12094132856919978643</stp>
        <tr r="G12" s="11"/>
        <tr r="G14" s="19"/>
      </tp>
      <tp t="s">
        <v>#N/A Requesting Data...4288585754</v>
        <stp/>
        <stp>BDP|15560487271058748776</stp>
        <tr r="R15" s="19"/>
      </tp>
      <tp t="s">
        <v>#N/A Requesting Data...4278328808</v>
        <stp/>
        <stp>BDP|12664923227122563262</stp>
        <tr r="H15" s="2"/>
      </tp>
      <tp t="s">
        <v>#N/A Requesting Data...4274994199</v>
        <stp/>
        <stp>BDP|10132886557853282798</stp>
        <tr r="R25" s="19"/>
      </tp>
      <tp t="s">
        <v>#N/A Requesting Data...4248346069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13.76</v>
        <stp/>
        <stp>BDP|4318107740087500527|22</stp>
        <stp>ODF33 Comdty</stp>
        <stp>LAST_PRICE</stp>
        <tr r="I14" s="2"/>
      </tp>
      <tp t="s">
        <v>#N/A Requesting Data...4276903567</v>
        <stp/>
        <stp>BDP|18390658971311970670</stp>
        <tr r="D8" s="11"/>
        <tr r="D10" s="19"/>
      </tp>
      <tp t="s">
        <v>#N/A Requesting Data...4288573965</v>
        <stp/>
        <stp>BDP|15381531992630229786</stp>
        <tr r="J5" s="11"/>
        <tr r="J5" s="19"/>
      </tp>
      <tp t="s">
        <v>#N/A Requesting Data...4264023589</v>
        <stp/>
        <stp>BDP|17393541793456997356</stp>
        <tr r="H10" s="11"/>
        <tr r="H12" s="19"/>
      </tp>
      <tp t="s">
        <v>#N/A Requesting Data...4263439265</v>
        <stp/>
        <stp>BDP|16274177393281282193</stp>
        <tr r="G8" s="7"/>
      </tp>
      <tp t="s">
        <v>#N/A Requesting Data...4261568440</v>
        <stp/>
        <stp>BDP|11965837721833428627</stp>
        <tr r="M16" s="2"/>
      </tp>
      <tp t="s">
        <v>#N/A Requesting Data...4282663496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Data...4278732599</v>
        <stp/>
        <stp>BDP|15313882157430160621</stp>
        <tr r="C20" s="11"/>
      </tp>
      <tp t="s">
        <v>#N/A Requesting Data...4274358899</v>
        <stp/>
        <stp>BDP|14309772788493607646</stp>
        <tr r="M4" s="2"/>
      </tp>
      <tp t="s">
        <v>#N/A Requesting Data...4291985500</v>
        <stp/>
        <stp>BDP|14595801115303949097</stp>
        <tr r="E21" s="19"/>
      </tp>
      <tp t="s">
        <v>#N/A Requesting Data...4271630945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Data...4294951332</v>
        <stp/>
        <stp>BDP|18251230446683003334</stp>
        <tr r="B4" s="2"/>
      </tp>
      <tp t="s">
        <v>#N/A Requesting Data...4286076945</v>
        <stp/>
        <stp>BDP|16217601415257291833</stp>
        <tr r="K11" s="2"/>
      </tp>
      <tp>
        <v>13.78</v>
        <stp/>
        <stp>BDP|1730388117014610034|22</stp>
        <stp>ODF35 Comdty</stp>
        <stp>LAST_PRICE</stp>
        <tr r="I15" s="2"/>
      </tp>
      <tp t="s">
        <v>#N/A Requesting Data...3089274593</v>
        <stp/>
        <stp>BDP|12414252169111583844</stp>
        <tr r="J8" s="11"/>
        <tr r="J10" s="19"/>
      </tp>
      <tp t="s">
        <v>#N/A Requesting Data...1425930566</v>
        <stp/>
        <stp>BDP|18247308852560902123</stp>
        <tr r="I5" s="11"/>
        <tr r="I5" s="19"/>
      </tp>
      <tp t="s">
        <v>#N/A Requesting Data...522369696</v>
        <stp/>
        <stp>BDP|12873884328186186157</stp>
        <tr r="H26" s="19"/>
      </tp>
      <tp t="s">
        <v>#N/A Requesting Data...2322438694</v>
        <stp/>
        <stp>BDP|13407403793871815004</stp>
        <tr r="K6" s="2"/>
      </tp>
      <tp t="s">
        <v>#N/A Requesting Data...2449822749</v>
        <stp/>
        <stp>BDP|18177323470082276169</stp>
        <tr r="C19" s="11"/>
      </tp>
      <tp>
        <v>13.51</v>
        <stp/>
        <stp>BDP|8635531302600770334|22</stp>
        <stp>ODF30 Comdty</stp>
        <stp>LAST_PRICE</stp>
        <tr r="I12" s="2"/>
      </tp>
      <tp>
        <v>14.91</v>
        <stp/>
        <stp>BDP|7077160752787948741|22</stp>
        <stp>ODF26 Comdty</stp>
        <stp>LAST_PRICE</stp>
        <tr r="I7" s="2"/>
      </tp>
      <tp t="s">
        <v>#N/A Requesting Data...595854290</v>
        <stp/>
        <stp>BDP|18210740456462118495</stp>
        <tr r="G11" s="7"/>
      </tp>
      <tp t="s">
        <v>#N/A Requesting Data...2431360072</v>
        <stp/>
        <stp>BDP|13811937565742578206</stp>
        <tr r="K5" s="2"/>
      </tp>
      <tp t="s">
        <v>#N/A Requesting Data...2944767175</v>
        <stp/>
        <stp>BDP|11302641772339703592</stp>
        <tr r="J11" s="11"/>
        <tr r="J13" s="19"/>
      </tp>
      <tp t="s">
        <v>#N/A Requesting Data...3190394103</v>
        <stp/>
        <stp>BDP|18144735643102604587</stp>
        <tr r="I6" s="11"/>
        <tr r="I7" s="19"/>
      </tp>
      <tp t="s">
        <v>#N/A Requesting Data...979755490</v>
        <stp/>
        <stp>BDP|17891750447431177959</stp>
        <tr r="I23" s="19"/>
      </tp>
      <tp t="s">
        <v>#N/A Requesting Data...3040214793</v>
        <stp/>
        <stp>BDP|13169219909279069493</stp>
        <tr r="I9" s="19"/>
      </tp>
      <tp t="s">
        <v>#N/A Requesting Data...4060354623</v>
        <stp/>
        <stp>BDP|15169911027214728631</stp>
        <tr r="I10" s="11"/>
        <tr r="I12" s="19"/>
      </tp>
      <tp t="s">
        <v>#N/A Requesting Data...3664630142</v>
        <stp/>
        <stp>BDP|13938612248508071558</stp>
        <tr r="J14" s="2"/>
      </tp>
      <tp t="s">
        <v>#N/A Requesting Data...292183854</v>
        <stp/>
        <stp>BDP|15756764600217707937</stp>
        <tr r="I8" s="11"/>
        <tr r="I10" s="19"/>
      </tp>
      <tp>
        <v>8.14</v>
        <stp/>
        <stp>BDP|15191354459661457650|22</stp>
        <stp>WLQ28 Index</stp>
        <stp>LAST_PRICE</stp>
        <tr r="K20" s="11"/>
        <tr r="D23" s="19"/>
      </tp>
    </main>
    <main first="bofaddin.rtdserver">
      <tp t="s">
        <v>#N/A Requesting Data...3076448910</v>
        <stp/>
        <stp>BDP|16275844520047691695</stp>
        <tr r="I6" s="19"/>
      </tp>
      <tp t="s">
        <v>#N/A Requesting Data...3394070156</v>
        <stp/>
        <stp>BDP|16565084299882524097</stp>
        <tr r="E22" s="19"/>
      </tp>
      <tp t="s">
        <v>#N/A Requesting Data...2376463820</v>
        <stp/>
        <stp>BDP|13919009196892112561</stp>
        <tr r="G6" s="19"/>
      </tp>
      <tp t="s">
        <v>#N/A Requesting Data...2063176847</v>
        <stp/>
        <stp>BDP|10685517029532594805</stp>
        <tr r="J9" s="11"/>
        <tr r="J11" s="19"/>
      </tp>
      <tp t="s">
        <v>#N/A Requesting Data...3856126019</v>
        <stp/>
        <stp>BDP|10190007799825004140</stp>
        <tr r="J10" s="2"/>
      </tp>
      <tp t="s">
        <v>#N/A Requesting Data...1447709674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Data...1300657395</v>
        <stp/>
        <stp>BDP|10764697960379803489</stp>
        <tr r="H13" s="11"/>
        <tr r="H15" s="19"/>
      </tp>
      <tp t="s">
        <v>#N/A Requesting Data...1289895094</v>
        <stp/>
        <stp>BDP|13517598616202729838</stp>
        <tr r="K8" s="2"/>
      </tp>
      <tp t="s">
        <v>#N/A Requesting Data...749084131</v>
        <stp/>
        <stp>BDP|17283641756651242833</stp>
        <tr r="I12" s="11"/>
        <tr r="I14" s="19"/>
      </tp>
      <tp t="s">
        <v>#N/A Requesting Data...1381837919</v>
        <stp/>
        <stp>BDP|11750802159294733595</stp>
        <tr r="D6" s="11"/>
        <tr r="D7" s="19"/>
      </tp>
    </main>
    <main first="bofaddin.rtdserver">
      <tp t="s">
        <v>#N/A Requesting Data...3813480197</v>
        <stp/>
        <stp>BDP|13791043005266774797</stp>
        <tr r="K3" s="2"/>
      </tp>
      <tp t="s">
        <v>#N/A Requesting Data...1314362467</v>
        <stp/>
        <stp>BDP|16346012453228382996</stp>
        <tr r="M14" s="2"/>
      </tp>
      <tp>
        <v>7.7850000000000001</v>
        <stp/>
        <stp>BDP|17400812045415001977|22</stp>
        <stp>WLQ30 Index</stp>
        <stp>LAST_PRICE</stp>
        <tr r="K22" s="11"/>
        <tr r="D24" s="19"/>
      </tp>
      <tp t="s">
        <v>#N/A Requesting Data...555268852</v>
        <stp/>
        <stp>BDP|14493345555019657991</stp>
        <tr r="D21" s="11"/>
      </tp>
      <tp t="s">
        <v>#N/A Requesting Data...2702917243</v>
        <stp/>
        <stp>BDP|10381663256273547222</stp>
        <tr r="J7" s="2"/>
      </tp>
      <tp t="s">
        <v>#N/A Requesting Data...3269308459</v>
        <stp/>
        <stp>BDP|14207649066395210291</stp>
        <tr r="E13" s="11"/>
        <tr r="E15" s="19"/>
      </tp>
      <tp t="s">
        <v>#N/A Requesting Data...2264290415</v>
        <stp/>
        <stp>BDP|10329258298459125127</stp>
        <tr r="D5" s="11"/>
        <tr r="D5" s="19"/>
      </tp>
      <tp>
        <v>10.07</v>
        <stp/>
        <stp>BDP|12311044885073610825|22</stp>
        <stp>WLQ26 Index</stp>
        <stp>LAST_PRICE</stp>
        <tr r="K18" s="11"/>
        <tr r="D21" s="19"/>
      </tp>
      <tp t="s">
        <v>#N/A Requesting Data...1855696799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Data...4141725910</v>
        <stp/>
        <stp>BDP|15657766851707412375</stp>
        <tr r="H9" s="2"/>
      </tp>
      <tp t="s">
        <v>#N/A Requesting Data...709800580</v>
        <stp/>
        <stp>BDP|10206336109409844951</stp>
        <tr r="G4" s="11"/>
        <tr r="G4" s="19"/>
      </tp>
      <tp t="s">
        <v>#N/A Requesting Data...4058122633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Data...2619384729</v>
        <stp/>
        <stp>BDP|13514466073332803207</stp>
        <tr r="E10" s="7"/>
      </tp>
      <tp t="s">
        <v>#N/A Requesting Data...4204367678</v>
        <stp/>
        <stp>BDP|15932419454602327679</stp>
        <tr r="R17" s="19"/>
      </tp>
      <tp t="s">
        <v>#N/A Requesting Data...697539170</v>
        <stp/>
        <stp>BDP|10734617210797818067</stp>
        <tr r="H7" s="11"/>
        <tr r="H8" s="19"/>
      </tp>
      <tp t="s">
        <v>#N/A Requesting Data...2317513264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Data...1409868760</v>
        <stp/>
        <stp>BDP|12488034333200047180</stp>
        <tr r="E6" s="11"/>
        <tr r="E7" s="19"/>
      </tp>
      <tp t="s">
        <v>#N/A Requesting Data...293317509</v>
        <stp/>
        <stp>BDP|15079044459285072518</stp>
        <tr r="C23" s="11"/>
      </tp>
      <tp t="s">
        <v>#N/A Requesting Data...3374016215</v>
        <stp/>
        <stp>BDP|12403675587034363894</stp>
        <tr r="E24" s="19"/>
      </tp>
      <tp t="s">
        <v>#N/A Requesting Data...3719005624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Data...1483767680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Data...2001431000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Data...4131592200</v>
        <stp/>
        <stp>BDP|13827638941138882945</stp>
        <tr r="D20" s="11"/>
      </tp>
      <tp t="s">
        <v>#N/A Requesting Data...3233902795</v>
        <stp/>
        <stp>BDP|12011324621007283512</stp>
        <tr r="K10" s="2"/>
      </tp>
      <tp t="s">
        <v>#N/A Requesting Data...1150235222</v>
        <stp/>
        <stp>BDP|13944439535751923464</stp>
        <tr r="G7" s="7"/>
      </tp>
      <tp t="s">
        <v>#N/A Requesting Data...3018016776</v>
        <stp/>
        <stp>BDP|12486181792623693882</stp>
        <tr r="I7" s="11"/>
        <tr r="I8" s="19"/>
      </tp>
      <tp t="s">
        <v>#N/A Requesting Data...3984688934</v>
        <stp/>
        <stp>BDP|15867650078552221747</stp>
        <tr r="J13" s="11"/>
        <tr r="J15" s="19"/>
      </tp>
      <tp t="s">
        <v>#N/A Requesting Data...2533452672</v>
        <stp/>
        <stp>BDP|16598361100882620607</stp>
        <tr r="E20" s="19"/>
      </tp>
      <tp t="s">
        <v>#N/A Requesting Data...2973124620</v>
        <stp/>
        <stp>BDP|14549521927542330072</stp>
        <tr r="B3" s="2"/>
      </tp>
      <tp t="s">
        <v>#N/A Requesting Data...1388477407</v>
        <stp/>
        <stp>BDP|15569729104905018670</stp>
        <tr r="G13" s="11"/>
        <tr r="G15" s="19"/>
      </tp>
      <tp t="s">
        <v>#N/A Requesting Data...2692429238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Data...3222040398</v>
        <stp/>
        <stp>BDP|15603954615614077815</stp>
        <tr r="H3" s="11"/>
        <tr r="H3" s="19"/>
      </tp>
      <tp t="s">
        <v>#N/A Requesting Data...489880990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Data...4110632001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Data...280617509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Data...767798834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Data...598692791</v>
        <stp/>
        <stp>BDP|10167746766623851495</stp>
        <tr r="H27" s="19"/>
      </tp>
      <tp t="s">
        <v>#N/A Requesting Data...455400727</v>
        <stp/>
        <stp>BDP|15650113847534740213</stp>
        <tr r="K16" s="2"/>
      </tp>
      <tp>
        <v>7.43</v>
        <stp/>
        <stp>BDP|15206803498617246315|22</stp>
        <stp>WLK35 Index</stp>
        <stp>LAST_PRICE</stp>
        <tr r="K25" s="11"/>
        <tr r="D26" s="19"/>
      </tp>
      <tp t="s">
        <v>#N/A Requesting Data...576354154</v>
        <stp/>
        <stp>BDP|13254377893488997629</stp>
        <tr r="D23" s="11"/>
      </tp>
      <tp t="s">
        <v>#N/A Requesting Data...2327293540</v>
        <stp/>
        <stp>BDP|17168141665277915099</stp>
        <tr r="J5" s="11"/>
        <tr r="J5" s="19"/>
      </tp>
      <tp t="s">
        <v>#N/A Requesting Data...445524510</v>
        <stp/>
        <stp>BDP|13192264257971139213</stp>
        <tr r="B5" s="2"/>
      </tp>
      <tp t="s">
        <v>#N/A Requesting Data...1224802178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7.66</v>
        <stp/>
        <stp>BDP|11202313113777109480|22</stp>
        <stp>WLQ32 Index</stp>
        <stp>LAST_PRICE</stp>
        <tr r="K23" s="11"/>
        <tr r="D25" s="19"/>
      </tp>
      <tp t="s">
        <v>#N/A Requesting Data...3107494613</v>
        <stp/>
        <stp>BDP|11400645938887008706</stp>
        <tr r="J7" s="11"/>
        <tr r="J8" s="19"/>
      </tp>
      <tp t="s">
        <v>#N/A Requesting Data...2280213311</v>
        <stp/>
        <stp>BDP|11901617520055099407</stp>
        <tr r="H22" s="19"/>
      </tp>
      <tp t="s">
        <v>#N/A Requesting Data...3480770732</v>
        <stp/>
        <stp>BDP|15400756759381384234</stp>
        <tr r="D22" s="11"/>
      </tp>
      <tp t="s">
        <v>#N/A Requesting Data...1165174115</v>
        <stp/>
        <stp>BDP|12640648403606974635</stp>
        <tr r="H11" s="2"/>
      </tp>
      <tp t="s">
        <v>#N/A Requesting Data...3436090262</v>
        <stp/>
        <stp>BDP|16467386859441799584</stp>
        <tr r="H21" s="19"/>
      </tp>
      <tp t="s">
        <v>#N/A Requesting Data...3479743661</v>
        <stp/>
        <stp>BDP|14499871584089873959</stp>
        <tr r="J5" s="2"/>
      </tp>
      <tp t="s">
        <v>#N/A Requesting Data...2766339433</v>
        <stp/>
        <stp>BDP|15874572719711331490</stp>
        <tr r="E7" s="11"/>
        <tr r="E8" s="19"/>
      </tp>
      <tp>
        <v>8.7200000000000006</v>
        <stp/>
        <stp>BDP|18343878312230213019|22</stp>
        <stp>WLK27 Index</stp>
        <stp>LAST_PRICE</stp>
        <tr r="K19" s="11"/>
        <tr r="D22" s="19"/>
      </tp>
      <tp t="s">
        <v>#N/A Requesting Data...2713443887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Data...1773862773</v>
        <stp/>
        <stp>BDP|10311071319847809260</stp>
        <tr r="E5" s="11"/>
        <tr r="E5" s="19"/>
      </tp>
      <tp t="s">
        <v>#N/A Requesting Data...3626429675</v>
        <stp/>
        <stp>BDP|13500928233515131809</stp>
        <tr r="R29" s="19"/>
      </tp>
      <tp t="s">
        <v>#N/A Requesting Data...1604603640</v>
        <stp/>
        <stp>BDP|17886146055302615594</stp>
        <tr r="H10" s="2"/>
      </tp>
      <tp t="s">
        <v>#N/A Requesting Data...3403756555</v>
        <stp/>
        <stp>BDP|15780778072099169853</stp>
        <tr r="H7" s="2"/>
      </tp>
      <tp>
        <v>13.62</v>
        <stp/>
        <stp>BDP|9537380863981849389|22</stp>
        <stp>ODF31 Comdty</stp>
        <stp>LAST_PRICE</stp>
        <tr r="I13" s="2"/>
      </tp>
      <tp t="s">
        <v>#N/A Requesting Data...3464356914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Data...530080348</v>
        <stp/>
        <stp>BDP|12508709024814224690</stp>
        <tr r="D13" s="11"/>
        <tr r="D15" s="19"/>
      </tp>
      <tp t="s">
        <v>#N/A Requesting Data...2930519069</v>
        <stp/>
        <stp>BDP|16680580833864261100</stp>
        <tr r="C18" s="11"/>
      </tp>
      <tp t="s">
        <v>#N/A Requesting Data...1799323345</v>
        <stp/>
        <stp>BDP|10601763240924932273</stp>
        <tr r="B7" s="2"/>
      </tp>
      <tp t="s">
        <v>#N/A Requesting Data...1035845352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Data...858147336</v>
        <stp/>
        <stp>BDP|12246695054252844675</stp>
        <tr r="I2" s="19"/>
      </tp>
      <tp t="s">
        <v>#N/A Requesting Data...4164712413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Data...2447485474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Data...4290470576</v>
        <stp/>
        <stp>BDP|14450913867796246868</stp>
        <tr r="E4" s="11"/>
        <tr r="E4" s="19"/>
      </tp>
      <tp t="e">
        <v>#N/A</v>
        <stp/>
        <stp>BDH|13629679082639758128</stp>
        <tr r="B30" s="11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7.54</v>
        <stp/>
        <stp>BDP|2477436560693487840|22</stp>
        <stp>WLK33 Index</stp>
        <stp>LAST_PRICE</stp>
        <tr r="K24" s="11"/>
      </tp>
      <tp>
        <v>7.875</v>
        <stp/>
        <stp>BDP|6555917527705726771|22</stp>
        <stp>WLK29 Index</stp>
        <stp>LAST_PRICE</stp>
        <tr r="K21" s="11"/>
      </tp>
      <tp>
        <v>13.831</v>
        <stp/>
        <stp>BDP|17867681293201701771|22</stp>
        <stp>ODF37 Comdty</stp>
        <stp>LAST_PRICE</stp>
        <tr r="I16" s="2"/>
      </tp>
      <tp>
        <v>14.695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13.39</v>
        <stp/>
        <stp>BDP|17222976670638756393|22</stp>
        <stp>ODF29 Comdty</stp>
        <stp>LAST_PRICE</stp>
        <tr r="I11" s="2"/>
      </tp>
      <tp t="s">
        <v>#N/A Real Time</v>
        <stp/>
        <stp>BDP|11269106225149150376|22</stp>
        <stp>ODN25 Comdty</stp>
        <stp>LAST_PRICE</stp>
        <tr r="I6" s="2"/>
      </tp>
      <tp>
        <v>14.9</v>
        <stp/>
        <stp>BDP|13502834249559134851|22</stp>
        <stp>BZDIOVRA Index</stp>
        <stp>LAST_PRICE</stp>
        <tr r="I3" s="2"/>
      </tp>
      <tp t="s">
        <v>#N/A Requesting Data...3943539604</v>
        <stp/>
        <stp>BDP|4638716679660660820</stp>
        <tr r="H8" s="2"/>
      </tp>
      <tp t="s">
        <v>#N/A Requesting Data...2014951518</v>
        <stp/>
        <stp>BDP|5850214959956854834</stp>
        <tr r="H2" s="19"/>
      </tp>
      <tp t="s">
        <v>#N/A Requesting Data...892257093</v>
        <stp/>
        <stp>BDP|1643486086802458341</stp>
        <tr r="E25" s="19"/>
      </tp>
      <tp t="s">
        <v>#N/A Requesting Data...3437626980</v>
        <stp/>
        <stp>BDP|4157223935860898914</stp>
        <tr r="J9" s="19"/>
      </tp>
      <tp t="s">
        <v>#N/A Requesting Data...2189196567</v>
        <stp/>
        <stp>BDP|9769032697008941467</stp>
        <tr r="E3" s="11"/>
        <tr r="E3" s="19"/>
      </tp>
      <tp t="s">
        <v>#N/A Requesting Data...2007844616</v>
        <stp/>
        <stp>BDP|2187806360183599399</stp>
        <tr r="M8" s="2"/>
      </tp>
      <tp t="s">
        <v>#N/A Requesting Data...1999039890</v>
        <stp/>
        <stp>BDP|9453706824659239917</stp>
        <tr r="D3" s="11"/>
        <tr r="D3" s="19"/>
      </tp>
      <tp t="s">
        <v>#N/A Requesting Data...1883374251</v>
        <stp/>
        <stp>BDP|2992747448774164936</stp>
        <tr r="E27" s="19"/>
      </tp>
      <tp t="s">
        <v>#N/A Requesting Data...2243393959</v>
        <stp/>
        <stp>BDP|4395756221404557952</stp>
        <tr r="D2" s="19"/>
      </tp>
      <tp t="s">
        <v>#N/A Requesting Data...2477853917</v>
        <stp/>
        <stp>BDP|8426700375802659609</stp>
        <tr r="G9" s="11"/>
        <tr r="G11" s="19"/>
      </tp>
      <tp t="s">
        <v>#N/A Requesting Data...3586232482</v>
        <stp/>
        <stp>BDP|3905065737155367827</stp>
        <tr r="G6" s="11"/>
        <tr r="G7" s="19"/>
      </tp>
      <tp t="s">
        <v>#N/A Requesting Data...4168926429</v>
        <stp/>
        <stp>BDP|2001157129209643549</stp>
        <tr r="I25" s="19"/>
      </tp>
      <tp t="s">
        <v>#N/A Requesting Data...1202442112</v>
        <stp/>
        <stp>BDP|3794307997384608046</stp>
        <tr r="I3" s="11"/>
        <tr r="I3" s="19"/>
      </tp>
      <tp t="s">
        <v>#N/A Requesting Data...2272047953</v>
        <stp/>
        <stp>BDP|4275888243441819414</stp>
        <tr r="E26" s="19"/>
      </tp>
      <tp t="s">
        <v>#N/A Requesting Data...2755011375</v>
        <stp/>
        <stp>BDP|1923241929759262565</stp>
        <tr r="M10" s="2"/>
      </tp>
      <tp t="s">
        <v>#N/A Requesting Data...4272674015</v>
        <stp/>
        <stp>BDP|3331986474028834805</stp>
        <tr r="J4" s="11"/>
        <tr r="J4" s="19"/>
      </tp>
      <tp t="s">
        <v>#N/A Requesting Data...1576871526</v>
        <stp/>
        <stp>BDP|5983646568229835184</stp>
        <tr r="R20" s="19"/>
      </tp>
      <tp t="s">
        <v>#N/A Requesting Data...2011125831</v>
        <stp/>
        <stp>BDP|4734890585182203825</stp>
        <tr r="D18" s="11"/>
      </tp>
      <tp t="s">
        <v>#N/A Requesting Data...1695110317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Data...2621845721</v>
        <stp/>
        <stp>BDP|5084823412455529785</stp>
        <tr r="H4" s="11"/>
        <tr r="H4" s="19"/>
      </tp>
      <tp t="s">
        <v>#N/A Requesting Data...2705751201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Data...2759149034</v>
        <stp/>
        <stp>BDP|3666674876795321902</stp>
        <tr r="E6" s="19"/>
      </tp>
      <tp t="s">
        <v>#N/A Requesting Data...3934521104</v>
        <stp/>
        <stp>BDP|7052549700088374422</stp>
        <tr r="J13" s="2"/>
      </tp>
      <tp t="s">
        <v>#N/A Requesting Data...2293255387</v>
        <stp/>
        <stp>BDP|9741032815896210067</stp>
        <tr r="K4" s="2"/>
      </tp>
      <tp t="s">
        <v>#N/A Requesting Data...2943330046</v>
        <stp/>
        <stp>BDP|9882058252866127540</stp>
        <tr r="I27" s="19"/>
      </tp>
      <tp t="s">
        <v>#N/A Requesting Data...3070262502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Data...2535388190</v>
        <stp/>
        <stp>BDP|8711749621454981610</stp>
        <tr r="H9" s="11"/>
        <tr r="H11" s="19"/>
      </tp>
      <tp t="s">
        <v>#N/A Requesting Data...3047084630</v>
        <stp/>
        <stp>BDP|2124980644386234646</stp>
        <tr r="R14" s="19"/>
      </tp>
      <tp t="s">
        <v>#N/A Requesting Data...2190257726</v>
        <stp/>
        <stp>BDP|4159726335098711786</stp>
        <tr r="D4" s="11"/>
        <tr r="D4" s="19"/>
      </tp>
      <tp t="s">
        <v>#N/A Requesting Data...2309972046</v>
        <stp/>
        <stp>BDP|6600922458241548475</stp>
        <tr r="J10" s="11"/>
        <tr r="J12" s="19"/>
      </tp>
      <tp t="s">
        <v>#N/A Requesting Data...4076256599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Data...1220035932</v>
        <stp/>
        <stp>BDP|7509049474986681906</stp>
        <tr r="H24" s="19"/>
      </tp>
      <tp t="s">
        <v>#N/A Requesting Data...2561871609</v>
        <stp/>
        <stp>BDP|8651142543386755452</stp>
        <tr r="I26" s="19"/>
      </tp>
      <tp t="s">
        <v>#N/A Requesting Data...3782531406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Data...3352383789</v>
        <stp/>
        <stp>BDP|6401007919956475918</stp>
        <tr r="K9" s="2"/>
      </tp>
      <tp t="s">
        <v>#N/A Requesting Data...1545949124</v>
        <stp/>
        <stp>BDP|3594728727869926770</stp>
        <tr r="E10" s="11"/>
        <tr r="E12" s="19"/>
      </tp>
      <tp t="s">
        <v>#N/A Requesting Data...3375590931</v>
        <stp/>
        <stp>BDP|1295270050609935714</stp>
        <tr r="H5" s="11"/>
        <tr r="H5" s="19"/>
      </tp>
      <tp t="s">
        <v>#N/A Requesting Data...1583698823</v>
        <stp/>
        <stp>BDP|9586602971314157476</stp>
        <tr r="J6" s="11"/>
        <tr r="J7" s="19"/>
      </tp>
      <tp t="s">
        <v>#N/A Requesting Data...2053307108</v>
        <stp/>
        <stp>BDP|5897436104601965865</stp>
        <tr r="J6" s="19"/>
      </tp>
      <tp t="s">
        <v>#N/A Requesting Data...2981729852</v>
        <stp/>
        <stp>BDP|7210719112410508942</stp>
        <tr r="J9" s="19"/>
      </tp>
      <tp t="s">
        <v>#N/A Requesting Data...1859104508</v>
        <stp/>
        <stp>BDP|6258822248703087193</stp>
        <tr r="I22" s="19"/>
      </tp>
      <tp t="s">
        <v>#N/A Requesting Data...1434810957</v>
        <stp/>
        <stp>BDP|6999313489046488323</stp>
        <tr r="K12" s="2"/>
      </tp>
      <tp t="s">
        <v>#N/A Requesting Data...2195551963</v>
        <stp/>
        <stp>BDP|8414640352844636739</stp>
        <tr r="K13" s="2"/>
      </tp>
      <tp t="s">
        <v>#N/A Requesting Data...2101163718</v>
        <stp/>
        <stp>BDP|6160330820607293841</stp>
        <tr r="J6" s="19"/>
      </tp>
    </main>
    <main first="bofaddin.rtdserver">
      <tp t="s">
        <v>#N/A Requesting Data...2152247596</v>
        <stp/>
        <stp>BDP|3315293682106022630</stp>
        <tr r="J6" s="11"/>
        <tr r="J7" s="19"/>
      </tp>
      <tp t="s">
        <v>#N/A Requesting Data...3761746166</v>
        <stp/>
        <stp>BDP|9429013316019147896</stp>
        <tr r="R21" s="19"/>
      </tp>
      <tp t="s">
        <v>#N/A Requesting Data...2976599127</v>
        <stp/>
        <stp>BDP|2990502423164020862</stp>
        <tr r="M9" s="2"/>
      </tp>
      <tp t="s">
        <v>#N/A Requesting Data...3408871570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Data...2352771508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Data...2359427612</v>
        <stp/>
        <stp>BDP|8154902215360295977</stp>
        <tr r="H20" s="19"/>
      </tp>
      <tp t="s">
        <v>#N/A Requesting Data...3559124847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Data...2985572675</v>
        <stp/>
        <stp>BDP|9636783809803462453</stp>
        <tr r="C25" s="11"/>
      </tp>
      <tp t="s">
        <v>#N/A Requesting Data...1482505628</v>
        <stp/>
        <stp>BDP|8805667161083002133</stp>
        <tr r="J3" s="11"/>
        <tr r="J3" s="19"/>
      </tp>
      <tp t="s">
        <v>#N/A Requesting Data...3500714586</v>
        <stp/>
        <stp>BDP|7546476684227611629</stp>
        <tr r="M7" s="2"/>
      </tp>
      <tp t="s">
        <v>#N/A Requesting Data...3264950525</v>
        <stp/>
        <stp>BDP|4774572175039586539</stp>
        <tr r="D9" s="19"/>
      </tp>
      <tp t="s">
        <v>#N/A Requesting Data...1390061431</v>
        <stp/>
        <stp>BDP|9349190465432927654</stp>
        <tr r="C26" s="11"/>
      </tp>
      <tp t="s">
        <v>#N/A Requesting Data...3431924613</v>
        <stp/>
        <stp>BDP|5332477555246563840</stp>
        <tr r="H6" s="2"/>
      </tp>
      <tp t="s">
        <v>#N/A Requesting Data...4064192201</v>
        <stp/>
        <stp>BDP|9296062114427229555</stp>
        <tr r="H5" s="2"/>
      </tp>
      <tp t="s">
        <v>#N/A Requesting Data...1244020790</v>
        <stp/>
        <stp>BDP|3131810410801081170</stp>
        <tr r="H11" s="11"/>
        <tr r="H13" s="19"/>
      </tp>
      <tp t="s">
        <v>#N/A Requesting Data...3752443085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Data...1946980862</v>
        <stp/>
        <stp>BDP|5970432481165816675</stp>
        <tr r="J9" s="2"/>
      </tp>
      <tp t="s">
        <v>#N/A Requesting Data...2479825752</v>
        <stp/>
        <stp>BDP|6428209671071195804</stp>
        <tr r="D25" s="11"/>
      </tp>
      <tp t="s">
        <v>#N/A Requesting Data...3994821802</v>
        <stp/>
        <stp>BDP|6181484335763016961</stp>
        <tr r="I21" s="19"/>
      </tp>
      <tp t="s">
        <v>#N/A Requesting Data...3143672426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Data...3924657739</v>
        <stp/>
        <stp>BDP|3612074661198875616</stp>
        <tr r="J2" s="19"/>
      </tp>
      <tp t="s">
        <v>#N/A Requesting Data...1229048155</v>
        <stp/>
        <stp>BDP|6009636741147577859</stp>
        <tr r="I20" s="19"/>
      </tp>
      <tp t="s">
        <v>#N/A Requesting Data...3225109719</v>
        <stp/>
        <stp>BDP|5416050933808437507</stp>
        <tr r="E11" s="11"/>
        <tr r="E13" s="19"/>
      </tp>
      <tp t="s">
        <v>#N/A Requesting Data...3115830506</v>
        <stp/>
        <stp>BDP|4469726952068478577</stp>
        <tr r="E2" s="19"/>
      </tp>
      <tp t="s">
        <v>#N/A Requesting Data...1605026729</v>
        <stp/>
        <stp>BDP|2514423990686244217</stp>
        <tr r="D10" s="11"/>
        <tr r="D12" s="19"/>
      </tp>
      <tp t="s">
        <v>#N/A Requesting Data...3908790400</v>
        <stp/>
        <stp>BDP|5505121907678251772</stp>
        <tr r="G5" s="11"/>
        <tr r="G5" s="19"/>
      </tp>
      <tp t="s">
        <v>#N/A Requesting Data...3561943059</v>
        <stp/>
        <stp>BDP|6717872964888555496</stp>
        <tr r="K7" s="2"/>
      </tp>
      <tp t="s">
        <v>#N/A Requesting Data...1414326688</v>
        <stp/>
        <stp>BDP|7628246514408667822</stp>
        <tr r="I13" s="11"/>
        <tr r="I15" s="19"/>
      </tp>
      <tp t="s">
        <v>#N/A Requesting Data...3924115357</v>
        <stp/>
        <stp>BDP|3463804556948818291</stp>
        <tr r="D19" s="11"/>
      </tp>
      <tp t="s">
        <v>#N/A Requesting Data...1189090856</v>
        <stp/>
        <stp>BDP|1877563044224185082</stp>
        <tr r="R11" s="19"/>
      </tp>
      <tp t="s">
        <v>#N/A Requesting Data...2561635606</v>
        <stp/>
        <stp>BDP|3931452041031580694</stp>
        <tr r="J15" s="2"/>
      </tp>
      <tp t="s">
        <v>#N/A Requesting Data...3753994307</v>
        <stp/>
        <stp>BDP|6086773022681627652</stp>
        <tr r="R3" s="19"/>
      </tp>
      <tp t="s">
        <v>#N/A Requesting Data...3370962200</v>
        <stp/>
        <stp>BDP|9274013617679287535</stp>
        <tr r="G9" s="19"/>
      </tp>
      <tp t="s">
        <v>#N/A Requesting Data...3913384698</v>
        <stp/>
        <stp>BDP|5458019831893466086</stp>
        <tr r="J10" s="11"/>
        <tr r="J12" s="19"/>
      </tp>
      <tp t="s">
        <v>#N/A Requesting Data...3439597096</v>
        <stp/>
        <stp>BDP|5425105562507935010</stp>
        <tr r="K14" s="2"/>
      </tp>
      <tp t="s">
        <v>#N/A Requesting Data...1292160939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Data...1882831051</v>
        <stp/>
        <stp>BDP|9507205330525513839</stp>
        <tr r="J4" s="11"/>
        <tr r="J4" s="19"/>
      </tp>
      <tp t="s">
        <v>#N/A Requesting Data...4015470321</v>
        <stp/>
        <stp>BDP|2101225401797588245</stp>
        <tr r="H14" s="2"/>
      </tp>
      <tp t="s">
        <v>#N/A Requesting Data...4020821394</v>
        <stp/>
        <stp>BDP|7380091922057856733</stp>
        <tr r="J4" s="2"/>
      </tp>
      <tp t="s">
        <v>#N/A Requesting Data...1525212111</v>
        <stp/>
        <stp>BDP|7227915130840435804</stp>
        <tr r="E23" s="19"/>
      </tp>
      <tp t="s">
        <v>#N/A Requesting Data...4208270566</v>
        <stp/>
        <stp>BDP|6648854877445314932</stp>
        <tr r="C21" s="11"/>
      </tp>
      <tp t="s">
        <v>#N/A Requesting Data...1782116424</v>
        <stp/>
        <stp>BDP|7765646974033428381</stp>
        <tr r="G12" s="7"/>
      </tp>
      <tp t="s">
        <v>#N/A Requesting Data...1161932171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Data...2045645923</v>
        <stp/>
        <stp>BDP|8996523424079587047</stp>
        <tr r="J3" s="11"/>
        <tr r="J3" s="19"/>
      </tp>
      <tp t="s">
        <v>#N/A Requesting Data...2788613211</v>
        <stp/>
        <stp>BDP|5683100328445387518</stp>
        <tr r="G9" s="7"/>
      </tp>
      <tp t="s">
        <v>#N/A Requesting Data...2736959143</v>
        <stp/>
        <stp>BDP|1822719222220999206</stp>
        <tr r="D11" s="11"/>
        <tr r="D13" s="19"/>
      </tp>
      <tp t="s">
        <v>#N/A Requesting Data...2544836316</v>
        <stp/>
        <stp>BDP|3412478252612481668</stp>
        <tr r="D12" s="11"/>
        <tr r="D14" s="19"/>
      </tp>
      <tp t="s">
        <v>#N/A Requesting Data...3010745770</v>
        <stp/>
        <stp>BDP|1687368956969111871</stp>
        <tr r="K15" s="2"/>
      </tp>
      <tp t="s">
        <v>#N/A Requesting Data...3561584058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Data...1876223038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Data...2388737697</v>
        <stp/>
        <stp>BDP|2374175931660047606</stp>
        <tr r="H13" s="2"/>
      </tp>
      <tp t="s">
        <v>#N/A Requesting Data...1233576087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Data...2664097295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Data...2941991824</v>
        <stp/>
        <stp>BDP|7320197849905807080</stp>
        <tr r="C24" s="11"/>
      </tp>
      <tp t="s">
        <v>#N/A Requesting Data...2340733537</v>
        <stp/>
        <stp>BDP|2190926934948613723</stp>
        <tr r="H6" s="19"/>
      </tp>
      <tp t="s">
        <v>#N/A Requesting Data...1607688294</v>
        <stp/>
        <stp>BDP|4375753900560113469</stp>
        <tr r="R10" s="19"/>
      </tp>
      <tp t="s">
        <v>#N/A Requesting Data...4039938649</v>
        <stp/>
        <stp>BDP|4463478870191165152</stp>
        <tr r="M6" s="2"/>
      </tp>
      <tp t="s">
        <v>#N/A Requesting Data...2916149348</v>
        <stp/>
        <stp>BDP|6458698369549551863</stp>
        <tr r="I9" s="11"/>
        <tr r="I11" s="19"/>
      </tp>
      <tp t="s">
        <v>#N/A Requesting Data...1755741340</v>
        <stp/>
        <stp>BDP|5090352166701754608</stp>
        <tr r="F29" s="11"/>
      </tp>
      <tp t="s">
        <v>#N/A Requesting Data...3307309437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Data...2859713170</v>
        <stp/>
        <stp>BDP|1827417845708676912</stp>
        <tr r="D7" s="11"/>
        <tr r="D8" s="19"/>
      </tp>
      <tp t="s">
        <v>#N/A Requesting Data...3704290172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Data...3689633419</v>
        <stp/>
        <stp>BDP|5901000520520466755</stp>
        <tr r="H23" s="19"/>
      </tp>
      <tp t="s">
        <v>#N/A Requesting Data...2651697832</v>
        <stp/>
        <stp>BDP|4651376489008602716</stp>
        <tr r="J12" s="11"/>
        <tr r="J14" s="19"/>
      </tp>
      <tp t="s">
        <v>#N/A Requesting Data...3643196572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Data...1376068974</v>
        <stp/>
        <stp>BDP|7009126234541041477</stp>
        <tr r="E9" s="11"/>
        <tr r="E11" s="19"/>
      </tp>
      <tp t="s">
        <v>#N/A Requesting Data...2533661561</v>
        <stp/>
        <stp>BDP|2127305658120032482</stp>
        <tr r="G10" s="11"/>
        <tr r="G12" s="19"/>
      </tp>
      <tp t="s">
        <v>#N/A Requesting Data...2562398375</v>
        <stp/>
        <stp>BDP|3552371989500988863</stp>
        <tr r="J7" s="11"/>
        <tr r="J8" s="19"/>
      </tp>
      <tp t="s">
        <v>#N/A Requesting Data...4235592529</v>
        <stp/>
        <stp>BDP|8996589861712440902</stp>
        <tr r="D26" s="11"/>
      </tp>
      <tp t="s">
        <v>#N/A Requesting Data...2740335883</v>
        <stp/>
        <stp>BDP|4226241773230894182</stp>
        <tr r="J13" s="11"/>
        <tr r="J15" s="19"/>
      </tp>
      <tp t="s">
        <v>#N/A Requesting Data...4130143371</v>
        <stp/>
        <stp>BDP|9236812778495761274</stp>
        <tr r="D9" s="11"/>
        <tr r="D11" s="19"/>
      </tp>
      <tp t="s">
        <v>#N/A Requesting Data...4279175765</v>
        <stp/>
        <stp>BDP|8787993904919445978</stp>
        <tr r="J8" s="11"/>
        <tr r="J10" s="19"/>
      </tp>
      <tp t="s">
        <v>#N/A Requesting Data...3800793633</v>
        <stp/>
        <stp>BDP|4986428474834544241</stp>
        <tr r="H9" s="19"/>
      </tp>
      <tp t="s">
        <v>#N/A Requesting Data...2536762080</v>
        <stp/>
        <stp>BDP|4027837973262682890</stp>
        <tr r="M15" s="2"/>
      </tp>
      <tp t="s">
        <v>#N/A Requesting Data...2476746521</v>
        <stp/>
        <stp>BDP|6863710481498153056</stp>
        <tr r="R4" s="19"/>
      </tp>
      <tp t="s">
        <v>#N/A Requesting Data...2754722771</v>
        <stp/>
        <stp>BDP|7977680686540306885</stp>
        <tr r="D6" s="19"/>
      </tp>
      <tp t="s">
        <v>#N/A Requesting Data...3303789293</v>
        <stp/>
        <stp>BDP|2978744912796430367</stp>
        <tr r="M5" s="2"/>
      </tp>
      <tp t="s">
        <v>#N/A Requesting Data...2078258267</v>
        <stp/>
        <stp>BDP|6463399830411977660</stp>
        <tr r="H8" s="11"/>
        <tr r="H10" s="19"/>
      </tp>
      <tp t="s">
        <v>#N/A Requesting Data...3513642365</v>
        <stp/>
        <stp>BDP|3333630846708210848</stp>
        <tr r="J2" s="19"/>
      </tp>
      <tp t="s">
        <v>#N/A Requesting Data...1316034056</v>
        <stp/>
        <stp>BDP|6124812264958528142</stp>
        <tr r="G6" s="7"/>
      </tp>
      <tp t="s">
        <v>#N/A Requesting Data...3135326427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Data...2784915060</v>
        <stp/>
        <stp>BDP|7576008118700462431</stp>
        <tr r="G8" s="11"/>
        <tr r="G10" s="19"/>
      </tp>
      <tp t="s">
        <v>#N/A Requesting Data...1625034228</v>
        <stp/>
        <stp>BDP|1070616809507239240</stp>
        <tr r="E8" s="11"/>
        <tr r="E10" s="19"/>
      </tp>
      <tp t="s">
        <v>#N/A Requesting Data...3931245447</v>
        <stp/>
        <stp>BDP|3915222074910115423</stp>
        <tr r="R8" s="19"/>
      </tp>
      <tp t="s">
        <v>#N/A Requesting Data...3027876295</v>
        <stp/>
        <stp>BDP|4163044537905757079</stp>
        <tr r="H4" s="2"/>
      </tp>
      <tp t="s">
        <v>#N/A Requesting Data...4031011079</v>
        <stp/>
        <stp>BDP|4623768472882485469</stp>
        <tr r="G3" s="11"/>
        <tr r="G3" s="19"/>
      </tp>
      <tp t="s">
        <v>#N/A Requesting Data...1796861473</v>
        <stp/>
        <stp>BDP|1655010175960499466</stp>
        <tr r="G7" s="11"/>
        <tr r="G8" s="19"/>
      </tp>
      <tp t="s">
        <v>#N/A Requesting Data...2481998532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Data...3745262696</v>
        <stp/>
        <stp>BDP|2569764526774212131</stp>
        <tr r="E9" s="19"/>
      </tp>
      <tp t="s">
        <v>#N/A Requesting Data...3749804299</v>
        <stp/>
        <stp>BDP|5180174984237381953</stp>
        <tr r="J11" s="11"/>
        <tr r="J13" s="19"/>
      </tp>
      <tp t="s">
        <v>#N/A Requesting Data...2723344961</v>
        <stp/>
        <stp>BDP|9595075412893390962</stp>
        <tr r="E12" s="11"/>
        <tr r="E14" s="19"/>
      </tp>
      <tp t="s">
        <v>#N/A Requesting Data...3628521995</v>
        <stp/>
        <stp>BDP|2884752705310536665</stp>
        <tr r="I24" s="19"/>
      </tp>
      <tp t="s">
        <v>#N/A Requesting Data...1523263587</v>
        <stp/>
        <stp>BDP|8786671772103883961</stp>
        <tr r="R7" s="19"/>
      </tp>
      <tp t="s">
        <v>#N/A Requesting Data...3716737289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Data...3979646272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Data...2347051821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Data...4202066204</v>
        <stp/>
        <stp>BDP|1350668238224386387</stp>
        <tr r="R26" s="19"/>
      </tp>
    </main>
    <main first="bofaddin.rtdserver">
      <tp t="s">
        <v>#N/A Real Time</v>
        <stp/>
        <stp>BDP|558791040652910541|22</stp>
        <stp>WLK25 Index</stp>
        <stp>LAST_PRICE</stp>
        <tr r="D20" s="19"/>
      </tp>
      <tp t="s">
        <v>#N/A Requesting Data...1955218509</v>
        <stp/>
        <stp>BDP|55815364648658119</stp>
        <tr r="H25" s="19"/>
      </tp>
      <tp t="s">
        <v>#N/A Requesting Data...2215522155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Data...1948064548</v>
        <stp/>
        <stp>BDP|591725260180001521</stp>
        <tr r="H6" s="11"/>
        <tr r="H7" s="19"/>
      </tp>
      <tp t="s">
        <v>#N/A Requesting Data...2909022178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Data...2685398646</v>
        <stp/>
        <stp>BDP|542154546040819345</stp>
        <tr r="G11" s="11"/>
        <tr r="G13" s="19"/>
        <tr r="R22" s="19"/>
      </tp>
      <tp t="s">
        <v>#N/A Requesting Data...2483687515</v>
        <stp/>
        <stp>BDP|162205019758440862</stp>
        <tr r="E8" s="7"/>
      </tp>
      <tp t="s">
        <v>#N/A Requesting Data...2252380556</v>
        <stp/>
        <stp>BDP|368437973666143841</stp>
        <tr r="J12" s="2"/>
      </tp>
      <tp t="s">
        <v>#N/A Requesting Data...3302575732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Data...2755603839</v>
        <stp/>
        <stp>BDP|813990660275351546</stp>
        <tr r="R13" s="19"/>
      </tp>
      <tp t="s">
        <v>#N/A Requesting Data...2352265999</v>
        <stp/>
        <stp>BDP|394006502529987782</stp>
        <tr r="J11" s="2"/>
      </tp>
      <tp t="s">
        <v>#N/A Requesting Data...1875458006</v>
        <stp/>
        <stp>BDP|284241585389591899</stp>
        <tr r="G2" s="19"/>
      </tp>
      <tp t="s">
        <v>#N/A Requesting Data...3165995300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 t="e">
        <f ca="1">ROUND(E4/G11,0)</f>
        <v>#VALUE!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1.4275168080247302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1.339014690820419</v>
      </c>
    </row>
    <row r="8" spans="1:11" x14ac:dyDescent="0.25">
      <c r="D8" s="19" t="s">
        <v>360</v>
      </c>
      <c r="E8" s="96">
        <f ca="1">_xll.BDP(E6&amp;" Corp","px_last_actual",)</f>
        <v>1038.0625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1.4878209432382976</v>
      </c>
      <c r="I9" s="1"/>
    </row>
    <row r="10" spans="1:11" x14ac:dyDescent="0.25">
      <c r="D10" s="19" t="s">
        <v>76</v>
      </c>
      <c r="E10" s="29" t="e">
        <f ca="1">G11/_xll.BDP($E6&amp;" Corp","PAR_AMT")</f>
        <v>#VALUE!</v>
      </c>
      <c r="F10" s="24" t="s">
        <v>68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77</v>
      </c>
      <c r="E11" s="33" t="e">
        <f ca="1">E3*(G12-G11)</f>
        <v>#VALUE!</v>
      </c>
      <c r="F11" s="24" t="s">
        <v>72</v>
      </c>
      <c r="G11" s="26">
        <f ca="1">_xll.BDP(E6&amp;" Corp","YAS_BOND_PX","YAS_BOND_YLD="&amp;E7)</f>
        <v>1029.593601</v>
      </c>
      <c r="I11" s="5"/>
    </row>
    <row r="12" spans="1:11" ht="15.75" thickBot="1" x14ac:dyDescent="0.3">
      <c r="D12" s="20" t="s">
        <v>358</v>
      </c>
      <c r="E12" s="92" t="e">
        <f ca="1">G11/G12-1</f>
        <v>#VALUE!</v>
      </c>
      <c r="F12" s="27" t="s">
        <v>73</v>
      </c>
      <c r="G12" s="41">
        <f ca="1">_xll.BDP(E6&amp;" Corp","YAS_BOND_PX","YAS_BOND_YLD="&amp;LEFT(E8,1)&amp;"."&amp;RIGHT(E8,4))</f>
        <v>1038.0625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H20" sqref="H20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topLeftCell="A4" workbookViewId="0">
      <selection activeCell="F7" sqref="F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45867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>_xll.BDP(G3,"LAST_UPDATE_DT",,)</f>
        <v>28/07/2025</v>
      </c>
      <c r="C3" s="140"/>
      <c r="D3" s="17"/>
      <c r="F3" t="s">
        <v>60</v>
      </c>
      <c r="G3" t="s">
        <v>60</v>
      </c>
      <c r="H3" s="11" t="str">
        <f>d_1</f>
        <v>28/07/2025</v>
      </c>
      <c r="I3" s="4">
        <f>_xll.BDP(G3,"LAST_PRICE")</f>
        <v>14.9</v>
      </c>
      <c r="J3" s="4">
        <f>_xll.BDP(G3,"YEST_LAST_TRADE",,)</f>
        <v>14.9</v>
      </c>
      <c r="K3" s="4">
        <f>_xll.BDP(G3,"PX_CLOSE_2D",,)</f>
        <v>14.9</v>
      </c>
      <c r="L3" s="4">
        <f>+I3-J3</f>
        <v>0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>_xll.BDP(G3,"pX_DT_1D",,)</f>
        <v>25/07/2025</v>
      </c>
      <c r="C4" s="162"/>
      <c r="D4" s="1"/>
      <c r="F4" t="s">
        <v>1067</v>
      </c>
      <c r="G4" t="s">
        <v>1069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83</v>
      </c>
      <c r="Q4" s="35">
        <f ca="1">hoje</f>
        <v>45867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>_xll.BDP(G3,"PX_LAST")/100</f>
        <v>0.14899999999999999</v>
      </c>
      <c r="C5" s="199"/>
      <c r="D5" s="208"/>
      <c r="F5" t="s">
        <v>1068</v>
      </c>
      <c r="G5" t="s">
        <v>1070</v>
      </c>
      <c r="H5" s="10">
        <f>VALUE(_xll.BDP(F5,"FUT_DLV_DT_LAST",,))</f>
        <v>45779</v>
      </c>
      <c r="I5" s="4" t="str">
        <f>_xll.BDP(F5,"LAST_PRICE")</f>
        <v>#N/A Real Time</v>
      </c>
      <c r="J5" s="4" t="str">
        <f>_xll.BDP(F5,"PX_SETTLE",,)</f>
        <v>#N/A N/A</v>
      </c>
      <c r="K5" s="4" t="str">
        <f>_xll.BDP(F5,"PX_CLOSE_2D",,)</f>
        <v>#N/A N/A</v>
      </c>
      <c r="L5" s="4" t="e">
        <f t="shared" ref="L5" si="1">+I5-J5</f>
        <v>#VALUE!</v>
      </c>
      <c r="M5" s="71" t="str">
        <f>_xll.BDP(F5,"FUT_CNV_RISK_FRSK",,)</f>
        <v>#N/A Field Not Applicable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>(1+B5)^(1/252)-1</f>
        <v>5.513106415402369E-4</v>
      </c>
      <c r="C6" s="141"/>
      <c r="D6" s="140"/>
      <c r="F6" t="s">
        <v>59</v>
      </c>
      <c r="G6" t="s">
        <v>59</v>
      </c>
      <c r="H6" s="10">
        <f>VALUE(_xll.BDP(F6,"FUT_DLV_DT_LAST",,))</f>
        <v>45839</v>
      </c>
      <c r="I6" s="4" t="str">
        <f>_xll.BDP(F6,"LAST_PRICE")</f>
        <v>#N/A Real Time</v>
      </c>
      <c r="J6" s="4" t="str">
        <f>_xll.BDP(F6,"PX_SETTLE",,)</f>
        <v>#N/A N/A</v>
      </c>
      <c r="K6" s="4" t="str">
        <f>_xll.BDP(F6,"PX_CLOSE_2D",,)</f>
        <v>#N/A N/A</v>
      </c>
      <c r="L6" s="4" t="e">
        <f t="shared" ref="L6:L16" si="2">+I6-J6</f>
        <v>#VALUE!</v>
      </c>
      <c r="M6" s="71" t="str">
        <f>_xll.BDP(F6,"FUT_CNV_RISK_FRSK",,)</f>
        <v>#N/A Field Not Applicable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>_xll.BDP("BMFXTWO Index","PX_LAST")</f>
        <v>5.5934999999999997</v>
      </c>
      <c r="C7" s="140"/>
      <c r="D7" s="217"/>
      <c r="F7" t="s">
        <v>58</v>
      </c>
      <c r="G7" t="s">
        <v>466</v>
      </c>
      <c r="H7" s="10">
        <f>VALUE(_xll.BDP(F7,"FUT_DLV_DT_LAST",,))</f>
        <v>46024</v>
      </c>
      <c r="I7" s="4">
        <f>_xll.BDP(F7,"LAST_PRICE")</f>
        <v>14.91</v>
      </c>
      <c r="J7" s="4">
        <f>_xll.BDP(F7,"PX_SETTLE",,)</f>
        <v>14.927</v>
      </c>
      <c r="K7" s="4">
        <f>_xll.BDP(F7,"PX_CLOSE_2D",,)</f>
        <v>14.929</v>
      </c>
      <c r="L7" s="4">
        <f t="shared" si="2"/>
        <v>-1.699999999999946E-2</v>
      </c>
      <c r="M7" s="71">
        <f>_xll.BDP(F7,"FUT_CNV_RISK_FRSK",,)</f>
        <v>3.5750955390394665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>VALUE(_xll.BDP(F8,"FUT_DLV_DT_LAST",,))</f>
        <v>46204</v>
      </c>
      <c r="I8" s="4">
        <f>_xll.BDP(F8,"LAST_PRICE")</f>
        <v>14.695</v>
      </c>
      <c r="J8" s="4">
        <f>_xll.BDP(F8,"PX_SETTLE",,)</f>
        <v>14.736000000000001</v>
      </c>
      <c r="K8" s="4">
        <f>_xll.BDP(F8,"PX_CLOSE_2D",,)</f>
        <v>14.739000000000001</v>
      </c>
      <c r="L8" s="4">
        <f t="shared" si="2"/>
        <v>-4.1000000000000369E-2</v>
      </c>
      <c r="M8" s="71">
        <f>_xll.BDP(F8,"FUT_CNV_RISK_FRSK",,)</f>
        <v>7.0749639057394234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>VALUE(_xll.BDP(F9,"FUT_DLV_DT_LAST",,))</f>
        <v>46391</v>
      </c>
      <c r="I9" s="4">
        <f ca="1">_xll.BDP(F9,"LAST_PRICE")</f>
        <v>14.154999999999999</v>
      </c>
      <c r="J9" s="4">
        <f>_xll.BDP(F9,"PX_SETTLE",,)</f>
        <v>14.217000000000001</v>
      </c>
      <c r="K9" s="4">
        <f>_xll.BDP(F9,"PX_CLOSE_2D",,)</f>
        <v>14.231999999999999</v>
      </c>
      <c r="L9" s="4">
        <f t="shared" ca="1" si="2"/>
        <v>-6.2000000000001165E-2</v>
      </c>
      <c r="M9" s="71">
        <f>_xll.BDP(F9,"FUT_CNV_RISK_FRSK",,)</f>
        <v>10.33454837006866</v>
      </c>
      <c r="P9" s="36">
        <f ca="1">_xll.BDH(Q2,Q8:Q8,Q3,Q4,"Dir=V","Dts=S","Sort=A","Quote=C","QtTyp=P","Days=T",CONCATENATE("Per=c",Q5),"DtFmt=D","UseDPDF=Y",CONCATENATE("FX=",Q6),"cols=2;rows=7798")</f>
        <v>34519</v>
      </c>
      <c r="Q9">
        <v>1</v>
      </c>
      <c r="S9" s="42">
        <f ca="1">hoje</f>
        <v>45867</v>
      </c>
      <c r="T9" s="43">
        <f ca="1">_xll.BInterpol('Base CDI'!$H$4:$H$28,'Base CDI'!$J$4:$J$29,S9,"Cubic","Extrapolate=Linear","MultiX=Average","Skip=True","Sort=True")</f>
        <v>15.093594444444443</v>
      </c>
      <c r="U9" s="43">
        <f ca="1">_xll.BInterpol('Base CDI'!$H$4:$H$28,'Base CDI'!$I$4:$I$29,S9,"Cubic","Extrapolate=Linear","MultiX=Average","Skip=True","Sort=True")</f>
        <v>15.097527777777778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si="3">C10*cdi_diario</f>
        <v>286529.75305106188</v>
      </c>
      <c r="F10" t="s">
        <v>55</v>
      </c>
      <c r="G10" t="s">
        <v>296</v>
      </c>
      <c r="H10" s="10">
        <f>VALUE(_xll.BDP(F10,"FUT_DLV_DT_LAST",,))</f>
        <v>46755</v>
      </c>
      <c r="I10" s="4">
        <f ca="1">_xll.BDP(F10,"LAST_PRICE")</f>
        <v>13.47</v>
      </c>
      <c r="J10" s="4">
        <f>_xll.BDP(F10,"PX_SETTLE",,)</f>
        <v>13.577</v>
      </c>
      <c r="K10" s="4">
        <f>_xll.BDP(F10,"PX_CLOSE_2D",,)</f>
        <v>13.593999999999999</v>
      </c>
      <c r="L10" s="4">
        <f t="shared" ca="1" si="2"/>
        <v>-0.10699999999999932</v>
      </c>
      <c r="M10" s="71">
        <f>_xll.BDP(F10,"FUT_CNV_RISK_FRSK",,)</f>
        <v>15.710906715765304</v>
      </c>
      <c r="P10" s="10">
        <v>34520</v>
      </c>
      <c r="Q10">
        <v>1.0039800000000001</v>
      </c>
      <c r="S10" s="42">
        <f ca="1">S9+1</f>
        <v>45868</v>
      </c>
      <c r="T10" s="43">
        <f ca="1">_xll.BInterpol('Base CDI'!$H$4:$H$28,'Base CDI'!$J$4:$J$29,S10,"Cubic","Extrapolate=Linear","MultiX=Average","Skip=True","Sort=True")</f>
        <v>15.092533333333332</v>
      </c>
      <c r="U10" s="43">
        <f ca="1">_xll.BInterpol('Base CDI'!$H$4:$H$28,'Base CDI'!$I$4:$I$29,S10,"Cubic","Extrapolate=Linear","MultiX=Average","Skip=True","Sort=True")</f>
        <v>15.096333333333334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si="4">VLOOKUP(A11,$A$37:$B$67,2,0)</f>
        <v>277276486.35000002</v>
      </c>
      <c r="D11" s="9">
        <f t="shared" si="3"/>
        <v>152865.47757364126</v>
      </c>
      <c r="F11" t="s">
        <v>54</v>
      </c>
      <c r="G11" t="s">
        <v>201</v>
      </c>
      <c r="H11" s="10">
        <f>VALUE(_xll.BDP(F11,"FUT_DLV_DT_LAST",,))</f>
        <v>47120</v>
      </c>
      <c r="I11" s="4">
        <f ca="1">_xll.BDP(F11,"LAST_PRICE")</f>
        <v>13.39</v>
      </c>
      <c r="J11" s="4">
        <f>_xll.BDP(F11,"PX_SETTLE",,)</f>
        <v>13.532999999999999</v>
      </c>
      <c r="K11" s="4">
        <f>_xll.BDP(F11,"PX_CLOSE_2D",,)</f>
        <v>13.54</v>
      </c>
      <c r="L11" s="4">
        <f t="shared" ca="1" si="2"/>
        <v>-0.14299999999999891</v>
      </c>
      <c r="M11" s="71">
        <f>_xll.BDP(F11,"FUT_CNV_RISK_FRSK",,)</f>
        <v>19.574828121469181</v>
      </c>
      <c r="P11" s="10">
        <v>34521</v>
      </c>
      <c r="Q11">
        <v>1.0079959999999999</v>
      </c>
      <c r="S11" s="42">
        <f t="shared" ref="S11:S74" ca="1" si="5">S10+1</f>
        <v>45869</v>
      </c>
      <c r="T11" s="43">
        <f ca="1">_xll.BInterpol('Base CDI'!$H$4:$H$28,'Base CDI'!$J$4:$J$29,S11,"Cubic","Extrapolate=Linear","MultiX=Average","Skip=True","Sort=True")</f>
        <v>15.091472222222221</v>
      </c>
      <c r="U11" s="43">
        <f ca="1">_xll.BInterpol('Base CDI'!$H$4:$H$28,'Base CDI'!$I$4:$I$29,S11,"Cubic","Extrapolate=Linear","MultiX=Average","Skip=True","Sort=True")</f>
        <v>15.095138888888888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si="4"/>
        <v>4163570.25</v>
      </c>
      <c r="D12" s="8">
        <f t="shared" si="3"/>
        <v>2295.4205856253448</v>
      </c>
      <c r="F12" t="s">
        <v>53</v>
      </c>
      <c r="G12" t="s">
        <v>467</v>
      </c>
      <c r="H12" s="10">
        <f>VALUE(_xll.BDP(F12,"FUT_DLV_DT_LAST",,))</f>
        <v>47485</v>
      </c>
      <c r="I12" s="4">
        <f>_xll.BDP(F12,"LAST_PRICE")</f>
        <v>13.51</v>
      </c>
      <c r="J12" s="4">
        <f>_xll.BDP(F12,"PX_SETTLE",,)</f>
        <v>13.662000000000001</v>
      </c>
      <c r="K12" s="4">
        <f>_xll.BDP(F12,"PX_CLOSE_2D",,)</f>
        <v>13.677</v>
      </c>
      <c r="L12" s="4">
        <f t="shared" si="2"/>
        <v>-0.15200000000000102</v>
      </c>
      <c r="M12" s="71">
        <f>_xll.BDP(F12,"FUT_CNV_RISK_FRSK",,)</f>
        <v>22.179713526998967</v>
      </c>
      <c r="P12" s="10">
        <v>34522</v>
      </c>
      <c r="Q12">
        <v>1.0120279999999999</v>
      </c>
      <c r="S12" s="42">
        <f t="shared" ca="1" si="5"/>
        <v>45870</v>
      </c>
      <c r="T12" s="43">
        <f ca="1">_xll.BInterpol('Base CDI'!$H$4:$H$28,'Base CDI'!$J$4:$J$29,S12,"Cubic","Extrapolate=Linear","MultiX=Average","Skip=True","Sort=True")</f>
        <v>15.090411111111109</v>
      </c>
      <c r="U12" s="43">
        <f ca="1">_xll.BInterpol('Base CDI'!$H$4:$H$28,'Base CDI'!$I$4:$I$29,S12,"Cubic","Extrapolate=Linear","MultiX=Average","Skip=True","Sort=True")</f>
        <v>15.093944444444444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si="3"/>
        <v>54211.874721559121</v>
      </c>
      <c r="F13" t="s">
        <v>52</v>
      </c>
      <c r="G13" t="s">
        <v>468</v>
      </c>
      <c r="H13" s="10">
        <f>VALUE(_xll.BDP(F13,"FUT_DLV_DT_LAST",,))</f>
        <v>47850</v>
      </c>
      <c r="I13" s="4">
        <f ca="1">_xll.BDP(F13,"LAST_PRICE")</f>
        <v>13.62</v>
      </c>
      <c r="J13" s="4">
        <f>_xll.BDP(F13,"PX_SETTLE",,)</f>
        <v>13.786</v>
      </c>
      <c r="K13" s="4">
        <f>_xll.BDP(F13,"PX_CLOSE_2D",,)</f>
        <v>13.797000000000001</v>
      </c>
      <c r="L13" s="4">
        <f t="shared" ca="1" si="2"/>
        <v>-0.16600000000000037</v>
      </c>
      <c r="M13" s="71">
        <f>_xll.BDP(F13,"FUT_CNV_RISK_FRSK",,)</f>
        <v>23.839899729591707</v>
      </c>
      <c r="P13" s="10">
        <v>34523</v>
      </c>
      <c r="Q13">
        <v>1.016046</v>
      </c>
      <c r="S13" s="42">
        <f t="shared" ca="1" si="5"/>
        <v>45871</v>
      </c>
      <c r="T13" s="43">
        <f ca="1">_xll.BInterpol('Base CDI'!$H$4:$H$28,'Base CDI'!$J$4:$J$29,S13,"Cubic","Extrapolate=Linear","MultiX=Average","Skip=True","Sort=True")</f>
        <v>15.08935</v>
      </c>
      <c r="U13" s="43">
        <f ca="1">_xll.BInterpol('Base CDI'!$H$4:$H$28,'Base CDI'!$I$4:$I$29,S13,"Cubic","Extrapolate=Linear","MultiX=Average","Skip=True","Sort=True")</f>
        <v>15.092750000000001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si="4"/>
        <v>29535637.329999998</v>
      </c>
      <c r="D14" s="8">
        <f t="shared" si="3"/>
        <v>16283.311164702069</v>
      </c>
      <c r="F14" t="s">
        <v>51</v>
      </c>
      <c r="G14" t="s">
        <v>469</v>
      </c>
      <c r="H14" s="10">
        <f>VALUE(_xll.BDP(F14,"FUT_DLV_DT_LAST",,))</f>
        <v>48582</v>
      </c>
      <c r="I14" s="4">
        <f>_xll.BDP(F14,"LAST_PRICE")</f>
        <v>13.76</v>
      </c>
      <c r="J14" s="4">
        <f>_xll.BDP(F14,"PX_SETTLE",,)</f>
        <v>13.903</v>
      </c>
      <c r="K14" s="4">
        <f>_xll.BDP(F14,"PX_CLOSE_2D",,)</f>
        <v>13.92</v>
      </c>
      <c r="L14" s="4">
        <f t="shared" si="2"/>
        <v>-0.14300000000000068</v>
      </c>
      <c r="M14" s="71">
        <f>_xll.BDP(F14,"FUT_CNV_RISK_FRSK",,)</f>
        <v>25.055310166575509</v>
      </c>
      <c r="P14" s="10">
        <v>34526</v>
      </c>
      <c r="Q14">
        <v>1.019998</v>
      </c>
      <c r="S14" s="42">
        <f t="shared" ca="1" si="5"/>
        <v>45872</v>
      </c>
      <c r="T14" s="43">
        <f ca="1">_xll.BInterpol('Base CDI'!$H$4:$H$28,'Base CDI'!$J$4:$J$29,S14,"Cubic","Extrapolate=Linear","MultiX=Average","Skip=True","Sort=True")</f>
        <v>15.088288888888888</v>
      </c>
      <c r="U14" s="43">
        <f ca="1">_xll.BInterpol('Base CDI'!$H$4:$H$28,'Base CDI'!$I$4:$I$29,S14,"Cubic","Extrapolate=Linear","MultiX=Average","Skip=True","Sort=True")</f>
        <v>15.091555555555555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si="4"/>
        <v>32462247.489999998</v>
      </c>
      <c r="D15" s="8">
        <f t="shared" si="3"/>
        <v>17896.782489549845</v>
      </c>
      <c r="F15" t="s">
        <v>50</v>
      </c>
      <c r="G15" t="s">
        <v>470</v>
      </c>
      <c r="H15" s="10">
        <f>VALUE(_xll.BDP(F15,"FUT_DLV_DT_LAST",,))</f>
        <v>49311</v>
      </c>
      <c r="I15" s="4">
        <f ca="1">_xll.BDP(F15,"LAST_PRICE")</f>
        <v>13.78</v>
      </c>
      <c r="J15" s="4">
        <f>_xll.BDP(F15,"PX_SETTLE",,)</f>
        <v>13.917999999999999</v>
      </c>
      <c r="K15" s="4">
        <f>_xll.BDP(F15,"PX_CLOSE_2D",,)</f>
        <v>13.920999999999999</v>
      </c>
      <c r="L15" s="4">
        <f t="shared" ca="1" si="2"/>
        <v>-0.1379999999999999</v>
      </c>
      <c r="M15" s="71">
        <f>_xll.BDP(F15,"FUT_CNV_RISK_FRSK",,)</f>
        <v>24.564427252809764</v>
      </c>
      <c r="P15" s="10">
        <v>34527</v>
      </c>
      <c r="Q15">
        <v>1.02383</v>
      </c>
      <c r="S15" s="42">
        <f t="shared" ca="1" si="5"/>
        <v>45873</v>
      </c>
      <c r="T15" s="43">
        <f ca="1">_xll.BInterpol('Base CDI'!$H$4:$H$28,'Base CDI'!$J$4:$J$29,S15,"Cubic","Extrapolate=Linear","MultiX=Average","Skip=True","Sort=True")</f>
        <v>15.087227777777777</v>
      </c>
      <c r="U15" s="43">
        <f ca="1">_xll.BInterpol('Base CDI'!$H$4:$H$28,'Base CDI'!$I$4:$I$29,S15,"Cubic","Extrapolate=Linear","MultiX=Average","Skip=True","Sort=True")</f>
        <v>15.090361111111111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si="4"/>
        <v>46483873.75</v>
      </c>
      <c r="D16" s="9">
        <f t="shared" si="3"/>
        <v>25627.054258387878</v>
      </c>
      <c r="F16" t="s">
        <v>295</v>
      </c>
      <c r="G16" t="s">
        <v>699</v>
      </c>
      <c r="H16" s="10">
        <f>VALUE(_xll.BDP(F16,"FUT_DLV_DT_LAST",,))</f>
        <v>50042</v>
      </c>
      <c r="I16" s="4">
        <f>_xll.BDP(F16,"LAST_PRICE")</f>
        <v>13.831</v>
      </c>
      <c r="J16" s="4">
        <f>_xll.BDP(F16,"PX_SETTLE",,)</f>
        <v>13.831</v>
      </c>
      <c r="K16" s="4">
        <f>_xll.BDP(F16,"PX_CLOSE_2D",,)</f>
        <v>13.839</v>
      </c>
      <c r="L16" s="4">
        <f t="shared" si="2"/>
        <v>0</v>
      </c>
      <c r="M16" s="71">
        <f>_xll.BDP(F16,"FUT_CNV_RISK_FRSK",,)</f>
        <v>22.906227069448505</v>
      </c>
      <c r="P16" s="10">
        <v>34528</v>
      </c>
      <c r="Q16">
        <v>1.02772</v>
      </c>
      <c r="S16" s="42">
        <f t="shared" ca="1" si="5"/>
        <v>45874</v>
      </c>
      <c r="T16" s="43">
        <f ca="1">_xll.BInterpol('Base CDI'!$H$4:$H$28,'Base CDI'!$J$4:$J$29,S16,"Cubic","Extrapolate=Linear","MultiX=Average","Skip=True","Sort=True")</f>
        <v>15.086166666666665</v>
      </c>
      <c r="U16" s="43">
        <f ca="1">_xll.BInterpol('Base CDI'!$H$4:$H$28,'Base CDI'!$I$4:$I$29,S16,"Cubic","Extrapolate=Linear","MultiX=Average","Skip=True","Sort=True")</f>
        <v>15.089166666666667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si="4"/>
        <v>31386815.239999998</v>
      </c>
      <c r="D17" s="8">
        <f t="shared" si="3"/>
        <v>17303.885245869285</v>
      </c>
      <c r="H17" s="3"/>
      <c r="P17" s="10">
        <v>34529</v>
      </c>
      <c r="Q17">
        <v>1.0316289999999999</v>
      </c>
      <c r="S17" s="42">
        <f t="shared" ca="1" si="5"/>
        <v>45875</v>
      </c>
      <c r="T17" s="43">
        <f ca="1">_xll.BInterpol('Base CDI'!$H$4:$H$28,'Base CDI'!$J$4:$J$29,S17,"Cubic","Extrapolate=Linear","MultiX=Average","Skip=True","Sort=True")</f>
        <v>15.085105555555554</v>
      </c>
      <c r="U17" s="43">
        <f ca="1">_xll.BInterpol('Base CDI'!$H$4:$H$28,'Base CDI'!$I$4:$I$29,S17,"Cubic","Extrapolate=Linear","MultiX=Average","Skip=True","Sort=True")</f>
        <v>15.087972222222222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si="4"/>
        <v>196356527</v>
      </c>
      <c r="D18" s="8">
        <f>C18*cdi_diario</f>
        <v>108253.44287098285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45876</v>
      </c>
      <c r="T18" s="43">
        <f ca="1">_xll.BInterpol('Base CDI'!$H$4:$H$28,'Base CDI'!$J$4:$J$29,S18,"Cubic","Extrapolate=Linear","MultiX=Average","Skip=True","Sort=True")</f>
        <v>15.084044444444443</v>
      </c>
      <c r="U18" s="43">
        <f ca="1">_xll.BInterpol('Base CDI'!$H$4:$H$28,'Base CDI'!$I$4:$I$29,S18,"Cubic","Extrapolate=Linear","MultiX=Average","Skip=True","Sort=True")</f>
        <v>15.086777777777778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si="4"/>
        <v>596309.6</v>
      </c>
      <c r="D19" s="9">
        <f t="shared" si="3"/>
        <v>328.75182813260204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45877</v>
      </c>
      <c r="T19" s="43">
        <f ca="1">_xll.BInterpol('Base CDI'!$H$4:$H$28,'Base CDI'!$J$4:$J$29,S19,"Cubic","Extrapolate=Linear","MultiX=Average","Skip=True","Sort=True")</f>
        <v>15.082983333333331</v>
      </c>
      <c r="U19" s="43">
        <f ca="1">_xll.BInterpol('Base CDI'!$H$4:$H$28,'Base CDI'!$I$4:$I$29,S19,"Cubic","Extrapolate=Linear","MultiX=Average","Skip=True","Sort=True")</f>
        <v>15.085583333333334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si="4"/>
        <v>37451106.560000002</v>
      </c>
      <c r="D20" s="8">
        <f t="shared" si="3"/>
        <v>20647.193583985376</v>
      </c>
      <c r="F20" s="38">
        <v>46395</v>
      </c>
      <c r="G20" s="41">
        <f>_xll.BInterpol('Base CDI'!$H$3:$H$29,'Base CDI'!$J$3:$J$30,F20,"Cubic","Extrapolate=Linear","MultiX=Average","Skip=True","Sort=True")</f>
        <v>14.205635475320793</v>
      </c>
      <c r="L20" s="4"/>
      <c r="P20" s="10">
        <v>34534</v>
      </c>
      <c r="Q20">
        <v>1.0424960000000001</v>
      </c>
      <c r="S20" s="42">
        <f t="shared" ca="1" si="5"/>
        <v>45878</v>
      </c>
      <c r="T20" s="43">
        <f ca="1">_xll.BInterpol('Base CDI'!$H$4:$H$28,'Base CDI'!$J$4:$J$29,S20,"Cubic","Extrapolate=Linear","MultiX=Average","Skip=True","Sort=True")</f>
        <v>15.081922222222222</v>
      </c>
      <c r="U20" s="43">
        <f ca="1">_xll.BInterpol('Base CDI'!$H$4:$H$28,'Base CDI'!$I$4:$I$29,S20,"Cubic","Extrapolate=Linear","MultiX=Average","Skip=True","Sort=True")</f>
        <v>15.084388888888888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si="4"/>
        <v>246636200.72999999</v>
      </c>
      <c r="D21" s="9">
        <f t="shared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5"/>
        <v>45879</v>
      </c>
      <c r="T21" s="43">
        <f ca="1">_xll.BInterpol('Base CDI'!$H$4:$H$28,'Base CDI'!$J$4:$J$29,S21,"Cubic","Extrapolate=Linear","MultiX=Average","Skip=True","Sort=True")</f>
        <v>15.08086111111111</v>
      </c>
      <c r="U21" s="43">
        <f ca="1">_xll.BInterpol('Base CDI'!$H$4:$H$28,'Base CDI'!$I$4:$I$29,S21,"Cubic","Extrapolate=Linear","MultiX=Average","Skip=True","Sort=True")</f>
        <v>15.083194444444445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>C22*cdi_diario</f>
        <v>6495.124272606402</v>
      </c>
      <c r="H22" s="10"/>
      <c r="L22" s="4"/>
      <c r="P22" s="10">
        <v>34536</v>
      </c>
      <c r="Q22">
        <v>1.049534</v>
      </c>
      <c r="S22" s="42">
        <f t="shared" ca="1" si="5"/>
        <v>45880</v>
      </c>
      <c r="T22" s="43">
        <f ca="1">_xll.BInterpol('Base CDI'!$H$4:$H$28,'Base CDI'!$J$4:$J$29,S22,"Cubic","Extrapolate=Linear","MultiX=Average","Skip=True","Sort=True")</f>
        <v>15.079799999999999</v>
      </c>
      <c r="U22" s="43">
        <f ca="1">_xll.BInterpol('Base CDI'!$H$4:$H$28,'Base CDI'!$I$4:$I$29,S22,"Cubic","Extrapolate=Linear","MultiX=Average","Skip=True","Sort=True")</f>
        <v>15.082000000000001</v>
      </c>
    </row>
    <row r="23" spans="1:30" x14ac:dyDescent="0.25">
      <c r="A23" s="2" t="s">
        <v>1064</v>
      </c>
      <c r="B23" s="14" t="s">
        <v>1071</v>
      </c>
      <c r="C23" s="8">
        <f>VLOOKUP(A23,$A$37:$B$67,2,0)</f>
        <v>41443700.799999997</v>
      </c>
      <c r="D23" s="8">
        <f t="shared" si="3"/>
        <v>22848.353275849629</v>
      </c>
      <c r="H23" s="10"/>
      <c r="L23" s="4"/>
      <c r="P23" s="10">
        <v>34537</v>
      </c>
      <c r="Q23">
        <v>1.0524340000000001</v>
      </c>
      <c r="S23" s="42">
        <f t="shared" ca="1" si="5"/>
        <v>45881</v>
      </c>
      <c r="T23" s="43">
        <f ca="1">_xll.BInterpol('Base CDI'!$H$4:$H$28,'Base CDI'!$J$4:$J$29,S23,"Cubic","Extrapolate=Linear","MultiX=Average","Skip=True","Sort=True")</f>
        <v>15.078738888888887</v>
      </c>
      <c r="U23" s="43">
        <f ca="1">_xll.BInterpol('Base CDI'!$H$4:$H$28,'Base CDI'!$I$4:$I$29,S23,"Cubic","Extrapolate=Linear","MultiX=Average","Skip=True","Sort=True")</f>
        <v>15.080805555555555</v>
      </c>
    </row>
    <row r="24" spans="1:30" x14ac:dyDescent="0.25">
      <c r="A24" s="2" t="s">
        <v>293</v>
      </c>
      <c r="B24" s="14" t="s">
        <v>293</v>
      </c>
      <c r="C24" s="8">
        <f>VLOOKUP(A24,$A$37:$B$67,2,0)</f>
        <v>218221514.75999999</v>
      </c>
      <c r="D24" s="8">
        <f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45882</v>
      </c>
      <c r="T24" s="43">
        <f ca="1">_xll.BInterpol('Base CDI'!$H$4:$H$28,'Base CDI'!$J$4:$J$29,S24,"Cubic","Extrapolate=Linear","MultiX=Average","Skip=True","Sort=True")</f>
        <v>15.077677777777776</v>
      </c>
      <c r="U24" s="43">
        <f ca="1">_xll.BInterpol('Base CDI'!$H$4:$H$28,'Base CDI'!$I$4:$I$29,S24,"Cubic","Extrapolate=Linear","MultiX=Average","Skip=True","Sort=True")</f>
        <v>15.079611111111111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45883</v>
      </c>
      <c r="T25" s="43">
        <f ca="1">_xll.BInterpol('Base CDI'!$H$4:$H$28,'Base CDI'!$J$4:$J$29,S25,"Cubic","Extrapolate=Linear","MultiX=Average","Skip=True","Sort=True")</f>
        <v>15.076616666666666</v>
      </c>
      <c r="U25" s="43">
        <f ca="1">_xll.BInterpol('Base CDI'!$H$4:$H$28,'Base CDI'!$I$4:$I$29,S25,"Cubic","Extrapolate=Linear","MultiX=Average","Skip=True","Sort=True")</f>
        <v>15.078416666666667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45884</v>
      </c>
      <c r="T26" s="43">
        <f ca="1">_xll.BInterpol('Base CDI'!$H$4:$H$28,'Base CDI'!$J$4:$J$29,S26,"Cubic","Extrapolate=Linear","MultiX=Average","Skip=True","Sort=True")</f>
        <v>15.075555555555555</v>
      </c>
      <c r="U26" s="43">
        <f ca="1">_xll.BInterpol('Base CDI'!$H$4:$H$28,'Base CDI'!$I$4:$I$29,S26,"Cubic","Extrapolate=Linear","MultiX=Average","Skip=True","Sort=True")</f>
        <v>15.077222222222222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45885</v>
      </c>
      <c r="T27" s="43">
        <f ca="1">_xll.BInterpol('Base CDI'!$H$4:$H$28,'Base CDI'!$J$4:$J$29,S27,"Cubic","Extrapolate=Linear","MultiX=Average","Skip=True","Sort=True")</f>
        <v>15.074494444444444</v>
      </c>
      <c r="U27" s="43">
        <f ca="1">_xll.BInterpol('Base CDI'!$H$4:$H$28,'Base CDI'!$I$4:$I$29,S27,"Cubic","Extrapolate=Linear","MultiX=Average","Skip=True","Sort=True")</f>
        <v>15.076027777777778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45886</v>
      </c>
      <c r="T28" s="43">
        <f ca="1">_xll.BInterpol('Base CDI'!$H$4:$H$28,'Base CDI'!$J$4:$J$29,S28,"Cubic","Extrapolate=Linear","MultiX=Average","Skip=True","Sort=True")</f>
        <v>15.073433333333332</v>
      </c>
      <c r="U28" s="43">
        <f ca="1">_xll.BInterpol('Base CDI'!$H$4:$H$28,'Base CDI'!$I$4:$I$29,S28,"Cubic","Extrapolate=Linear","MultiX=Average","Skip=True","Sort=True")</f>
        <v>15.074833333333334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45887</v>
      </c>
      <c r="T29" s="43">
        <f ca="1">_xll.BInterpol('Base CDI'!$H$4:$H$28,'Base CDI'!$J$4:$J$29,S29,"Cubic","Extrapolate=Linear","MultiX=Average","Skip=True","Sort=True")</f>
        <v>15.072372222222221</v>
      </c>
      <c r="U29" s="43">
        <f ca="1">_xll.BInterpol('Base CDI'!$H$4:$H$28,'Base CDI'!$I$4:$I$29,S29,"Cubic","Extrapolate=Linear","MultiX=Average","Skip=True","Sort=True")</f>
        <v>15.073638888888889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45888</v>
      </c>
      <c r="T30" s="43">
        <f ca="1">_xll.BInterpol('Base CDI'!$H$4:$H$28,'Base CDI'!$J$4:$J$29,S30,"Cubic","Extrapolate=Linear","MultiX=Average","Skip=True","Sort=True")</f>
        <v>15.071311111111109</v>
      </c>
      <c r="U30" s="43">
        <f ca="1">_xll.BInterpol('Base CDI'!$H$4:$H$28,'Base CDI'!$I$4:$I$29,S30,"Cubic","Extrapolate=Linear","MultiX=Average","Skip=True","Sort=True")</f>
        <v>15.072444444444445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45889</v>
      </c>
      <c r="T31" s="43">
        <f ca="1">_xll.BInterpol('Base CDI'!$H$4:$H$28,'Base CDI'!$J$4:$J$29,S31,"Cubic","Extrapolate=Linear","MultiX=Average","Skip=True","Sort=True")</f>
        <v>15.070249999999998</v>
      </c>
      <c r="U31" s="43">
        <f ca="1">_xll.BInterpol('Base CDI'!$H$4:$H$28,'Base CDI'!$I$4:$I$29,S31,"Cubic","Extrapolate=Linear","MultiX=Average","Skip=True","Sort=True")</f>
        <v>15.071249999999999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45890</v>
      </c>
      <c r="T32" s="43">
        <f ca="1">_xll.BInterpol('Base CDI'!$H$4:$H$28,'Base CDI'!$J$4:$J$29,S32,"Cubic","Extrapolate=Linear","MultiX=Average","Skip=True","Sort=True")</f>
        <v>15.069188888888888</v>
      </c>
      <c r="U32" s="43">
        <f ca="1">_xll.BInterpol('Base CDI'!$H$4:$H$28,'Base CDI'!$I$4:$I$29,S32,"Cubic","Extrapolate=Linear","MultiX=Average","Skip=True","Sort=True")</f>
        <v>15.070055555555555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45891</v>
      </c>
      <c r="T33" s="43">
        <f ca="1">_xll.BInterpol('Base CDI'!$H$4:$H$28,'Base CDI'!$J$4:$J$29,S33,"Cubic","Extrapolate=Linear","MultiX=Average","Skip=True","Sort=True")</f>
        <v>15.068127777777777</v>
      </c>
      <c r="U33" s="43">
        <f ca="1">_xll.BInterpol('Base CDI'!$H$4:$H$28,'Base CDI'!$I$4:$I$29,S33,"Cubic","Extrapolate=Linear","MultiX=Average","Skip=True","Sort=True")</f>
        <v>15.068861111111111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45892</v>
      </c>
      <c r="T34" s="43">
        <f ca="1">_xll.BInterpol('Base CDI'!$H$4:$H$28,'Base CDI'!$J$4:$J$29,S34,"Cubic","Extrapolate=Linear","MultiX=Average","Skip=True","Sort=True")</f>
        <v>15.067066666666665</v>
      </c>
      <c r="U34" s="43">
        <f ca="1">_xll.BInterpol('Base CDI'!$H$4:$H$28,'Base CDI'!$I$4:$I$29,S34,"Cubic","Extrapolate=Linear","MultiX=Average","Skip=True","Sort=True")</f>
        <v>15.067666666666666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45893</v>
      </c>
      <c r="T35" s="43">
        <f ca="1">_xll.BInterpol('Base CDI'!$H$4:$H$28,'Base CDI'!$J$4:$J$29,S35,"Cubic","Extrapolate=Linear","MultiX=Average","Skip=True","Sort=True")</f>
        <v>15.066005555555554</v>
      </c>
      <c r="U35" s="43">
        <f ca="1">_xll.BInterpol('Base CDI'!$H$4:$H$28,'Base CDI'!$I$4:$I$29,S35,"Cubic","Extrapolate=Linear","MultiX=Average","Skip=True","Sort=True")</f>
        <v>15.066472222222222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45894</v>
      </c>
      <c r="T36" s="43">
        <f ca="1">_xll.BInterpol('Base CDI'!$H$4:$H$28,'Base CDI'!$J$4:$J$29,S36,"Cubic","Extrapolate=Linear","MultiX=Average","Skip=True","Sort=True")</f>
        <v>15.064944444444443</v>
      </c>
      <c r="U36" s="43">
        <f ca="1">_xll.BInterpol('Base CDI'!$H$4:$H$28,'Base CDI'!$I$4:$I$29,S36,"Cubic","Extrapolate=Linear","MultiX=Average","Skip=True","Sort=True")</f>
        <v>15.065277777777778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45895</v>
      </c>
      <c r="T37" s="43">
        <f ca="1">_xll.BInterpol('Base CDI'!$H$4:$H$28,'Base CDI'!$J$4:$J$29,S37,"Cubic","Extrapolate=Linear","MultiX=Average","Skip=True","Sort=True")</f>
        <v>15.063883333333333</v>
      </c>
      <c r="U37" s="43">
        <f ca="1">_xll.BInterpol('Base CDI'!$H$4:$H$28,'Base CDI'!$I$4:$I$29,S37,"Cubic","Extrapolate=Linear","MultiX=Average","Skip=True","Sort=True")</f>
        <v>15.064083333333333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45896</v>
      </c>
      <c r="T38" s="43">
        <f ca="1">_xll.BInterpol('Base CDI'!$H$4:$H$28,'Base CDI'!$J$4:$J$29,S38,"Cubic","Extrapolate=Linear","MultiX=Average","Skip=True","Sort=True")</f>
        <v>15.062822222222222</v>
      </c>
      <c r="U38" s="43">
        <f ca="1">_xll.BInterpol('Base CDI'!$H$4:$H$28,'Base CDI'!$I$4:$I$29,S38,"Cubic","Extrapolate=Linear","MultiX=Average","Skip=True","Sort=True")</f>
        <v>15.062888888888889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45897</v>
      </c>
      <c r="T39" s="43">
        <f ca="1">_xll.BInterpol('Base CDI'!$H$4:$H$28,'Base CDI'!$J$4:$J$29,S39,"Cubic","Extrapolate=Linear","MultiX=Average","Skip=True","Sort=True")</f>
        <v>15.06176111111111</v>
      </c>
      <c r="U39" s="43">
        <f ca="1">_xll.BInterpol('Base CDI'!$H$4:$H$28,'Base CDI'!$I$4:$I$29,S39,"Cubic","Extrapolate=Linear","MultiX=Average","Skip=True","Sort=True")</f>
        <v>15.061694444444445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45898</v>
      </c>
      <c r="T40" s="43">
        <f ca="1">_xll.BInterpol('Base CDI'!$H$4:$H$28,'Base CDI'!$J$4:$J$29,S40,"Cubic","Extrapolate=Linear","MultiX=Average","Skip=True","Sort=True")</f>
        <v>15.060699999999999</v>
      </c>
      <c r="U40" s="43">
        <f ca="1">_xll.BInterpol('Base CDI'!$H$4:$H$28,'Base CDI'!$I$4:$I$29,S40,"Cubic","Extrapolate=Linear","MultiX=Average","Skip=True","Sort=True")</f>
        <v>15.060499999999999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45899</v>
      </c>
      <c r="T41" s="43">
        <f ca="1">_xll.BInterpol('Base CDI'!$H$4:$H$28,'Base CDI'!$J$4:$J$29,S41,"Cubic","Extrapolate=Linear","MultiX=Average","Skip=True","Sort=True")</f>
        <v>15.059638888888887</v>
      </c>
      <c r="U41" s="43">
        <f ca="1">_xll.BInterpol('Base CDI'!$H$4:$H$28,'Base CDI'!$I$4:$I$29,S41,"Cubic","Extrapolate=Linear","MultiX=Average","Skip=True","Sort=True")</f>
        <v>15.059305555555556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45900</v>
      </c>
      <c r="T42" s="43">
        <f ca="1">_xll.BInterpol('Base CDI'!$H$4:$H$28,'Base CDI'!$J$4:$J$29,S42,"Cubic","Extrapolate=Linear","MultiX=Average","Skip=True","Sort=True")</f>
        <v>15.058577777777776</v>
      </c>
      <c r="U42" s="43">
        <f ca="1">_xll.BInterpol('Base CDI'!$H$4:$H$28,'Base CDI'!$I$4:$I$29,S42,"Cubic","Extrapolate=Linear","MultiX=Average","Skip=True","Sort=True")</f>
        <v>15.058111111111112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45901</v>
      </c>
      <c r="T43" s="43">
        <f ca="1">_xll.BInterpol('Base CDI'!$H$4:$H$28,'Base CDI'!$J$4:$J$29,S43,"Cubic","Extrapolate=Linear","MultiX=Average","Skip=True","Sort=True")</f>
        <v>15.057516666666665</v>
      </c>
      <c r="U43" s="43">
        <f ca="1">_xll.BInterpol('Base CDI'!$H$4:$H$28,'Base CDI'!$I$4:$I$29,S43,"Cubic","Extrapolate=Linear","MultiX=Average","Skip=True","Sort=True")</f>
        <v>15.056916666666666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45902</v>
      </c>
      <c r="T44" s="43">
        <f ca="1">_xll.BInterpol('Base CDI'!$H$4:$H$28,'Base CDI'!$J$4:$J$29,S44,"Cubic","Extrapolate=Linear","MultiX=Average","Skip=True","Sort=True")</f>
        <v>15.056455555555555</v>
      </c>
      <c r="U44" s="43">
        <f ca="1">_xll.BInterpol('Base CDI'!$H$4:$H$28,'Base CDI'!$I$4:$I$29,S44,"Cubic","Extrapolate=Linear","MultiX=Average","Skip=True","Sort=True")</f>
        <v>15.055722222222222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45903</v>
      </c>
      <c r="T45" s="43">
        <f ca="1">_xll.BInterpol('Base CDI'!$H$4:$H$28,'Base CDI'!$J$4:$J$29,S45,"Cubic","Extrapolate=Linear","MultiX=Average","Skip=True","Sort=True")</f>
        <v>15.055394444444444</v>
      </c>
      <c r="U45" s="43">
        <f ca="1">_xll.BInterpol('Base CDI'!$H$4:$H$28,'Base CDI'!$I$4:$I$29,S45,"Cubic","Extrapolate=Linear","MultiX=Average","Skip=True","Sort=True")</f>
        <v>15.054527777777778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45904</v>
      </c>
      <c r="T46" s="43">
        <f ca="1">_xll.BInterpol('Base CDI'!$H$4:$H$28,'Base CDI'!$J$4:$J$29,S46,"Cubic","Extrapolate=Linear","MultiX=Average","Skip=True","Sort=True")</f>
        <v>15.054333333333332</v>
      </c>
      <c r="U46" s="43">
        <f ca="1">_xll.BInterpol('Base CDI'!$H$4:$H$28,'Base CDI'!$I$4:$I$29,S46,"Cubic","Extrapolate=Linear","MultiX=Average","Skip=True","Sort=True")</f>
        <v>15.053333333333333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45905</v>
      </c>
      <c r="T47" s="43">
        <f ca="1">_xll.BInterpol('Base CDI'!$H$4:$H$28,'Base CDI'!$J$4:$J$29,S47,"Cubic","Extrapolate=Linear","MultiX=Average","Skip=True","Sort=True")</f>
        <v>15.053272222222221</v>
      </c>
      <c r="U47" s="43">
        <f ca="1">_xll.BInterpol('Base CDI'!$H$4:$H$28,'Base CDI'!$I$4:$I$29,S47,"Cubic","Extrapolate=Linear","MultiX=Average","Skip=True","Sort=True")</f>
        <v>15.052138888888889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45906</v>
      </c>
      <c r="T48" s="43">
        <f ca="1">_xll.BInterpol('Base CDI'!$H$4:$H$28,'Base CDI'!$J$4:$J$29,S48,"Cubic","Extrapolate=Linear","MultiX=Average","Skip=True","Sort=True")</f>
        <v>15.052211111111109</v>
      </c>
      <c r="U48" s="43">
        <f ca="1">_xll.BInterpol('Base CDI'!$H$4:$H$28,'Base CDI'!$I$4:$I$29,S48,"Cubic","Extrapolate=Linear","MultiX=Average","Skip=True","Sort=True")</f>
        <v>15.050944444444445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45907</v>
      </c>
      <c r="T49" s="43">
        <f ca="1">_xll.BInterpol('Base CDI'!$H$4:$H$28,'Base CDI'!$J$4:$J$29,S49,"Cubic","Extrapolate=Linear","MultiX=Average","Skip=True","Sort=True")</f>
        <v>15.05115</v>
      </c>
      <c r="U49" s="43">
        <f ca="1">_xll.BInterpol('Base CDI'!$H$4:$H$28,'Base CDI'!$I$4:$I$29,S49,"Cubic","Extrapolate=Linear","MultiX=Average","Skip=True","Sort=True")</f>
        <v>15.04975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45908</v>
      </c>
      <c r="T50" s="43">
        <f ca="1">_xll.BInterpol('Base CDI'!$H$4:$H$28,'Base CDI'!$J$4:$J$29,S50,"Cubic","Extrapolate=Linear","MultiX=Average","Skip=True","Sort=True")</f>
        <v>15.050088888888888</v>
      </c>
      <c r="U50" s="43">
        <f ca="1">_xll.BInterpol('Base CDI'!$H$4:$H$28,'Base CDI'!$I$4:$I$29,S50,"Cubic","Extrapolate=Linear","MultiX=Average","Skip=True","Sort=True")</f>
        <v>15.048555555555556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45909</v>
      </c>
      <c r="T51" s="43">
        <f ca="1">_xll.BInterpol('Base CDI'!$H$4:$H$28,'Base CDI'!$J$4:$J$29,S51,"Cubic","Extrapolate=Linear","MultiX=Average","Skip=True","Sort=True")</f>
        <v>15.049027777777777</v>
      </c>
      <c r="U51" s="43">
        <f ca="1">_xll.BInterpol('Base CDI'!$H$4:$H$28,'Base CDI'!$I$4:$I$29,S51,"Cubic","Extrapolate=Linear","MultiX=Average","Skip=True","Sort=True")</f>
        <v>15.047361111111112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45910</v>
      </c>
      <c r="T52" s="43">
        <f ca="1">_xll.BInterpol('Base CDI'!$H$4:$H$28,'Base CDI'!$J$4:$J$29,S52,"Cubic","Extrapolate=Linear","MultiX=Average","Skip=True","Sort=True")</f>
        <v>15.047966666666666</v>
      </c>
      <c r="U52" s="43">
        <f ca="1">_xll.BInterpol('Base CDI'!$H$4:$H$28,'Base CDI'!$I$4:$I$29,S52,"Cubic","Extrapolate=Linear","MultiX=Average","Skip=True","Sort=True")</f>
        <v>15.046166666666666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45911</v>
      </c>
      <c r="T53" s="43">
        <f ca="1">_xll.BInterpol('Base CDI'!$H$4:$H$28,'Base CDI'!$J$4:$J$29,S53,"Cubic","Extrapolate=Linear","MultiX=Average","Skip=True","Sort=True")</f>
        <v>15.046905555555554</v>
      </c>
      <c r="U53" s="43">
        <f ca="1">_xll.BInterpol('Base CDI'!$H$4:$H$28,'Base CDI'!$I$4:$I$29,S53,"Cubic","Extrapolate=Linear","MultiX=Average","Skip=True","Sort=True")</f>
        <v>15.044972222222222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45912</v>
      </c>
      <c r="T54" s="43">
        <f ca="1">_xll.BInterpol('Base CDI'!$H$4:$H$28,'Base CDI'!$J$4:$J$29,S54,"Cubic","Extrapolate=Linear","MultiX=Average","Skip=True","Sort=True")</f>
        <v>15.045844444444443</v>
      </c>
      <c r="U54" s="43">
        <f ca="1">_xll.BInterpol('Base CDI'!$H$4:$H$28,'Base CDI'!$I$4:$I$29,S54,"Cubic","Extrapolate=Linear","MultiX=Average","Skip=True","Sort=True")</f>
        <v>15.043777777777779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45913</v>
      </c>
      <c r="T55" s="43">
        <f ca="1">_xll.BInterpol('Base CDI'!$H$4:$H$28,'Base CDI'!$J$4:$J$29,S55,"Cubic","Extrapolate=Linear","MultiX=Average","Skip=True","Sort=True")</f>
        <v>15.044783333333331</v>
      </c>
      <c r="U55" s="43">
        <f ca="1">_xll.BInterpol('Base CDI'!$H$4:$H$28,'Base CDI'!$I$4:$I$29,S55,"Cubic","Extrapolate=Linear","MultiX=Average","Skip=True","Sort=True")</f>
        <v>15.042583333333333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45914</v>
      </c>
      <c r="T56" s="43">
        <f ca="1">_xll.BInterpol('Base CDI'!$H$4:$H$28,'Base CDI'!$J$4:$J$29,S56,"Cubic","Extrapolate=Linear","MultiX=Average","Skip=True","Sort=True")</f>
        <v>15.043722222222222</v>
      </c>
      <c r="U56" s="43">
        <f ca="1">_xll.BInterpol('Base CDI'!$H$4:$H$28,'Base CDI'!$I$4:$I$29,S56,"Cubic","Extrapolate=Linear","MultiX=Average","Skip=True","Sort=True")</f>
        <v>15.041388888888889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45915</v>
      </c>
      <c r="T57" s="43">
        <f ca="1">_xll.BInterpol('Base CDI'!$H$4:$H$28,'Base CDI'!$J$4:$J$29,S57,"Cubic","Extrapolate=Linear","MultiX=Average","Skip=True","Sort=True")</f>
        <v>15.04266111111111</v>
      </c>
      <c r="U57" s="43">
        <f ca="1">_xll.BInterpol('Base CDI'!$H$4:$H$28,'Base CDI'!$I$4:$I$29,S57,"Cubic","Extrapolate=Linear","MultiX=Average","Skip=True","Sort=True")</f>
        <v>15.040194444444445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45916</v>
      </c>
      <c r="T58" s="43">
        <f ca="1">_xll.BInterpol('Base CDI'!$H$4:$H$28,'Base CDI'!$J$4:$J$29,S58,"Cubic","Extrapolate=Linear","MultiX=Average","Skip=True","Sort=True")</f>
        <v>15.041599999999999</v>
      </c>
      <c r="U58" s="43">
        <f ca="1">_xll.BInterpol('Base CDI'!$H$4:$H$28,'Base CDI'!$I$4:$I$29,S58,"Cubic","Extrapolate=Linear","MultiX=Average","Skip=True","Sort=True")</f>
        <v>15.039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45917</v>
      </c>
      <c r="T59" s="43">
        <f ca="1">_xll.BInterpol('Base CDI'!$H$4:$H$28,'Base CDI'!$J$4:$J$29,S59,"Cubic","Extrapolate=Linear","MultiX=Average","Skip=True","Sort=True")</f>
        <v>15.040538888888888</v>
      </c>
      <c r="U59" s="43">
        <f ca="1">_xll.BInterpol('Base CDI'!$H$4:$H$28,'Base CDI'!$I$4:$I$29,S59,"Cubic","Extrapolate=Linear","MultiX=Average","Skip=True","Sort=True")</f>
        <v>15.037805555555556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45918</v>
      </c>
      <c r="T60" s="43">
        <f ca="1">_xll.BInterpol('Base CDI'!$H$4:$H$28,'Base CDI'!$J$4:$J$29,S60,"Cubic","Extrapolate=Linear","MultiX=Average","Skip=True","Sort=True")</f>
        <v>15.039477777777776</v>
      </c>
      <c r="U60" s="43">
        <f ca="1">_xll.BInterpol('Base CDI'!$H$4:$H$28,'Base CDI'!$I$4:$I$29,S60,"Cubic","Extrapolate=Linear","MultiX=Average","Skip=True","Sort=True")</f>
        <v>15.03661111111111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45919</v>
      </c>
      <c r="T61" s="43">
        <f ca="1">_xll.BInterpol('Base CDI'!$H$4:$H$28,'Base CDI'!$J$4:$J$29,S61,"Cubic","Extrapolate=Linear","MultiX=Average","Skip=True","Sort=True")</f>
        <v>15.038416666666667</v>
      </c>
      <c r="U61" s="43">
        <f ca="1">_xll.BInterpol('Base CDI'!$H$4:$H$28,'Base CDI'!$I$4:$I$29,S61,"Cubic","Extrapolate=Linear","MultiX=Average","Skip=True","Sort=True")</f>
        <v>15.035416666666666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45920</v>
      </c>
      <c r="T62" s="43">
        <f ca="1">_xll.BInterpol('Base CDI'!$H$4:$H$28,'Base CDI'!$J$4:$J$29,S62,"Cubic","Extrapolate=Linear","MultiX=Average","Skip=True","Sort=True")</f>
        <v>15.037355555555555</v>
      </c>
      <c r="U62" s="43">
        <f ca="1">_xll.BInterpol('Base CDI'!$H$4:$H$28,'Base CDI'!$I$4:$I$29,S62,"Cubic","Extrapolate=Linear","MultiX=Average","Skip=True","Sort=True")</f>
        <v>15.034222222222223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45921</v>
      </c>
      <c r="T63" s="43">
        <f ca="1">_xll.BInterpol('Base CDI'!$H$4:$H$28,'Base CDI'!$J$4:$J$29,S63,"Cubic","Extrapolate=Linear","MultiX=Average","Skip=True","Sort=True")</f>
        <v>15.036294444444444</v>
      </c>
      <c r="U63" s="43">
        <f ca="1">_xll.BInterpol('Base CDI'!$H$4:$H$28,'Base CDI'!$I$4:$I$29,S63,"Cubic","Extrapolate=Linear","MultiX=Average","Skip=True","Sort=True")</f>
        <v>15.033027777777777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45922</v>
      </c>
      <c r="T64" s="43">
        <f ca="1">_xll.BInterpol('Base CDI'!$H$4:$H$28,'Base CDI'!$J$4:$J$29,S64,"Cubic","Extrapolate=Linear","MultiX=Average","Skip=True","Sort=True")</f>
        <v>15.035233333333332</v>
      </c>
      <c r="U64" s="43">
        <f ca="1">_xll.BInterpol('Base CDI'!$H$4:$H$28,'Base CDI'!$I$4:$I$29,S64,"Cubic","Extrapolate=Linear","MultiX=Average","Skip=True","Sort=True")</f>
        <v>15.031833333333333</v>
      </c>
    </row>
    <row r="65" spans="1:21" x14ac:dyDescent="0.25">
      <c r="P65" s="10">
        <v>34598</v>
      </c>
      <c r="Q65">
        <v>1.1373219999999999</v>
      </c>
      <c r="S65" s="42">
        <f t="shared" ca="1" si="5"/>
        <v>45923</v>
      </c>
      <c r="T65" s="43">
        <f ca="1">_xll.BInterpol('Base CDI'!$H$4:$H$28,'Base CDI'!$J$4:$J$29,S65,"Cubic","Extrapolate=Linear","MultiX=Average","Skip=True","Sort=True")</f>
        <v>15.034172222222221</v>
      </c>
      <c r="U65" s="43">
        <f ca="1">_xll.BInterpol('Base CDI'!$H$4:$H$28,'Base CDI'!$I$4:$I$29,S65,"Cubic","Extrapolate=Linear","MultiX=Average","Skip=True","Sort=True")</f>
        <v>15.030638888888889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45924</v>
      </c>
      <c r="T66" s="43">
        <f ca="1">_xll.BInterpol('Base CDI'!$H$4:$H$28,'Base CDI'!$J$4:$J$29,S66,"Cubic","Extrapolate=Linear","MultiX=Average","Skip=True","Sort=True")</f>
        <v>15.03311111111111</v>
      </c>
      <c r="U66" s="43">
        <f ca="1">_xll.BInterpol('Base CDI'!$H$4:$H$28,'Base CDI'!$I$4:$I$29,S66,"Cubic","Extrapolate=Linear","MultiX=Average","Skip=True","Sort=True")</f>
        <v>15.029444444444444</v>
      </c>
    </row>
    <row r="67" spans="1:21" x14ac:dyDescent="0.25">
      <c r="P67" s="10">
        <v>34600</v>
      </c>
      <c r="Q67">
        <v>1.141405</v>
      </c>
      <c r="S67" s="42">
        <f t="shared" ca="1" si="5"/>
        <v>45925</v>
      </c>
      <c r="T67" s="43">
        <f ca="1">_xll.BInterpol('Base CDI'!$H$4:$H$28,'Base CDI'!$J$4:$J$29,S67,"Cubic","Extrapolate=Linear","MultiX=Average","Skip=True","Sort=True")</f>
        <v>15.032049999999998</v>
      </c>
      <c r="U67" s="43">
        <f ca="1">_xll.BInterpol('Base CDI'!$H$4:$H$28,'Base CDI'!$I$4:$I$29,S67,"Cubic","Extrapolate=Linear","MultiX=Average","Skip=True","Sort=True")</f>
        <v>15.02825</v>
      </c>
    </row>
    <row r="68" spans="1:21" x14ac:dyDescent="0.25">
      <c r="P68" s="10">
        <v>34603</v>
      </c>
      <c r="Q68">
        <v>1.143448</v>
      </c>
      <c r="S68" s="42">
        <f t="shared" ca="1" si="5"/>
        <v>45926</v>
      </c>
      <c r="T68" s="43">
        <f ca="1">_xll.BInterpol('Base CDI'!$H$4:$H$28,'Base CDI'!$J$4:$J$29,S68,"Cubic","Extrapolate=Linear","MultiX=Average","Skip=True","Sort=True")</f>
        <v>15.030988888888889</v>
      </c>
      <c r="U68" s="43">
        <f ca="1">_xll.BInterpol('Base CDI'!$H$4:$H$28,'Base CDI'!$I$4:$I$29,S68,"Cubic","Extrapolate=Linear","MultiX=Average","Skip=True","Sort=True")</f>
        <v>15.027055555555556</v>
      </c>
    </row>
    <row r="69" spans="1:21" x14ac:dyDescent="0.25">
      <c r="P69" s="10">
        <v>34604</v>
      </c>
      <c r="Q69">
        <v>1.1454949999999999</v>
      </c>
      <c r="S69" s="42">
        <f t="shared" ca="1" si="5"/>
        <v>45927</v>
      </c>
      <c r="T69" s="43">
        <f ca="1">_xll.BInterpol('Base CDI'!$H$4:$H$28,'Base CDI'!$J$4:$J$29,S69,"Cubic","Extrapolate=Linear","MultiX=Average","Skip=True","Sort=True")</f>
        <v>15.029927777777777</v>
      </c>
      <c r="U69" s="43">
        <f ca="1">_xll.BInterpol('Base CDI'!$H$4:$H$28,'Base CDI'!$I$4:$I$29,S69,"Cubic","Extrapolate=Linear","MultiX=Average","Skip=True","Sort=True")</f>
        <v>15.02586111111111</v>
      </c>
    </row>
    <row r="70" spans="1:21" x14ac:dyDescent="0.25">
      <c r="P70" s="10">
        <v>34605</v>
      </c>
      <c r="Q70">
        <v>1.1475569999999999</v>
      </c>
      <c r="S70" s="42">
        <f t="shared" ca="1" si="5"/>
        <v>45928</v>
      </c>
      <c r="T70" s="43">
        <f ca="1">_xll.BInterpol('Base CDI'!$H$4:$H$28,'Base CDI'!$J$4:$J$29,S70,"Cubic","Extrapolate=Linear","MultiX=Average","Skip=True","Sort=True")</f>
        <v>15.028866666666666</v>
      </c>
      <c r="U70" s="43">
        <f ca="1">_xll.BInterpol('Base CDI'!$H$4:$H$28,'Base CDI'!$I$4:$I$29,S70,"Cubic","Extrapolate=Linear","MultiX=Average","Skip=True","Sort=True")</f>
        <v>15.024666666666667</v>
      </c>
    </row>
    <row r="71" spans="1:21" x14ac:dyDescent="0.25">
      <c r="P71" s="10">
        <v>34606</v>
      </c>
      <c r="Q71">
        <v>1.1496230000000001</v>
      </c>
      <c r="S71" s="42">
        <f t="shared" ca="1" si="5"/>
        <v>45929</v>
      </c>
      <c r="T71" s="43">
        <f ca="1">_xll.BInterpol('Base CDI'!$H$4:$H$28,'Base CDI'!$J$4:$J$29,S71,"Cubic","Extrapolate=Linear","MultiX=Average","Skip=True","Sort=True")</f>
        <v>15.027805555555554</v>
      </c>
      <c r="U71" s="43">
        <f ca="1">_xll.BInterpol('Base CDI'!$H$4:$H$28,'Base CDI'!$I$4:$I$29,S71,"Cubic","Extrapolate=Linear","MultiX=Average","Skip=True","Sort=True")</f>
        <v>15.023472222222223</v>
      </c>
    </row>
    <row r="72" spans="1:21" x14ac:dyDescent="0.25">
      <c r="P72" s="10">
        <v>34607</v>
      </c>
      <c r="Q72">
        <v>1.1516960000000001</v>
      </c>
      <c r="S72" s="42">
        <f t="shared" ca="1" si="5"/>
        <v>45930</v>
      </c>
      <c r="T72" s="43">
        <f ca="1">_xll.BInterpol('Base CDI'!$H$4:$H$28,'Base CDI'!$J$4:$J$29,S72,"Cubic","Extrapolate=Linear","MultiX=Average","Skip=True","Sort=True")</f>
        <v>15.026744444444443</v>
      </c>
      <c r="U72" s="43">
        <f ca="1">_xll.BInterpol('Base CDI'!$H$4:$H$28,'Base CDI'!$I$4:$I$29,S72,"Cubic","Extrapolate=Linear","MultiX=Average","Skip=True","Sort=True")</f>
        <v>15.022277777777777</v>
      </c>
    </row>
    <row r="73" spans="1:21" x14ac:dyDescent="0.25">
      <c r="P73" s="10">
        <v>34611</v>
      </c>
      <c r="Q73">
        <v>1.153934</v>
      </c>
      <c r="S73" s="42">
        <f t="shared" ca="1" si="5"/>
        <v>45931</v>
      </c>
      <c r="T73" s="43">
        <f ca="1">_xll.BInterpol('Base CDI'!$H$4:$H$28,'Base CDI'!$J$4:$J$29,S73,"Cubic","Extrapolate=Linear","MultiX=Average","Skip=True","Sort=True")</f>
        <v>15.025683333333333</v>
      </c>
      <c r="U73" s="43">
        <f ca="1">_xll.BInterpol('Base CDI'!$H$4:$H$28,'Base CDI'!$I$4:$I$29,S73,"Cubic","Extrapolate=Linear","MultiX=Average","Skip=True","Sort=True")</f>
        <v>15.021083333333333</v>
      </c>
    </row>
    <row r="74" spans="1:21" x14ac:dyDescent="0.25">
      <c r="P74" s="10">
        <v>34612</v>
      </c>
      <c r="Q74">
        <v>1.156096</v>
      </c>
      <c r="S74" s="42">
        <f t="shared" ca="1" si="5"/>
        <v>45932</v>
      </c>
      <c r="T74" s="43">
        <f ca="1">_xll.BInterpol('Base CDI'!$H$4:$H$28,'Base CDI'!$J$4:$J$29,S74,"Cubic","Extrapolate=Linear","MultiX=Average","Skip=True","Sort=True")</f>
        <v>15.024622222222222</v>
      </c>
      <c r="U74" s="43">
        <f ca="1">_xll.BInterpol('Base CDI'!$H$4:$H$28,'Base CDI'!$I$4:$I$29,S74,"Cubic","Extrapolate=Linear","MultiX=Average","Skip=True","Sort=True")</f>
        <v>15.01988888888889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45933</v>
      </c>
      <c r="T75" s="43">
        <f ca="1">_xll.BInterpol('Base CDI'!$H$4:$H$28,'Base CDI'!$J$4:$J$29,S75,"Cubic","Extrapolate=Linear","MultiX=Average","Skip=True","Sort=True")</f>
        <v>15.02356111111111</v>
      </c>
      <c r="U75" s="43">
        <f ca="1">_xll.BInterpol('Base CDI'!$H$4:$H$28,'Base CDI'!$I$4:$I$29,S75,"Cubic","Extrapolate=Linear","MultiX=Average","Skip=True","Sort=True")</f>
        <v>15.018694444444444</v>
      </c>
    </row>
    <row r="76" spans="1:21" x14ac:dyDescent="0.25">
      <c r="P76" s="10">
        <v>34614</v>
      </c>
      <c r="Q76">
        <v>1.1604699999999999</v>
      </c>
      <c r="S76" s="42">
        <f t="shared" ca="1" si="6"/>
        <v>45934</v>
      </c>
      <c r="T76" s="43">
        <f ca="1">_xll.BInterpol('Base CDI'!$H$4:$H$28,'Base CDI'!$J$4:$J$29,S76,"Cubic","Extrapolate=Linear","MultiX=Average","Skip=True","Sort=True")</f>
        <v>15.022499999999999</v>
      </c>
      <c r="U76" s="43">
        <f ca="1">_xll.BInterpol('Base CDI'!$H$4:$H$28,'Base CDI'!$I$4:$I$29,S76,"Cubic","Extrapolate=Linear","MultiX=Average","Skip=True","Sort=True")</f>
        <v>15.0175</v>
      </c>
    </row>
    <row r="77" spans="1:21" x14ac:dyDescent="0.25">
      <c r="P77" s="10">
        <v>34617</v>
      </c>
      <c r="Q77">
        <v>1.162663</v>
      </c>
      <c r="S77" s="42">
        <f t="shared" ca="1" si="6"/>
        <v>45935</v>
      </c>
      <c r="T77" s="43">
        <f ca="1">_xll.BInterpol('Base CDI'!$H$4:$H$28,'Base CDI'!$J$4:$J$29,S77,"Cubic","Extrapolate=Linear","MultiX=Average","Skip=True","Sort=True")</f>
        <v>15.021438888888888</v>
      </c>
      <c r="U77" s="43">
        <f ca="1">_xll.BInterpol('Base CDI'!$H$4:$H$28,'Base CDI'!$I$4:$I$29,S77,"Cubic","Extrapolate=Linear","MultiX=Average","Skip=True","Sort=True")</f>
        <v>15.016305555555556</v>
      </c>
    </row>
    <row r="78" spans="1:21" x14ac:dyDescent="0.25">
      <c r="P78" s="10">
        <v>34618</v>
      </c>
      <c r="Q78">
        <v>1.164849</v>
      </c>
      <c r="S78" s="42">
        <f t="shared" ca="1" si="6"/>
        <v>45936</v>
      </c>
      <c r="T78" s="43">
        <f ca="1">_xll.BInterpol('Base CDI'!$H$4:$H$28,'Base CDI'!$J$4:$J$29,S78,"Cubic","Extrapolate=Linear","MultiX=Average","Skip=True","Sort=True")</f>
        <v>15.020377777777776</v>
      </c>
      <c r="U78" s="43">
        <f ca="1">_xll.BInterpol('Base CDI'!$H$4:$H$28,'Base CDI'!$I$4:$I$29,S78,"Cubic","Extrapolate=Linear","MultiX=Average","Skip=True","Sort=True")</f>
        <v>15.015111111111111</v>
      </c>
    </row>
    <row r="79" spans="1:21" x14ac:dyDescent="0.25">
      <c r="P79" s="10">
        <v>34620</v>
      </c>
      <c r="Q79">
        <v>1.1670389999999999</v>
      </c>
      <c r="S79" s="42">
        <f t="shared" ca="1" si="6"/>
        <v>45937</v>
      </c>
      <c r="T79" s="43">
        <f ca="1">_xll.BInterpol('Base CDI'!$H$4:$H$28,'Base CDI'!$J$4:$J$29,S79,"Cubic","Extrapolate=Linear","MultiX=Average","Skip=True","Sort=True")</f>
        <v>15.019316666666665</v>
      </c>
      <c r="U79" s="43">
        <f ca="1">_xll.BInterpol('Base CDI'!$H$4:$H$28,'Base CDI'!$I$4:$I$29,S79,"Cubic","Extrapolate=Linear","MultiX=Average","Skip=True","Sort=True")</f>
        <v>15.013916666666667</v>
      </c>
    </row>
    <row r="80" spans="1:21" x14ac:dyDescent="0.25">
      <c r="P80" s="10">
        <v>34621</v>
      </c>
      <c r="Q80">
        <v>1.1692370000000001</v>
      </c>
      <c r="S80" s="42">
        <f t="shared" ca="1" si="6"/>
        <v>45938</v>
      </c>
      <c r="T80" s="43">
        <f ca="1">_xll.BInterpol('Base CDI'!$H$4:$H$28,'Base CDI'!$J$4:$J$29,S80,"Cubic","Extrapolate=Linear","MultiX=Average","Skip=True","Sort=True")</f>
        <v>15.018255555555555</v>
      </c>
      <c r="U80" s="43">
        <f ca="1">_xll.BInterpol('Base CDI'!$H$4:$H$28,'Base CDI'!$I$4:$I$29,S80,"Cubic","Extrapolate=Linear","MultiX=Average","Skip=True","Sort=True")</f>
        <v>15.012722222222223</v>
      </c>
    </row>
    <row r="81" spans="16:21" x14ac:dyDescent="0.25">
      <c r="P81" s="10">
        <v>34624</v>
      </c>
      <c r="Q81">
        <v>1.1714389999999999</v>
      </c>
      <c r="S81" s="42">
        <f t="shared" ca="1" si="6"/>
        <v>45939</v>
      </c>
      <c r="T81" s="43">
        <f ca="1">_xll.BInterpol('Base CDI'!$H$4:$H$28,'Base CDI'!$J$4:$J$29,S81,"Cubic","Extrapolate=Linear","MultiX=Average","Skip=True","Sort=True")</f>
        <v>15.017194444444444</v>
      </c>
      <c r="U81" s="43">
        <f ca="1">_xll.BInterpol('Base CDI'!$H$4:$H$28,'Base CDI'!$I$4:$I$29,S81,"Cubic","Extrapolate=Linear","MultiX=Average","Skip=True","Sort=True")</f>
        <v>15.011527777777777</v>
      </c>
    </row>
    <row r="82" spans="16:21" x14ac:dyDescent="0.25">
      <c r="P82" s="10">
        <v>34625</v>
      </c>
      <c r="Q82">
        <v>1.1736409999999999</v>
      </c>
      <c r="S82" s="42">
        <f t="shared" ca="1" si="6"/>
        <v>45940</v>
      </c>
      <c r="T82" s="43">
        <f ca="1">_xll.BInterpol('Base CDI'!$H$4:$H$28,'Base CDI'!$J$4:$J$29,S82,"Cubic","Extrapolate=Linear","MultiX=Average","Skip=True","Sort=True")</f>
        <v>15.016133333333332</v>
      </c>
      <c r="U82" s="43">
        <f ca="1">_xll.BInterpol('Base CDI'!$H$4:$H$28,'Base CDI'!$I$4:$I$29,S82,"Cubic","Extrapolate=Linear","MultiX=Average","Skip=True","Sort=True")</f>
        <v>15.010333333333334</v>
      </c>
    </row>
    <row r="83" spans="16:21" x14ac:dyDescent="0.25">
      <c r="P83" s="10">
        <v>34626</v>
      </c>
      <c r="Q83">
        <v>1.1758470000000001</v>
      </c>
      <c r="S83" s="42">
        <f t="shared" ca="1" si="6"/>
        <v>45941</v>
      </c>
      <c r="T83" s="43">
        <f ca="1">_xll.BInterpol('Base CDI'!$H$4:$H$28,'Base CDI'!$J$4:$J$29,S83,"Cubic","Extrapolate=Linear","MultiX=Average","Skip=True","Sort=True")</f>
        <v>15.015072222222221</v>
      </c>
      <c r="U83" s="43">
        <f ca="1">_xll.BInterpol('Base CDI'!$H$4:$H$28,'Base CDI'!$I$4:$I$29,S83,"Cubic","Extrapolate=Linear","MultiX=Average","Skip=True","Sort=True")</f>
        <v>15.00913888888889</v>
      </c>
    </row>
    <row r="84" spans="16:21" x14ac:dyDescent="0.25">
      <c r="P84" s="10">
        <v>34627</v>
      </c>
      <c r="Q84">
        <v>1.1780619999999999</v>
      </c>
      <c r="S84" s="42">
        <f t="shared" ca="1" si="6"/>
        <v>45942</v>
      </c>
      <c r="T84" s="43">
        <f ca="1">_xll.BInterpol('Base CDI'!$H$4:$H$28,'Base CDI'!$J$4:$J$29,S84,"Cubic","Extrapolate=Linear","MultiX=Average","Skip=True","Sort=True")</f>
        <v>15.01401111111111</v>
      </c>
      <c r="U84" s="43">
        <f ca="1">_xll.BInterpol('Base CDI'!$H$4:$H$28,'Base CDI'!$I$4:$I$29,S84,"Cubic","Extrapolate=Linear","MultiX=Average","Skip=True","Sort=True")</f>
        <v>15.007944444444444</v>
      </c>
    </row>
    <row r="85" spans="16:21" x14ac:dyDescent="0.25">
      <c r="P85" s="10">
        <v>34628</v>
      </c>
      <c r="Q85">
        <v>1.1802809999999999</v>
      </c>
      <c r="S85" s="42">
        <f t="shared" ca="1" si="6"/>
        <v>45943</v>
      </c>
      <c r="T85" s="43">
        <f ca="1">_xll.BInterpol('Base CDI'!$H$4:$H$28,'Base CDI'!$J$4:$J$29,S85,"Cubic","Extrapolate=Linear","MultiX=Average","Skip=True","Sort=True")</f>
        <v>15.01295</v>
      </c>
      <c r="U85" s="43">
        <f ca="1">_xll.BInterpol('Base CDI'!$H$4:$H$28,'Base CDI'!$I$4:$I$29,S85,"Cubic","Extrapolate=Linear","MultiX=Average","Skip=True","Sort=True")</f>
        <v>15.00675</v>
      </c>
    </row>
    <row r="86" spans="16:21" x14ac:dyDescent="0.25">
      <c r="P86" s="10">
        <v>34631</v>
      </c>
      <c r="Q86">
        <v>1.1825030000000001</v>
      </c>
      <c r="S86" s="42">
        <f t="shared" ca="1" si="6"/>
        <v>45944</v>
      </c>
      <c r="T86" s="43">
        <f ca="1">_xll.BInterpol('Base CDI'!$H$4:$H$28,'Base CDI'!$J$4:$J$29,S86,"Cubic","Extrapolate=Linear","MultiX=Average","Skip=True","Sort=True")</f>
        <v>15.011888888888889</v>
      </c>
      <c r="U86" s="43">
        <f ca="1">_xll.BInterpol('Base CDI'!$H$4:$H$28,'Base CDI'!$I$4:$I$29,S86,"Cubic","Extrapolate=Linear","MultiX=Average","Skip=True","Sort=True")</f>
        <v>15.005555555555556</v>
      </c>
    </row>
    <row r="87" spans="16:21" x14ac:dyDescent="0.25">
      <c r="P87" s="10">
        <v>34632</v>
      </c>
      <c r="Q87">
        <v>1.184734</v>
      </c>
      <c r="S87" s="42">
        <f t="shared" ca="1" si="6"/>
        <v>45945</v>
      </c>
      <c r="T87" s="43">
        <f ca="1">_xll.BInterpol('Base CDI'!$H$4:$H$28,'Base CDI'!$J$4:$J$29,S87,"Cubic","Extrapolate=Linear","MultiX=Average","Skip=True","Sort=True")</f>
        <v>15.010827777777777</v>
      </c>
      <c r="U87" s="43">
        <f ca="1">_xll.BInterpol('Base CDI'!$H$4:$H$28,'Base CDI'!$I$4:$I$29,S87,"Cubic","Extrapolate=Linear","MultiX=Average","Skip=True","Sort=True")</f>
        <v>15.004361111111111</v>
      </c>
    </row>
    <row r="88" spans="16:21" x14ac:dyDescent="0.25">
      <c r="P88" s="10">
        <v>34633</v>
      </c>
      <c r="Q88">
        <v>1.1869700000000001</v>
      </c>
      <c r="S88" s="42">
        <f t="shared" ca="1" si="6"/>
        <v>45946</v>
      </c>
      <c r="T88" s="43">
        <f ca="1">_xll.BInterpol('Base CDI'!$H$4:$H$28,'Base CDI'!$J$4:$J$29,S88,"Cubic","Extrapolate=Linear","MultiX=Average","Skip=True","Sort=True")</f>
        <v>15.009766666666666</v>
      </c>
      <c r="U88" s="43">
        <f ca="1">_xll.BInterpol('Base CDI'!$H$4:$H$28,'Base CDI'!$I$4:$I$29,S88,"Cubic","Extrapolate=Linear","MultiX=Average","Skip=True","Sort=True")</f>
        <v>15.003166666666667</v>
      </c>
    </row>
    <row r="89" spans="16:21" x14ac:dyDescent="0.25">
      <c r="P89" s="10">
        <v>34634</v>
      </c>
      <c r="Q89">
        <v>1.189209</v>
      </c>
      <c r="S89" s="42">
        <f t="shared" ca="1" si="6"/>
        <v>45947</v>
      </c>
      <c r="T89" s="43">
        <f ca="1">_xll.BInterpol('Base CDI'!$H$4:$H$28,'Base CDI'!$J$4:$J$29,S89,"Cubic","Extrapolate=Linear","MultiX=Average","Skip=True","Sort=True")</f>
        <v>15.008705555555554</v>
      </c>
      <c r="U89" s="43">
        <f ca="1">_xll.BInterpol('Base CDI'!$H$4:$H$28,'Base CDI'!$I$4:$I$29,S89,"Cubic","Extrapolate=Linear","MultiX=Average","Skip=True","Sort=True")</f>
        <v>15.001972222222223</v>
      </c>
    </row>
    <row r="90" spans="16:21" x14ac:dyDescent="0.25">
      <c r="P90" s="10">
        <v>34635</v>
      </c>
      <c r="Q90">
        <v>1.191457</v>
      </c>
      <c r="S90" s="42">
        <f t="shared" ca="1" si="6"/>
        <v>45948</v>
      </c>
      <c r="T90" s="43">
        <f ca="1">_xll.BInterpol('Base CDI'!$H$4:$H$28,'Base CDI'!$J$4:$J$29,S90,"Cubic","Extrapolate=Linear","MultiX=Average","Skip=True","Sort=True")</f>
        <v>15.007644444444443</v>
      </c>
      <c r="U90" s="43">
        <f ca="1">_xll.BInterpol('Base CDI'!$H$4:$H$28,'Base CDI'!$I$4:$I$29,S90,"Cubic","Extrapolate=Linear","MultiX=Average","Skip=True","Sort=True")</f>
        <v>15.000777777777778</v>
      </c>
    </row>
    <row r="91" spans="16:21" x14ac:dyDescent="0.25">
      <c r="P91" s="10">
        <v>34638</v>
      </c>
      <c r="Q91">
        <v>1.193705</v>
      </c>
      <c r="S91" s="42">
        <f t="shared" ca="1" si="6"/>
        <v>45949</v>
      </c>
      <c r="T91" s="43">
        <f ca="1">_xll.BInterpol('Base CDI'!$H$4:$H$28,'Base CDI'!$J$4:$J$29,S91,"Cubic","Extrapolate=Linear","MultiX=Average","Skip=True","Sort=True")</f>
        <v>15.006583333333332</v>
      </c>
      <c r="U91" s="43">
        <f ca="1">_xll.BInterpol('Base CDI'!$H$4:$H$28,'Base CDI'!$I$4:$I$29,S91,"Cubic","Extrapolate=Linear","MultiX=Average","Skip=True","Sort=True")</f>
        <v>14.999583333333334</v>
      </c>
    </row>
    <row r="92" spans="16:21" x14ac:dyDescent="0.25">
      <c r="P92" s="10">
        <v>34639</v>
      </c>
      <c r="Q92">
        <v>1.1961079999999999</v>
      </c>
      <c r="S92" s="42">
        <f t="shared" ca="1" si="6"/>
        <v>45950</v>
      </c>
      <c r="T92" s="43">
        <f ca="1">_xll.BInterpol('Base CDI'!$H$4:$H$28,'Base CDI'!$J$4:$J$29,S92,"Cubic","Extrapolate=Linear","MultiX=Average","Skip=True","Sort=True")</f>
        <v>15.005522222222222</v>
      </c>
      <c r="U92" s="43">
        <f ca="1">_xll.BInterpol('Base CDI'!$H$4:$H$28,'Base CDI'!$I$4:$I$29,S92,"Cubic","Extrapolate=Linear","MultiX=Average","Skip=True","Sort=True")</f>
        <v>14.99838888888889</v>
      </c>
    </row>
    <row r="93" spans="16:21" x14ac:dyDescent="0.25">
      <c r="P93" s="10">
        <v>34641</v>
      </c>
      <c r="Q93">
        <v>1.198528</v>
      </c>
      <c r="S93" s="42">
        <f t="shared" ca="1" si="6"/>
        <v>45951</v>
      </c>
      <c r="T93" s="43">
        <f ca="1">_xll.BInterpol('Base CDI'!$H$4:$H$28,'Base CDI'!$J$4:$J$29,S93,"Cubic","Extrapolate=Linear","MultiX=Average","Skip=True","Sort=True")</f>
        <v>15.004461111111111</v>
      </c>
      <c r="U93" s="43">
        <f ca="1">_xll.BInterpol('Base CDI'!$H$4:$H$28,'Base CDI'!$I$4:$I$29,S93,"Cubic","Extrapolate=Linear","MultiX=Average","Skip=True","Sort=True")</f>
        <v>14.997194444444444</v>
      </c>
    </row>
    <row r="94" spans="16:21" x14ac:dyDescent="0.25">
      <c r="P94" s="10">
        <v>34642</v>
      </c>
      <c r="Q94">
        <v>1.2009529999999999</v>
      </c>
      <c r="S94" s="42">
        <f t="shared" ca="1" si="6"/>
        <v>45952</v>
      </c>
      <c r="T94" s="43">
        <f ca="1">_xll.BInterpol('Base CDI'!$H$4:$H$28,'Base CDI'!$J$4:$J$29,S94,"Cubic","Extrapolate=Linear","MultiX=Average","Skip=True","Sort=True")</f>
        <v>15.003399999999999</v>
      </c>
      <c r="U94" s="43">
        <f ca="1">_xll.BInterpol('Base CDI'!$H$4:$H$28,'Base CDI'!$I$4:$I$29,S94,"Cubic","Extrapolate=Linear","MultiX=Average","Skip=True","Sort=True")</f>
        <v>14.996</v>
      </c>
    </row>
    <row r="95" spans="16:21" x14ac:dyDescent="0.25">
      <c r="P95" s="10">
        <v>34645</v>
      </c>
      <c r="Q95">
        <v>1.203387</v>
      </c>
      <c r="S95" s="42">
        <f t="shared" ca="1" si="6"/>
        <v>45953</v>
      </c>
      <c r="T95" s="43">
        <f ca="1">_xll.BInterpol('Base CDI'!$H$4:$H$28,'Base CDI'!$J$4:$J$29,S95,"Cubic","Extrapolate=Linear","MultiX=Average","Skip=True","Sort=True")</f>
        <v>15.002338888888888</v>
      </c>
      <c r="U95" s="43">
        <f ca="1">_xll.BInterpol('Base CDI'!$H$4:$H$28,'Base CDI'!$I$4:$I$29,S95,"Cubic","Extrapolate=Linear","MultiX=Average","Skip=True","Sort=True")</f>
        <v>14.994805555555555</v>
      </c>
    </row>
    <row r="96" spans="16:21" x14ac:dyDescent="0.25">
      <c r="P96" s="10">
        <v>34646</v>
      </c>
      <c r="Q96">
        <v>1.205838</v>
      </c>
      <c r="S96" s="42">
        <f t="shared" ca="1" si="6"/>
        <v>45954</v>
      </c>
      <c r="T96" s="43">
        <f ca="1">_xll.BInterpol('Base CDI'!$H$4:$H$28,'Base CDI'!$J$4:$J$29,S96,"Cubic","Extrapolate=Linear","MultiX=Average","Skip=True","Sort=True")</f>
        <v>15.001277777777776</v>
      </c>
      <c r="U96" s="43">
        <f ca="1">_xll.BInterpol('Base CDI'!$H$4:$H$28,'Base CDI'!$I$4:$I$29,S96,"Cubic","Extrapolate=Linear","MultiX=Average","Skip=True","Sort=True")</f>
        <v>14.993611111111111</v>
      </c>
    </row>
    <row r="97" spans="16:21" x14ac:dyDescent="0.25">
      <c r="P97" s="10">
        <v>34647</v>
      </c>
      <c r="Q97">
        <v>1.2082980000000001</v>
      </c>
      <c r="S97" s="42">
        <f t="shared" ca="1" si="6"/>
        <v>45955</v>
      </c>
      <c r="T97" s="43">
        <f ca="1">_xll.BInterpol('Base CDI'!$H$4:$H$28,'Base CDI'!$J$4:$J$29,S97,"Cubic","Extrapolate=Linear","MultiX=Average","Skip=True","Sort=True")</f>
        <v>15.000216666666667</v>
      </c>
      <c r="U97" s="43">
        <f ca="1">_xll.BInterpol('Base CDI'!$H$4:$H$28,'Base CDI'!$I$4:$I$29,S97,"Cubic","Extrapolate=Linear","MultiX=Average","Skip=True","Sort=True")</f>
        <v>14.992416666666667</v>
      </c>
    </row>
    <row r="98" spans="16:21" x14ac:dyDescent="0.25">
      <c r="P98" s="10">
        <v>34648</v>
      </c>
      <c r="Q98">
        <v>1.2107669999999999</v>
      </c>
      <c r="S98" s="42">
        <f t="shared" ca="1" si="6"/>
        <v>45956</v>
      </c>
      <c r="T98" s="43">
        <f ca="1">_xll.BInterpol('Base CDI'!$H$4:$H$28,'Base CDI'!$J$4:$J$29,S98,"Cubic","Extrapolate=Linear","MultiX=Average","Skip=True","Sort=True")</f>
        <v>14.999155555555555</v>
      </c>
      <c r="U98" s="43">
        <f ca="1">_xll.BInterpol('Base CDI'!$H$4:$H$28,'Base CDI'!$I$4:$I$29,S98,"Cubic","Extrapolate=Linear","MultiX=Average","Skip=True","Sort=True")</f>
        <v>14.991222222222222</v>
      </c>
    </row>
    <row r="99" spans="16:21" x14ac:dyDescent="0.25">
      <c r="P99" s="10">
        <v>34649</v>
      </c>
      <c r="Q99">
        <v>1.2132369999999999</v>
      </c>
      <c r="S99" s="42">
        <f t="shared" ca="1" si="6"/>
        <v>45957</v>
      </c>
      <c r="T99" s="43">
        <f ca="1">_xll.BInterpol('Base CDI'!$H$4:$H$28,'Base CDI'!$J$4:$J$29,S99,"Cubic","Extrapolate=Linear","MultiX=Average","Skip=True","Sort=True")</f>
        <v>14.998094444444444</v>
      </c>
      <c r="U99" s="43">
        <f ca="1">_xll.BInterpol('Base CDI'!$H$4:$H$28,'Base CDI'!$I$4:$I$29,S99,"Cubic","Extrapolate=Linear","MultiX=Average","Skip=True","Sort=True")</f>
        <v>14.990027777777778</v>
      </c>
    </row>
    <row r="100" spans="16:21" x14ac:dyDescent="0.25">
      <c r="P100" s="10">
        <v>34652</v>
      </c>
      <c r="Q100">
        <v>1.2157</v>
      </c>
      <c r="S100" s="42">
        <f t="shared" ca="1" si="6"/>
        <v>45958</v>
      </c>
      <c r="T100" s="43">
        <f ca="1">_xll.BInterpol('Base CDI'!$H$4:$H$28,'Base CDI'!$J$4:$J$29,S100,"Cubic","Extrapolate=Linear","MultiX=Average","Skip=True","Sort=True")</f>
        <v>14.997033333333333</v>
      </c>
      <c r="U100" s="43">
        <f ca="1">_xll.BInterpol('Base CDI'!$H$4:$H$28,'Base CDI'!$I$4:$I$29,S100,"Cubic","Extrapolate=Linear","MultiX=Average","Skip=True","Sort=True")</f>
        <v>14.988833333333334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45959</v>
      </c>
      <c r="T101" s="43">
        <f ca="1">_xll.BInterpol('Base CDI'!$H$4:$H$28,'Base CDI'!$J$4:$J$29,S101,"Cubic","Extrapolate=Linear","MultiX=Average","Skip=True","Sort=True")</f>
        <v>14.995972222222221</v>
      </c>
      <c r="U101" s="43">
        <f ca="1">_xll.BInterpol('Base CDI'!$H$4:$H$28,'Base CDI'!$I$4:$I$29,S101,"Cubic","Extrapolate=Linear","MultiX=Average","Skip=True","Sort=True")</f>
        <v>14.987638888888888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45960</v>
      </c>
      <c r="T102" s="43">
        <f ca="1">_xll.BInterpol('Base CDI'!$H$4:$H$28,'Base CDI'!$J$4:$J$29,S102,"Cubic","Extrapolate=Linear","MultiX=Average","Skip=True","Sort=True")</f>
        <v>14.99491111111111</v>
      </c>
      <c r="U102" s="43">
        <f ca="1">_xll.BInterpol('Base CDI'!$H$4:$H$28,'Base CDI'!$I$4:$I$29,S102,"Cubic","Extrapolate=Linear","MultiX=Average","Skip=True","Sort=True")</f>
        <v>14.986444444444444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45961</v>
      </c>
      <c r="T103" s="43">
        <f ca="1">_xll.BInterpol('Base CDI'!$H$4:$H$28,'Base CDI'!$J$4:$J$29,S103,"Cubic","Extrapolate=Linear","MultiX=Average","Skip=True","Sort=True")</f>
        <v>14.993849999999998</v>
      </c>
      <c r="U103" s="43">
        <f ca="1">_xll.BInterpol('Base CDI'!$H$4:$H$28,'Base CDI'!$I$4:$I$29,S103,"Cubic","Extrapolate=Linear","MultiX=Average","Skip=True","Sort=True")</f>
        <v>14.985250000000001</v>
      </c>
    </row>
    <row r="104" spans="16:21" x14ac:dyDescent="0.25">
      <c r="P104" s="10">
        <v>34659</v>
      </c>
      <c r="Q104">
        <v>1.225597</v>
      </c>
      <c r="S104" s="42">
        <f t="shared" ca="1" si="6"/>
        <v>45962</v>
      </c>
      <c r="T104" s="43">
        <f ca="1">_xll.BInterpol('Base CDI'!$H$4:$H$28,'Base CDI'!$J$4:$J$29,S104,"Cubic","Extrapolate=Linear","MultiX=Average","Skip=True","Sort=True")</f>
        <v>14.992788888888889</v>
      </c>
      <c r="U104" s="43">
        <f ca="1">_xll.BInterpol('Base CDI'!$H$4:$H$28,'Base CDI'!$I$4:$I$29,S104,"Cubic","Extrapolate=Linear","MultiX=Average","Skip=True","Sort=True")</f>
        <v>14.984055555555555</v>
      </c>
    </row>
    <row r="105" spans="16:21" x14ac:dyDescent="0.25">
      <c r="P105" s="10">
        <v>34660</v>
      </c>
      <c r="Q105">
        <v>1.228081</v>
      </c>
      <c r="S105" s="42">
        <f t="shared" ca="1" si="6"/>
        <v>45963</v>
      </c>
      <c r="T105" s="43">
        <f ca="1">_xll.BInterpol('Base CDI'!$H$4:$H$28,'Base CDI'!$J$4:$J$29,S105,"Cubic","Extrapolate=Linear","MultiX=Average","Skip=True","Sort=True")</f>
        <v>14.991727777777777</v>
      </c>
      <c r="U105" s="43">
        <f ca="1">_xll.BInterpol('Base CDI'!$H$4:$H$28,'Base CDI'!$I$4:$I$29,S105,"Cubic","Extrapolate=Linear","MultiX=Average","Skip=True","Sort=True")</f>
        <v>14.982861111111111</v>
      </c>
    </row>
    <row r="106" spans="16:21" x14ac:dyDescent="0.25">
      <c r="P106" s="10">
        <v>34661</v>
      </c>
      <c r="Q106">
        <v>1.230566</v>
      </c>
      <c r="S106" s="42">
        <f t="shared" ca="1" si="6"/>
        <v>45964</v>
      </c>
      <c r="T106" s="43">
        <f ca="1">_xll.BInterpol('Base CDI'!$H$4:$H$28,'Base CDI'!$J$4:$J$29,S106,"Cubic","Extrapolate=Linear","MultiX=Average","Skip=True","Sort=True")</f>
        <v>14.990666666666666</v>
      </c>
      <c r="U106" s="43">
        <f ca="1">_xll.BInterpol('Base CDI'!$H$4:$H$28,'Base CDI'!$I$4:$I$29,S106,"Cubic","Extrapolate=Linear","MultiX=Average","Skip=True","Sort=True")</f>
        <v>14.981666666666667</v>
      </c>
    </row>
    <row r="107" spans="16:21" x14ac:dyDescent="0.25">
      <c r="P107" s="10">
        <v>34662</v>
      </c>
      <c r="Q107">
        <v>1.233052</v>
      </c>
      <c r="S107" s="42">
        <f t="shared" ca="1" si="6"/>
        <v>45965</v>
      </c>
      <c r="T107" s="43">
        <f ca="1">_xll.BInterpol('Base CDI'!$H$4:$H$28,'Base CDI'!$J$4:$J$29,S107,"Cubic","Extrapolate=Linear","MultiX=Average","Skip=True","Sort=True")</f>
        <v>14.989605555555555</v>
      </c>
      <c r="U107" s="43">
        <f ca="1">_xll.BInterpol('Base CDI'!$H$4:$H$28,'Base CDI'!$I$4:$I$29,S107,"Cubic","Extrapolate=Linear","MultiX=Average","Skip=True","Sort=True")</f>
        <v>14.980472222222222</v>
      </c>
    </row>
    <row r="108" spans="16:21" x14ac:dyDescent="0.25">
      <c r="P108" s="10">
        <v>34663</v>
      </c>
      <c r="Q108">
        <v>1.235538</v>
      </c>
      <c r="S108" s="42">
        <f t="shared" ca="1" si="6"/>
        <v>45966</v>
      </c>
      <c r="T108" s="43">
        <f ca="1">_xll.BInterpol('Base CDI'!$H$4:$H$28,'Base CDI'!$J$4:$J$29,S108,"Cubic","Extrapolate=Linear","MultiX=Average","Skip=True","Sort=True")</f>
        <v>14.988544444444443</v>
      </c>
      <c r="U108" s="43">
        <f ca="1">_xll.BInterpol('Base CDI'!$H$4:$H$28,'Base CDI'!$I$4:$I$29,S108,"Cubic","Extrapolate=Linear","MultiX=Average","Skip=True","Sort=True")</f>
        <v>14.979277777777778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45967</v>
      </c>
      <c r="T109" s="43">
        <f ca="1">_xll.BInterpol('Base CDI'!$H$4:$H$28,'Base CDI'!$J$4:$J$29,S109,"Cubic","Extrapolate=Linear","MultiX=Average","Skip=True","Sort=True")</f>
        <v>14.987483333333333</v>
      </c>
      <c r="U109" s="43">
        <f ca="1">_xll.BInterpol('Base CDI'!$H$4:$H$28,'Base CDI'!$I$4:$I$29,S109,"Cubic","Extrapolate=Linear","MultiX=Average","Skip=True","Sort=True")</f>
        <v>14.978083333333334</v>
      </c>
    </row>
    <row r="110" spans="16:21" x14ac:dyDescent="0.25">
      <c r="P110" s="10">
        <v>34667</v>
      </c>
      <c r="Q110">
        <v>1.240518</v>
      </c>
      <c r="S110" s="42">
        <f t="shared" ca="1" si="6"/>
        <v>45968</v>
      </c>
      <c r="T110" s="43">
        <f ca="1">_xll.BInterpol('Base CDI'!$H$4:$H$28,'Base CDI'!$J$4:$J$29,S110,"Cubic","Extrapolate=Linear","MultiX=Average","Skip=True","Sort=True")</f>
        <v>14.986422222222222</v>
      </c>
      <c r="U110" s="43">
        <f ca="1">_xll.BInterpol('Base CDI'!$H$4:$H$28,'Base CDI'!$I$4:$I$29,S110,"Cubic","Extrapolate=Linear","MultiX=Average","Skip=True","Sort=True")</f>
        <v>14.976888888888888</v>
      </c>
    </row>
    <row r="111" spans="16:21" x14ac:dyDescent="0.25">
      <c r="P111" s="10">
        <v>34668</v>
      </c>
      <c r="Q111">
        <v>1.242991</v>
      </c>
      <c r="S111" s="42">
        <f t="shared" ca="1" si="6"/>
        <v>45969</v>
      </c>
      <c r="T111" s="43">
        <f ca="1">_xll.BInterpol('Base CDI'!$H$4:$H$28,'Base CDI'!$J$4:$J$29,S111,"Cubic","Extrapolate=Linear","MultiX=Average","Skip=True","Sort=True")</f>
        <v>14.985361111111111</v>
      </c>
      <c r="U111" s="43">
        <f ca="1">_xll.BInterpol('Base CDI'!$H$4:$H$28,'Base CDI'!$I$4:$I$29,S111,"Cubic","Extrapolate=Linear","MultiX=Average","Skip=True","Sort=True")</f>
        <v>14.975694444444445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45970</v>
      </c>
      <c r="T112" s="43">
        <f ca="1">_xll.BInterpol('Base CDI'!$H$4:$H$28,'Base CDI'!$J$4:$J$29,S112,"Cubic","Extrapolate=Linear","MultiX=Average","Skip=True","Sort=True")</f>
        <v>14.984299999999999</v>
      </c>
      <c r="U112" s="43">
        <f ca="1">_xll.BInterpol('Base CDI'!$H$4:$H$28,'Base CDI'!$I$4:$I$29,S112,"Cubic","Extrapolate=Linear","MultiX=Average","Skip=True","Sort=True")</f>
        <v>14.974500000000001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45971</v>
      </c>
      <c r="T113" s="43">
        <f ca="1">_xll.BInterpol('Base CDI'!$H$4:$H$28,'Base CDI'!$J$4:$J$29,S113,"Cubic","Extrapolate=Linear","MultiX=Average","Skip=True","Sort=True")</f>
        <v>14.983238888888888</v>
      </c>
      <c r="U113" s="43">
        <f ca="1">_xll.BInterpol('Base CDI'!$H$4:$H$28,'Base CDI'!$I$4:$I$29,S113,"Cubic","Extrapolate=Linear","MultiX=Average","Skip=True","Sort=True")</f>
        <v>14.973305555555555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45972</v>
      </c>
      <c r="T114" s="43">
        <f ca="1">_xll.BInterpol('Base CDI'!$H$4:$H$28,'Base CDI'!$J$4:$J$29,S114,"Cubic","Extrapolate=Linear","MultiX=Average","Skip=True","Sort=True")</f>
        <v>14.982177777777776</v>
      </c>
      <c r="U114" s="43">
        <f ca="1">_xll.BInterpol('Base CDI'!$H$4:$H$28,'Base CDI'!$I$4:$I$29,S114,"Cubic","Extrapolate=Linear","MultiX=Average","Skip=True","Sort=True")</f>
        <v>14.972111111111111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45973</v>
      </c>
      <c r="T115" s="43">
        <f ca="1">_xll.BInterpol('Base CDI'!$H$4:$H$28,'Base CDI'!$J$4:$J$29,S115,"Cubic","Extrapolate=Linear","MultiX=Average","Skip=True","Sort=True")</f>
        <v>14.981116666666667</v>
      </c>
      <c r="U115" s="43">
        <f ca="1">_xll.BInterpol('Base CDI'!$H$4:$H$28,'Base CDI'!$I$4:$I$29,S115,"Cubic","Extrapolate=Linear","MultiX=Average","Skip=True","Sort=True")</f>
        <v>14.970916666666668</v>
      </c>
    </row>
    <row r="116" spans="16:21" x14ac:dyDescent="0.25">
      <c r="P116" s="10">
        <v>34675</v>
      </c>
      <c r="Q116">
        <v>1.254327</v>
      </c>
      <c r="S116" s="42">
        <f t="shared" ca="1" si="6"/>
        <v>45974</v>
      </c>
      <c r="T116" s="43">
        <f ca="1">_xll.BInterpol('Base CDI'!$H$4:$H$28,'Base CDI'!$J$4:$J$29,S116,"Cubic","Extrapolate=Linear","MultiX=Average","Skip=True","Sort=True")</f>
        <v>14.980055555555555</v>
      </c>
      <c r="U116" s="43">
        <f ca="1">_xll.BInterpol('Base CDI'!$H$4:$H$28,'Base CDI'!$I$4:$I$29,S116,"Cubic","Extrapolate=Linear","MultiX=Average","Skip=True","Sort=True")</f>
        <v>14.969722222222222</v>
      </c>
    </row>
    <row r="117" spans="16:21" x14ac:dyDescent="0.25">
      <c r="P117" s="10">
        <v>34676</v>
      </c>
      <c r="Q117">
        <v>1.256526</v>
      </c>
      <c r="S117" s="42">
        <f t="shared" ca="1" si="6"/>
        <v>45975</v>
      </c>
      <c r="T117" s="43">
        <f ca="1">_xll.BInterpol('Base CDI'!$H$4:$H$28,'Base CDI'!$J$4:$J$29,S117,"Cubic","Extrapolate=Linear","MultiX=Average","Skip=True","Sort=True")</f>
        <v>14.978994444444444</v>
      </c>
      <c r="U117" s="43">
        <f ca="1">_xll.BInterpol('Base CDI'!$H$4:$H$28,'Base CDI'!$I$4:$I$29,S117,"Cubic","Extrapolate=Linear","MultiX=Average","Skip=True","Sort=True")</f>
        <v>14.968527777777778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45976</v>
      </c>
      <c r="T118" s="43">
        <f ca="1">_xll.BInterpol('Base CDI'!$H$4:$H$28,'Base CDI'!$J$4:$J$29,S118,"Cubic","Extrapolate=Linear","MultiX=Average","Skip=True","Sort=True")</f>
        <v>14.977933333333333</v>
      </c>
      <c r="U118" s="43">
        <f ca="1">_xll.BInterpol('Base CDI'!$H$4:$H$28,'Base CDI'!$I$4:$I$29,S118,"Cubic","Extrapolate=Linear","MultiX=Average","Skip=True","Sort=True")</f>
        <v>14.967333333333334</v>
      </c>
    </row>
    <row r="119" spans="16:21" x14ac:dyDescent="0.25">
      <c r="P119" s="10">
        <v>34680</v>
      </c>
      <c r="Q119">
        <v>1.260928</v>
      </c>
      <c r="S119" s="42">
        <f t="shared" ca="1" si="6"/>
        <v>45977</v>
      </c>
      <c r="T119" s="43">
        <f ca="1">_xll.BInterpol('Base CDI'!$H$4:$H$28,'Base CDI'!$J$4:$J$29,S119,"Cubic","Extrapolate=Linear","MultiX=Average","Skip=True","Sort=True")</f>
        <v>14.976872222222221</v>
      </c>
      <c r="U119" s="43">
        <f ca="1">_xll.BInterpol('Base CDI'!$H$4:$H$28,'Base CDI'!$I$4:$I$29,S119,"Cubic","Extrapolate=Linear","MultiX=Average","Skip=True","Sort=True")</f>
        <v>14.966138888888889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45978</v>
      </c>
      <c r="T120" s="43">
        <f ca="1">_xll.BInterpol('Base CDI'!$H$4:$H$28,'Base CDI'!$J$4:$J$29,S120,"Cubic","Extrapolate=Linear","MultiX=Average","Skip=True","Sort=True")</f>
        <v>14.97581111111111</v>
      </c>
      <c r="U120" s="43">
        <f ca="1">_xll.BInterpol('Base CDI'!$H$4:$H$28,'Base CDI'!$I$4:$I$29,S120,"Cubic","Extrapolate=Linear","MultiX=Average","Skip=True","Sort=True")</f>
        <v>14.964944444444445</v>
      </c>
    </row>
    <row r="121" spans="16:21" x14ac:dyDescent="0.25">
      <c r="P121" s="10">
        <v>34682</v>
      </c>
      <c r="Q121">
        <v>1.265336</v>
      </c>
      <c r="S121" s="42">
        <f t="shared" ca="1" si="6"/>
        <v>45979</v>
      </c>
      <c r="T121" s="43">
        <f ca="1">_xll.BInterpol('Base CDI'!$H$4:$H$28,'Base CDI'!$J$4:$J$29,S121,"Cubic","Extrapolate=Linear","MultiX=Average","Skip=True","Sort=True")</f>
        <v>14.97475</v>
      </c>
      <c r="U121" s="43">
        <f ca="1">_xll.BInterpol('Base CDI'!$H$4:$H$28,'Base CDI'!$I$4:$I$29,S121,"Cubic","Extrapolate=Linear","MultiX=Average","Skip=True","Sort=True")</f>
        <v>14.963750000000001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45980</v>
      </c>
      <c r="T122" s="43">
        <f ca="1">_xll.BInterpol('Base CDI'!$H$4:$H$28,'Base CDI'!$J$4:$J$29,S122,"Cubic","Extrapolate=Linear","MultiX=Average","Skip=True","Sort=True")</f>
        <v>14.973688888888889</v>
      </c>
      <c r="U122" s="43">
        <f ca="1">_xll.BInterpol('Base CDI'!$H$4:$H$28,'Base CDI'!$I$4:$I$29,S122,"Cubic","Extrapolate=Linear","MultiX=Average","Skip=True","Sort=True")</f>
        <v>14.962555555555555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45981</v>
      </c>
      <c r="T123" s="43">
        <f ca="1">_xll.BInterpol('Base CDI'!$H$4:$H$28,'Base CDI'!$J$4:$J$29,S123,"Cubic","Extrapolate=Linear","MultiX=Average","Skip=True","Sort=True")</f>
        <v>14.972627777777777</v>
      </c>
      <c r="U123" s="43">
        <f ca="1">_xll.BInterpol('Base CDI'!$H$4:$H$28,'Base CDI'!$I$4:$I$29,S123,"Cubic","Extrapolate=Linear","MultiX=Average","Skip=True","Sort=True")</f>
        <v>14.961361111111112</v>
      </c>
    </row>
    <row r="124" spans="16:21" x14ac:dyDescent="0.25">
      <c r="P124" s="10">
        <v>34687</v>
      </c>
      <c r="Q124">
        <v>1.271712</v>
      </c>
      <c r="S124" s="42">
        <f t="shared" ca="1" si="6"/>
        <v>45982</v>
      </c>
      <c r="T124" s="43">
        <f ca="1">_xll.BInterpol('Base CDI'!$H$4:$H$28,'Base CDI'!$J$4:$J$29,S124,"Cubic","Extrapolate=Linear","MultiX=Average","Skip=True","Sort=True")</f>
        <v>14.971566666666666</v>
      </c>
      <c r="U124" s="43">
        <f ca="1">_xll.BInterpol('Base CDI'!$H$4:$H$28,'Base CDI'!$I$4:$I$29,S124,"Cubic","Extrapolate=Linear","MultiX=Average","Skip=True","Sort=True")</f>
        <v>14.960166666666666</v>
      </c>
    </row>
    <row r="125" spans="16:21" x14ac:dyDescent="0.25">
      <c r="P125" s="10">
        <v>34688</v>
      </c>
      <c r="Q125">
        <v>1.273814</v>
      </c>
      <c r="S125" s="42">
        <f t="shared" ca="1" si="6"/>
        <v>45983</v>
      </c>
      <c r="T125" s="43">
        <f ca="1">_xll.BInterpol('Base CDI'!$H$4:$H$28,'Base CDI'!$J$4:$J$29,S125,"Cubic","Extrapolate=Linear","MultiX=Average","Skip=True","Sort=True")</f>
        <v>14.970505555555555</v>
      </c>
      <c r="U125" s="43">
        <f ca="1">_xll.BInterpol('Base CDI'!$H$4:$H$28,'Base CDI'!$I$4:$I$29,S125,"Cubic","Extrapolate=Linear","MultiX=Average","Skip=True","Sort=True")</f>
        <v>14.958972222222222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45984</v>
      </c>
      <c r="T126" s="43">
        <f ca="1">_xll.BInterpol('Base CDI'!$H$4:$H$28,'Base CDI'!$J$4:$J$29,S126,"Cubic","Extrapolate=Linear","MultiX=Average","Skip=True","Sort=True")</f>
        <v>14.969444444444443</v>
      </c>
      <c r="U126" s="43">
        <f ca="1">_xll.BInterpol('Base CDI'!$H$4:$H$28,'Base CDI'!$I$4:$I$29,S126,"Cubic","Extrapolate=Linear","MultiX=Average","Skip=True","Sort=True")</f>
        <v>14.957777777777778</v>
      </c>
    </row>
    <row r="127" spans="16:21" x14ac:dyDescent="0.25">
      <c r="P127" s="10">
        <v>34690</v>
      </c>
      <c r="Q127">
        <v>1.278043</v>
      </c>
      <c r="S127" s="42">
        <f t="shared" ca="1" si="6"/>
        <v>45985</v>
      </c>
      <c r="T127" s="43">
        <f ca="1">_xll.BInterpol('Base CDI'!$H$4:$H$28,'Base CDI'!$J$4:$J$29,S127,"Cubic","Extrapolate=Linear","MultiX=Average","Skip=True","Sort=True")</f>
        <v>14.968383333333332</v>
      </c>
      <c r="U127" s="43">
        <f ca="1">_xll.BInterpol('Base CDI'!$H$4:$H$28,'Base CDI'!$I$4:$I$29,S127,"Cubic","Extrapolate=Linear","MultiX=Average","Skip=True","Sort=True")</f>
        <v>14.956583333333333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45986</v>
      </c>
      <c r="T128" s="43">
        <f ca="1">_xll.BInterpol('Base CDI'!$H$4:$H$28,'Base CDI'!$J$4:$J$29,S128,"Cubic","Extrapolate=Linear","MultiX=Average","Skip=True","Sort=True")</f>
        <v>14.967322222222222</v>
      </c>
      <c r="U128" s="43">
        <f ca="1">_xll.BInterpol('Base CDI'!$H$4:$H$28,'Base CDI'!$I$4:$I$29,S128,"Cubic","Extrapolate=Linear","MultiX=Average","Skip=True","Sort=True")</f>
        <v>14.955388888888889</v>
      </c>
    </row>
    <row r="129" spans="16:21" x14ac:dyDescent="0.25">
      <c r="P129" s="10">
        <v>34694</v>
      </c>
      <c r="Q129">
        <v>1.282311</v>
      </c>
      <c r="S129" s="42">
        <f t="shared" ca="1" si="6"/>
        <v>45987</v>
      </c>
      <c r="T129" s="43">
        <f ca="1">_xll.BInterpol('Base CDI'!$H$4:$H$28,'Base CDI'!$J$4:$J$29,S129,"Cubic","Extrapolate=Linear","MultiX=Average","Skip=True","Sort=True")</f>
        <v>14.966261111111111</v>
      </c>
      <c r="U129" s="43">
        <f ca="1">_xll.BInterpol('Base CDI'!$H$4:$H$28,'Base CDI'!$I$4:$I$29,S129,"Cubic","Extrapolate=Linear","MultiX=Average","Skip=True","Sort=True")</f>
        <v>14.954194444444445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45988</v>
      </c>
      <c r="T130" s="43">
        <f ca="1">_xll.BInterpol('Base CDI'!$H$4:$H$28,'Base CDI'!$J$4:$J$29,S130,"Cubic","Extrapolate=Linear","MultiX=Average","Skip=True","Sort=True")</f>
        <v>14.965199999999999</v>
      </c>
      <c r="U130" s="43">
        <f ca="1">_xll.BInterpol('Base CDI'!$H$4:$H$28,'Base CDI'!$I$4:$I$29,S130,"Cubic","Extrapolate=Linear","MultiX=Average","Skip=True","Sort=True")</f>
        <v>14.952999999999999</v>
      </c>
    </row>
    <row r="131" spans="16:21" x14ac:dyDescent="0.25">
      <c r="P131" s="10">
        <v>34696</v>
      </c>
      <c r="Q131">
        <v>1.286627</v>
      </c>
      <c r="S131" s="42">
        <f t="shared" ca="1" si="6"/>
        <v>45989</v>
      </c>
      <c r="T131" s="43">
        <f ca="1">_xll.BInterpol('Base CDI'!$H$4:$H$28,'Base CDI'!$J$4:$J$29,S131,"Cubic","Extrapolate=Linear","MultiX=Average","Skip=True","Sort=True")</f>
        <v>14.964138888888888</v>
      </c>
      <c r="U131" s="43">
        <f ca="1">_xll.BInterpol('Base CDI'!$H$4:$H$28,'Base CDI'!$I$4:$I$29,S131,"Cubic","Extrapolate=Linear","MultiX=Average","Skip=True","Sort=True")</f>
        <v>14.951805555555556</v>
      </c>
    </row>
    <row r="132" spans="16:21" x14ac:dyDescent="0.25">
      <c r="P132" s="10">
        <v>34697</v>
      </c>
      <c r="Q132">
        <v>1.288789</v>
      </c>
      <c r="S132" s="42">
        <f t="shared" ca="1" si="6"/>
        <v>45990</v>
      </c>
      <c r="T132" s="43">
        <f ca="1">_xll.BInterpol('Base CDI'!$H$4:$H$28,'Base CDI'!$J$4:$J$29,S132,"Cubic","Extrapolate=Linear","MultiX=Average","Skip=True","Sort=True")</f>
        <v>14.963077777777777</v>
      </c>
      <c r="U132" s="43">
        <f ca="1">_xll.BInterpol('Base CDI'!$H$4:$H$28,'Base CDI'!$I$4:$I$29,S132,"Cubic","Extrapolate=Linear","MultiX=Average","Skip=True","Sort=True")</f>
        <v>14.950611111111112</v>
      </c>
    </row>
    <row r="133" spans="16:21" x14ac:dyDescent="0.25">
      <c r="P133" s="10">
        <v>34698</v>
      </c>
      <c r="Q133">
        <v>1.290915</v>
      </c>
      <c r="S133" s="42">
        <f t="shared" ca="1" si="6"/>
        <v>45991</v>
      </c>
      <c r="T133" s="43">
        <f ca="1">_xll.BInterpol('Base CDI'!$H$4:$H$28,'Base CDI'!$J$4:$J$29,S133,"Cubic","Extrapolate=Linear","MultiX=Average","Skip=True","Sort=True")</f>
        <v>14.962016666666667</v>
      </c>
      <c r="U133" s="43">
        <f ca="1">_xll.BInterpol('Base CDI'!$H$4:$H$28,'Base CDI'!$I$4:$I$29,S133,"Cubic","Extrapolate=Linear","MultiX=Average","Skip=True","Sort=True")</f>
        <v>14.949416666666666</v>
      </c>
    </row>
    <row r="134" spans="16:21" x14ac:dyDescent="0.25">
      <c r="P134" s="10">
        <v>34701</v>
      </c>
      <c r="Q134">
        <v>1.293045</v>
      </c>
      <c r="S134" s="42">
        <f t="shared" ca="1" si="6"/>
        <v>45992</v>
      </c>
      <c r="T134" s="43">
        <f ca="1">_xll.BInterpol('Base CDI'!$H$4:$H$28,'Base CDI'!$J$4:$J$29,S134,"Cubic","Extrapolate=Linear","MultiX=Average","Skip=True","Sort=True")</f>
        <v>14.960955555555556</v>
      </c>
      <c r="U134" s="43">
        <f ca="1">_xll.BInterpol('Base CDI'!$H$4:$H$28,'Base CDI'!$I$4:$I$29,S134,"Cubic","Extrapolate=Linear","MultiX=Average","Skip=True","Sort=True")</f>
        <v>14.948222222222222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45993</v>
      </c>
      <c r="T135" s="43">
        <f ca="1">_xll.BInterpol('Base CDI'!$H$4:$H$28,'Base CDI'!$J$4:$J$29,S135,"Cubic","Extrapolate=Linear","MultiX=Average","Skip=True","Sort=True")</f>
        <v>14.959894444444444</v>
      </c>
      <c r="U135" s="43">
        <f ca="1">_xll.BInterpol('Base CDI'!$H$4:$H$28,'Base CDI'!$I$4:$I$29,S135,"Cubic","Extrapolate=Linear","MultiX=Average","Skip=True","Sort=True")</f>
        <v>14.947027777777778</v>
      </c>
    </row>
    <row r="136" spans="16:21" x14ac:dyDescent="0.25">
      <c r="P136" s="10">
        <v>34703</v>
      </c>
      <c r="Q136">
        <v>1.297169</v>
      </c>
      <c r="S136" s="42">
        <f t="shared" ca="1" si="6"/>
        <v>45994</v>
      </c>
      <c r="T136" s="43">
        <f ca="1">_xll.BInterpol('Base CDI'!$H$4:$H$28,'Base CDI'!$J$4:$J$29,S136,"Cubic","Extrapolate=Linear","MultiX=Average","Skip=True","Sort=True")</f>
        <v>14.958833333333333</v>
      </c>
      <c r="U136" s="43">
        <f ca="1">_xll.BInterpol('Base CDI'!$H$4:$H$28,'Base CDI'!$I$4:$I$29,S136,"Cubic","Extrapolate=Linear","MultiX=Average","Skip=True","Sort=True")</f>
        <v>14.945833333333333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45995</v>
      </c>
      <c r="T137" s="43">
        <f ca="1">_xll.BInterpol('Base CDI'!$H$4:$H$28,'Base CDI'!$J$4:$J$29,S137,"Cubic","Extrapolate=Linear","MultiX=Average","Skip=True","Sort=True")</f>
        <v>14.957772222222221</v>
      </c>
      <c r="U137" s="43">
        <f ca="1">_xll.BInterpol('Base CDI'!$H$4:$H$28,'Base CDI'!$I$4:$I$29,S137,"Cubic","Extrapolate=Linear","MultiX=Average","Skip=True","Sort=True")</f>
        <v>14.944638888888889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45996</v>
      </c>
      <c r="T138" s="43">
        <f ca="1">_xll.BInterpol('Base CDI'!$H$4:$H$28,'Base CDI'!$J$4:$J$29,S138,"Cubic","Extrapolate=Linear","MultiX=Average","Skip=True","Sort=True")</f>
        <v>14.95671111111111</v>
      </c>
      <c r="U138" s="43">
        <f ca="1">_xll.BInterpol('Base CDI'!$H$4:$H$28,'Base CDI'!$I$4:$I$29,S138,"Cubic","Extrapolate=Linear","MultiX=Average","Skip=True","Sort=True")</f>
        <v>14.943444444444445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45997</v>
      </c>
      <c r="T139" s="43">
        <f ca="1">_xll.BInterpol('Base CDI'!$H$4:$H$28,'Base CDI'!$J$4:$J$29,S139,"Cubic","Extrapolate=Linear","MultiX=Average","Skip=True","Sort=True")</f>
        <v>14.955649999999999</v>
      </c>
      <c r="U139" s="43">
        <f ca="1">_xll.BInterpol('Base CDI'!$H$4:$H$28,'Base CDI'!$I$4:$I$29,S139,"Cubic","Extrapolate=Linear","MultiX=Average","Skip=True","Sort=True")</f>
        <v>14.94225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45998</v>
      </c>
      <c r="T140" s="43">
        <f ca="1">_xll.BInterpol('Base CDI'!$H$4:$H$28,'Base CDI'!$J$4:$J$29,S140,"Cubic","Extrapolate=Linear","MultiX=Average","Skip=True","Sort=True")</f>
        <v>14.954588888888889</v>
      </c>
      <c r="U140" s="43">
        <f ca="1">_xll.BInterpol('Base CDI'!$H$4:$H$28,'Base CDI'!$I$4:$I$29,S140,"Cubic","Extrapolate=Linear","MultiX=Average","Skip=True","Sort=True")</f>
        <v>14.941055555555556</v>
      </c>
    </row>
    <row r="141" spans="16:21" x14ac:dyDescent="0.25">
      <c r="P141" s="10">
        <v>34710</v>
      </c>
      <c r="Q141">
        <v>1.307401</v>
      </c>
      <c r="S141" s="42">
        <f t="shared" ca="1" si="7"/>
        <v>45999</v>
      </c>
      <c r="T141" s="43">
        <f ca="1">_xll.BInterpol('Base CDI'!$H$4:$H$28,'Base CDI'!$J$4:$J$29,S141,"Cubic","Extrapolate=Linear","MultiX=Average","Skip=True","Sort=True")</f>
        <v>14.953527777777778</v>
      </c>
      <c r="U141" s="43">
        <f ca="1">_xll.BInterpol('Base CDI'!$H$4:$H$28,'Base CDI'!$I$4:$I$29,S141,"Cubic","Extrapolate=Linear","MultiX=Average","Skip=True","Sort=True")</f>
        <v>14.939861111111112</v>
      </c>
    </row>
    <row r="142" spans="16:21" x14ac:dyDescent="0.25">
      <c r="P142" s="10">
        <v>34711</v>
      </c>
      <c r="Q142">
        <v>1.309388</v>
      </c>
      <c r="S142" s="42">
        <f t="shared" ca="1" si="7"/>
        <v>46000</v>
      </c>
      <c r="T142" s="43">
        <f ca="1">_xll.BInterpol('Base CDI'!$H$4:$H$28,'Base CDI'!$J$4:$J$29,S142,"Cubic","Extrapolate=Linear","MultiX=Average","Skip=True","Sort=True")</f>
        <v>14.952466666666666</v>
      </c>
      <c r="U142" s="43">
        <f ca="1">_xll.BInterpol('Base CDI'!$H$4:$H$28,'Base CDI'!$I$4:$I$29,S142,"Cubic","Extrapolate=Linear","MultiX=Average","Skip=True","Sort=True")</f>
        <v>14.938666666666666</v>
      </c>
    </row>
    <row r="143" spans="16:21" x14ac:dyDescent="0.25">
      <c r="P143" s="10">
        <v>34712</v>
      </c>
      <c r="Q143">
        <v>1.311396</v>
      </c>
      <c r="S143" s="42">
        <f t="shared" ca="1" si="7"/>
        <v>46001</v>
      </c>
      <c r="T143" s="43">
        <f ca="1">_xll.BInterpol('Base CDI'!$H$4:$H$28,'Base CDI'!$J$4:$J$29,S143,"Cubic","Extrapolate=Linear","MultiX=Average","Skip=True","Sort=True")</f>
        <v>14.951405555555555</v>
      </c>
      <c r="U143" s="43">
        <f ca="1">_xll.BInterpol('Base CDI'!$H$4:$H$28,'Base CDI'!$I$4:$I$29,S143,"Cubic","Extrapolate=Linear","MultiX=Average","Skip=True","Sort=True")</f>
        <v>14.937472222222222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46002</v>
      </c>
      <c r="T144" s="43">
        <f ca="1">_xll.BInterpol('Base CDI'!$H$4:$H$28,'Base CDI'!$J$4:$J$29,S144,"Cubic","Extrapolate=Linear","MultiX=Average","Skip=True","Sort=True")</f>
        <v>14.950344444444443</v>
      </c>
      <c r="U144" s="43">
        <f ca="1">_xll.BInterpol('Base CDI'!$H$4:$H$28,'Base CDI'!$I$4:$I$29,S144,"Cubic","Extrapolate=Linear","MultiX=Average","Skip=True","Sort=True")</f>
        <v>14.936277777777779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46003</v>
      </c>
      <c r="T145" s="43">
        <f ca="1">_xll.BInterpol('Base CDI'!$H$4:$H$28,'Base CDI'!$J$4:$J$29,S145,"Cubic","Extrapolate=Linear","MultiX=Average","Skip=True","Sort=True")</f>
        <v>14.949283333333334</v>
      </c>
      <c r="U145" s="43">
        <f ca="1">_xll.BInterpol('Base CDI'!$H$4:$H$28,'Base CDI'!$I$4:$I$29,S145,"Cubic","Extrapolate=Linear","MultiX=Average","Skip=True","Sort=True")</f>
        <v>14.935083333333333</v>
      </c>
    </row>
    <row r="146" spans="16:21" x14ac:dyDescent="0.25">
      <c r="P146" s="10">
        <v>34717</v>
      </c>
      <c r="Q146">
        <v>1.317464</v>
      </c>
      <c r="S146" s="42">
        <f t="shared" ca="1" si="7"/>
        <v>46004</v>
      </c>
      <c r="T146" s="43">
        <f ca="1">_xll.BInterpol('Base CDI'!$H$4:$H$28,'Base CDI'!$J$4:$J$29,S146,"Cubic","Extrapolate=Linear","MultiX=Average","Skip=True","Sort=True")</f>
        <v>14.948222222222222</v>
      </c>
      <c r="U146" s="43">
        <f ca="1">_xll.BInterpol('Base CDI'!$H$4:$H$28,'Base CDI'!$I$4:$I$29,S146,"Cubic","Extrapolate=Linear","MultiX=Average","Skip=True","Sort=True")</f>
        <v>14.933888888888889</v>
      </c>
    </row>
    <row r="147" spans="16:21" x14ac:dyDescent="0.25">
      <c r="P147" s="10">
        <v>34718</v>
      </c>
      <c r="Q147">
        <v>1.319493</v>
      </c>
      <c r="S147" s="42">
        <f t="shared" ca="1" si="7"/>
        <v>46005</v>
      </c>
      <c r="T147" s="43">
        <f ca="1">_xll.BInterpol('Base CDI'!$H$4:$H$28,'Base CDI'!$J$4:$J$29,S147,"Cubic","Extrapolate=Linear","MultiX=Average","Skip=True","Sort=True")</f>
        <v>14.947161111111111</v>
      </c>
      <c r="U147" s="43">
        <f ca="1">_xll.BInterpol('Base CDI'!$H$4:$H$28,'Base CDI'!$I$4:$I$29,S147,"Cubic","Extrapolate=Linear","MultiX=Average","Skip=True","Sort=True")</f>
        <v>14.932694444444445</v>
      </c>
    </row>
    <row r="148" spans="16:21" x14ac:dyDescent="0.25">
      <c r="P148" s="10">
        <v>34719</v>
      </c>
      <c r="Q148">
        <v>1.321534</v>
      </c>
      <c r="S148" s="42">
        <f t="shared" ca="1" si="7"/>
        <v>46006</v>
      </c>
      <c r="T148" s="43">
        <f ca="1">_xll.BInterpol('Base CDI'!$H$4:$H$28,'Base CDI'!$J$4:$J$29,S148,"Cubic","Extrapolate=Linear","MultiX=Average","Skip=True","Sort=True")</f>
        <v>14.946099999999999</v>
      </c>
      <c r="U148" s="43">
        <f ca="1">_xll.BInterpol('Base CDI'!$H$4:$H$28,'Base CDI'!$I$4:$I$29,S148,"Cubic","Extrapolate=Linear","MultiX=Average","Skip=True","Sort=True")</f>
        <v>14.9315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46007</v>
      </c>
      <c r="T149" s="43">
        <f ca="1">_xll.BInterpol('Base CDI'!$H$4:$H$28,'Base CDI'!$J$4:$J$29,S149,"Cubic","Extrapolate=Linear","MultiX=Average","Skip=True","Sort=True")</f>
        <v>14.945038888888888</v>
      </c>
      <c r="U149" s="43">
        <f ca="1">_xll.BInterpol('Base CDI'!$H$4:$H$28,'Base CDI'!$I$4:$I$29,S149,"Cubic","Extrapolate=Linear","MultiX=Average","Skip=True","Sort=True")</f>
        <v>14.930305555555556</v>
      </c>
    </row>
    <row r="150" spans="16:21" x14ac:dyDescent="0.25">
      <c r="P150" s="10">
        <v>34723</v>
      </c>
      <c r="Q150">
        <v>1.32559</v>
      </c>
      <c r="S150" s="42">
        <f t="shared" ca="1" si="7"/>
        <v>46008</v>
      </c>
      <c r="T150" s="43">
        <f ca="1">_xll.BInterpol('Base CDI'!$H$4:$H$28,'Base CDI'!$J$4:$J$29,S150,"Cubic","Extrapolate=Linear","MultiX=Average","Skip=True","Sort=True")</f>
        <v>14.943977777777777</v>
      </c>
      <c r="U150" s="43">
        <f ca="1">_xll.BInterpol('Base CDI'!$H$4:$H$28,'Base CDI'!$I$4:$I$29,S150,"Cubic","Extrapolate=Linear","MultiX=Average","Skip=True","Sort=True")</f>
        <v>14.929111111111112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46009</v>
      </c>
      <c r="T151" s="43">
        <f ca="1">_xll.BInterpol('Base CDI'!$H$4:$H$28,'Base CDI'!$J$4:$J$29,S151,"Cubic","Extrapolate=Linear","MultiX=Average","Skip=True","Sort=True")</f>
        <v>14.942916666666665</v>
      </c>
      <c r="U151" s="43">
        <f ca="1">_xll.BInterpol('Base CDI'!$H$4:$H$28,'Base CDI'!$I$4:$I$29,S151,"Cubic","Extrapolate=Linear","MultiX=Average","Skip=True","Sort=True")</f>
        <v>14.927916666666667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46010</v>
      </c>
      <c r="T152" s="43">
        <f ca="1">_xll.BInterpol('Base CDI'!$H$4:$H$28,'Base CDI'!$J$4:$J$29,S152,"Cubic","Extrapolate=Linear","MultiX=Average","Skip=True","Sort=True")</f>
        <v>14.941855555555556</v>
      </c>
      <c r="U152" s="43">
        <f ca="1">_xll.BInterpol('Base CDI'!$H$4:$H$28,'Base CDI'!$I$4:$I$29,S152,"Cubic","Extrapolate=Linear","MultiX=Average","Skip=True","Sort=True")</f>
        <v>14.926722222222223</v>
      </c>
    </row>
    <row r="153" spans="16:21" x14ac:dyDescent="0.25">
      <c r="P153" s="10">
        <v>34726</v>
      </c>
      <c r="Q153">
        <v>1.331599</v>
      </c>
      <c r="S153" s="42">
        <f t="shared" ca="1" si="7"/>
        <v>46011</v>
      </c>
      <c r="T153" s="43">
        <f ca="1">_xll.BInterpol('Base CDI'!$H$4:$H$28,'Base CDI'!$J$4:$J$29,S153,"Cubic","Extrapolate=Linear","MultiX=Average","Skip=True","Sort=True")</f>
        <v>14.940794444444444</v>
      </c>
      <c r="U153" s="43">
        <f ca="1">_xll.BInterpol('Base CDI'!$H$4:$H$28,'Base CDI'!$I$4:$I$29,S153,"Cubic","Extrapolate=Linear","MultiX=Average","Skip=True","Sort=True")</f>
        <v>14.925527777777777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46012</v>
      </c>
      <c r="T154" s="43">
        <f ca="1">_xll.BInterpol('Base CDI'!$H$4:$H$28,'Base CDI'!$J$4:$J$29,S154,"Cubic","Extrapolate=Linear","MultiX=Average","Skip=True","Sort=True")</f>
        <v>14.939733333333333</v>
      </c>
      <c r="U154" s="43">
        <f ca="1">_xll.BInterpol('Base CDI'!$H$4:$H$28,'Base CDI'!$I$4:$I$29,S154,"Cubic","Extrapolate=Linear","MultiX=Average","Skip=True","Sort=True")</f>
        <v>14.924333333333333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46013</v>
      </c>
      <c r="T155" s="43">
        <f ca="1">_xll.BInterpol('Base CDI'!$H$4:$H$28,'Base CDI'!$J$4:$J$29,S155,"Cubic","Extrapolate=Linear","MultiX=Average","Skip=True","Sort=True")</f>
        <v>14.938672222222221</v>
      </c>
      <c r="U155" s="43">
        <f ca="1">_xll.BInterpol('Base CDI'!$H$4:$H$28,'Base CDI'!$I$4:$I$29,S155,"Cubic","Extrapolate=Linear","MultiX=Average","Skip=True","Sort=True")</f>
        <v>14.923138888888889</v>
      </c>
    </row>
    <row r="156" spans="16:21" x14ac:dyDescent="0.25">
      <c r="P156" s="10">
        <v>34731</v>
      </c>
      <c r="Q156">
        <v>1.337979</v>
      </c>
      <c r="S156" s="42">
        <f t="shared" ca="1" si="7"/>
        <v>46014</v>
      </c>
      <c r="T156" s="43">
        <f ca="1">_xll.BInterpol('Base CDI'!$H$4:$H$28,'Base CDI'!$J$4:$J$29,S156,"Cubic","Extrapolate=Linear","MultiX=Average","Skip=True","Sort=True")</f>
        <v>14.93761111111111</v>
      </c>
      <c r="U156" s="43">
        <f ca="1">_xll.BInterpol('Base CDI'!$H$4:$H$28,'Base CDI'!$I$4:$I$29,S156,"Cubic","Extrapolate=Linear","MultiX=Average","Skip=True","Sort=True")</f>
        <v>14.921944444444444</v>
      </c>
    </row>
    <row r="157" spans="16:21" x14ac:dyDescent="0.25">
      <c r="P157" s="10">
        <v>34732</v>
      </c>
      <c r="Q157">
        <v>1.34036</v>
      </c>
      <c r="S157" s="42">
        <f t="shared" ca="1" si="7"/>
        <v>46015</v>
      </c>
      <c r="T157" s="43">
        <f ca="1">_xll.BInterpol('Base CDI'!$H$4:$H$28,'Base CDI'!$J$4:$J$29,S157,"Cubic","Extrapolate=Linear","MultiX=Average","Skip=True","Sort=True")</f>
        <v>14.93655</v>
      </c>
      <c r="U157" s="43">
        <f ca="1">_xll.BInterpol('Base CDI'!$H$4:$H$28,'Base CDI'!$I$4:$I$29,S157,"Cubic","Extrapolate=Linear","MultiX=Average","Skip=True","Sort=True")</f>
        <v>14.92075</v>
      </c>
    </row>
    <row r="158" spans="16:21" x14ac:dyDescent="0.25">
      <c r="P158" s="10">
        <v>34733</v>
      </c>
      <c r="Q158">
        <v>1.342746</v>
      </c>
      <c r="S158" s="42">
        <f t="shared" ca="1" si="7"/>
        <v>46016</v>
      </c>
      <c r="T158" s="43">
        <f ca="1">_xll.BInterpol('Base CDI'!$H$4:$H$28,'Base CDI'!$J$4:$J$29,S158,"Cubic","Extrapolate=Linear","MultiX=Average","Skip=True","Sort=True")</f>
        <v>14.935488888888889</v>
      </c>
      <c r="U158" s="43">
        <f ca="1">_xll.BInterpol('Base CDI'!$H$4:$H$28,'Base CDI'!$I$4:$I$29,S158,"Cubic","Extrapolate=Linear","MultiX=Average","Skip=True","Sort=True")</f>
        <v>14.919555555555556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46017</v>
      </c>
      <c r="T159" s="43">
        <f ca="1">_xll.BInterpol('Base CDI'!$H$4:$H$28,'Base CDI'!$J$4:$J$29,S159,"Cubic","Extrapolate=Linear","MultiX=Average","Skip=True","Sort=True")</f>
        <v>14.934427777777778</v>
      </c>
      <c r="U159" s="43">
        <f ca="1">_xll.BInterpol('Base CDI'!$H$4:$H$28,'Base CDI'!$I$4:$I$29,S159,"Cubic","Extrapolate=Linear","MultiX=Average","Skip=True","Sort=True")</f>
        <v>14.918361111111111</v>
      </c>
    </row>
    <row r="160" spans="16:21" x14ac:dyDescent="0.25">
      <c r="P160" s="10">
        <v>34737</v>
      </c>
      <c r="Q160">
        <v>1.347548</v>
      </c>
      <c r="S160" s="42">
        <f t="shared" ca="1" si="7"/>
        <v>46018</v>
      </c>
      <c r="T160" s="43">
        <f ca="1">_xll.BInterpol('Base CDI'!$H$4:$H$28,'Base CDI'!$J$4:$J$29,S160,"Cubic","Extrapolate=Linear","MultiX=Average","Skip=True","Sort=True")</f>
        <v>14.933366666666666</v>
      </c>
      <c r="U160" s="43">
        <f ca="1">_xll.BInterpol('Base CDI'!$H$4:$H$28,'Base CDI'!$I$4:$I$29,S160,"Cubic","Extrapolate=Linear","MultiX=Average","Skip=True","Sort=True")</f>
        <v>14.917166666666667</v>
      </c>
    </row>
    <row r="161" spans="16:21" x14ac:dyDescent="0.25">
      <c r="P161" s="10">
        <v>34738</v>
      </c>
      <c r="Q161">
        <v>1.349961</v>
      </c>
      <c r="S161" s="42">
        <f t="shared" ca="1" si="7"/>
        <v>46019</v>
      </c>
      <c r="T161" s="43">
        <f ca="1">_xll.BInterpol('Base CDI'!$H$4:$H$28,'Base CDI'!$J$4:$J$29,S161,"Cubic","Extrapolate=Linear","MultiX=Average","Skip=True","Sort=True")</f>
        <v>14.932305555555555</v>
      </c>
      <c r="U161" s="43">
        <f ca="1">_xll.BInterpol('Base CDI'!$H$4:$H$28,'Base CDI'!$I$4:$I$29,S161,"Cubic","Extrapolate=Linear","MultiX=Average","Skip=True","Sort=True")</f>
        <v>14.915972222222223</v>
      </c>
    </row>
    <row r="162" spans="16:21" x14ac:dyDescent="0.25">
      <c r="P162" s="10">
        <v>34739</v>
      </c>
      <c r="Q162">
        <v>1.352373</v>
      </c>
      <c r="S162" s="42">
        <f t="shared" ca="1" si="7"/>
        <v>46020</v>
      </c>
      <c r="T162" s="43">
        <f ca="1">_xll.BInterpol('Base CDI'!$H$4:$H$28,'Base CDI'!$J$4:$J$29,S162,"Cubic","Extrapolate=Linear","MultiX=Average","Skip=True","Sort=True")</f>
        <v>14.931244444444443</v>
      </c>
      <c r="U162" s="43">
        <f ca="1">_xll.BInterpol('Base CDI'!$H$4:$H$28,'Base CDI'!$I$4:$I$29,S162,"Cubic","Extrapolate=Linear","MultiX=Average","Skip=True","Sort=True")</f>
        <v>14.914777777777777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46021</v>
      </c>
      <c r="T163" s="43">
        <f ca="1">_xll.BInterpol('Base CDI'!$H$4:$H$28,'Base CDI'!$J$4:$J$29,S163,"Cubic","Extrapolate=Linear","MultiX=Average","Skip=True","Sort=True")</f>
        <v>14.930183333333332</v>
      </c>
      <c r="U163" s="43">
        <f ca="1">_xll.BInterpol('Base CDI'!$H$4:$H$28,'Base CDI'!$I$4:$I$29,S163,"Cubic","Extrapolate=Linear","MultiX=Average","Skip=True","Sort=True")</f>
        <v>14.913583333333333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46022</v>
      </c>
      <c r="T164" s="43">
        <f ca="1">_xll.BInterpol('Base CDI'!$H$4:$H$28,'Base CDI'!$J$4:$J$29,S164,"Cubic","Extrapolate=Linear","MultiX=Average","Skip=True","Sort=True")</f>
        <v>14.929122222222222</v>
      </c>
      <c r="U164" s="43">
        <f ca="1">_xll.BInterpol('Base CDI'!$H$4:$H$28,'Base CDI'!$I$4:$I$29,S164,"Cubic","Extrapolate=Linear","MultiX=Average","Skip=True","Sort=True")</f>
        <v>14.91238888888889</v>
      </c>
    </row>
    <row r="165" spans="16:21" x14ac:dyDescent="0.25">
      <c r="P165" s="10">
        <v>34744</v>
      </c>
      <c r="Q165">
        <v>1.359666</v>
      </c>
      <c r="S165" s="42">
        <f t="shared" ca="1" si="7"/>
        <v>46023</v>
      </c>
      <c r="T165" s="43">
        <f ca="1">_xll.BInterpol('Base CDI'!$H$4:$H$28,'Base CDI'!$J$4:$J$29,S165,"Cubic","Extrapolate=Linear","MultiX=Average","Skip=True","Sort=True")</f>
        <v>14.928061111111111</v>
      </c>
      <c r="U165" s="43">
        <f ca="1">_xll.BInterpol('Base CDI'!$H$4:$H$28,'Base CDI'!$I$4:$I$29,S165,"Cubic","Extrapolate=Linear","MultiX=Average","Skip=True","Sort=True")</f>
        <v>14.911194444444444</v>
      </c>
    </row>
    <row r="166" spans="16:21" x14ac:dyDescent="0.25">
      <c r="P166" s="10">
        <v>34745</v>
      </c>
      <c r="Q166">
        <v>1.362109</v>
      </c>
      <c r="S166" s="42">
        <f t="shared" ca="1" si="7"/>
        <v>46024</v>
      </c>
      <c r="T166" s="43">
        <f ca="1">_xll.BInterpol('Base CDI'!$H$4:$H$28,'Base CDI'!$J$4:$J$29,S166,"Cubic","Extrapolate=Linear","MultiX=Average","Skip=True","Sort=True")</f>
        <v>14.927</v>
      </c>
      <c r="U166" s="43">
        <f ca="1">_xll.BInterpol('Base CDI'!$H$4:$H$28,'Base CDI'!$I$4:$I$29,S166,"Cubic","Extrapolate=Linear","MultiX=Average","Skip=True","Sort=True")</f>
        <v>14.91</v>
      </c>
    </row>
    <row r="167" spans="16:21" x14ac:dyDescent="0.25">
      <c r="P167" s="10">
        <v>34746</v>
      </c>
      <c r="Q167">
        <v>1.364552</v>
      </c>
      <c r="S167" s="42">
        <f t="shared" ca="1" si="7"/>
        <v>46025</v>
      </c>
      <c r="T167" s="43">
        <f ca="1">_xll.BInterpol('Base CDI'!$H$4:$H$28,'Base CDI'!$J$4:$J$29,S167,"Cubic","Extrapolate=Linear","MultiX=Average","Skip=True","Sort=True")</f>
        <v>14.926409558677673</v>
      </c>
      <c r="U167" s="43">
        <f ca="1">_xll.BInterpol('Base CDI'!$H$4:$H$28,'Base CDI'!$I$4:$I$29,S167,"Cubic","Extrapolate=Linear","MultiX=Average","Skip=True","Sort=True")</f>
        <v>14.909270227831096</v>
      </c>
    </row>
    <row r="168" spans="16:21" x14ac:dyDescent="0.25">
      <c r="P168" s="10">
        <v>34747</v>
      </c>
      <c r="Q168">
        <v>1.367008</v>
      </c>
      <c r="S168" s="42">
        <f t="shared" ca="1" si="7"/>
        <v>46026</v>
      </c>
      <c r="T168" s="43">
        <f ca="1">_xll.BInterpol('Base CDI'!$H$4:$H$28,'Base CDI'!$J$4:$J$29,S168,"Cubic","Extrapolate=Linear","MultiX=Average","Skip=True","Sort=True")</f>
        <v>14.925819030191583</v>
      </c>
      <c r="U168" s="43">
        <f ca="1">_xll.BInterpol('Base CDI'!$H$4:$H$28,'Base CDI'!$I$4:$I$29,S168,"Cubic","Extrapolate=Linear","MultiX=Average","Skip=True","Sort=True")</f>
        <v>14.908540369609113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46027</v>
      </c>
      <c r="T169" s="43">
        <f ca="1">_xll.BInterpol('Base CDI'!$H$4:$H$28,'Base CDI'!$J$4:$J$29,S169,"Cubic","Extrapolate=Linear","MultiX=Average","Skip=True","Sort=True")</f>
        <v>14.925228327377969</v>
      </c>
      <c r="U169" s="43">
        <f ca="1">_xll.BInterpol('Base CDI'!$H$4:$H$28,'Base CDI'!$I$4:$I$29,S169,"Cubic","Extrapolate=Linear","MultiX=Average","Skip=True","Sort=True")</f>
        <v>14.907810339280976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46028</v>
      </c>
      <c r="T170" s="43">
        <f ca="1">_xll.BInterpol('Base CDI'!$H$4:$H$28,'Base CDI'!$J$4:$J$29,S170,"Cubic","Extrapolate=Linear","MultiX=Average","Skip=True","Sort=True")</f>
        <v>14.924637363073067</v>
      </c>
      <c r="U170" s="43">
        <f ca="1">_xll.BInterpol('Base CDI'!$H$4:$H$28,'Base CDI'!$I$4:$I$29,S170,"Cubic","Extrapolate=Linear","MultiX=Average","Skip=True","Sort=True")</f>
        <v>14.907080050793606</v>
      </c>
    </row>
    <row r="171" spans="16:21" x14ac:dyDescent="0.25">
      <c r="P171" s="10">
        <v>34752</v>
      </c>
      <c r="Q171">
        <v>1.374403</v>
      </c>
      <c r="S171" s="42">
        <f t="shared" ca="1" si="7"/>
        <v>46029</v>
      </c>
      <c r="T171" s="43">
        <f ca="1">_xll.BInterpol('Base CDI'!$H$4:$H$28,'Base CDI'!$J$4:$J$29,S171,"Cubic","Extrapolate=Linear","MultiX=Average","Skip=True","Sort=True")</f>
        <v>14.924046050113118</v>
      </c>
      <c r="U171" s="43">
        <f ca="1">_xll.BInterpol('Base CDI'!$H$4:$H$28,'Base CDI'!$I$4:$I$29,S171,"Cubic","Extrapolate=Linear","MultiX=Average","Skip=True","Sort=True")</f>
        <v>14.906349418093928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46030</v>
      </c>
      <c r="T172" s="43">
        <f ca="1">_xll.BInterpol('Base CDI'!$H$4:$H$28,'Base CDI'!$J$4:$J$29,S172,"Cubic","Extrapolate=Linear","MultiX=Average","Skip=True","Sort=True")</f>
        <v>14.923454301334356</v>
      </c>
      <c r="U172" s="43">
        <f ca="1">_xll.BInterpol('Base CDI'!$H$4:$H$28,'Base CDI'!$I$4:$I$29,S172,"Cubic","Extrapolate=Linear","MultiX=Average","Skip=True","Sort=True")</f>
        <v>14.905618355128864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46031</v>
      </c>
      <c r="T173" s="43">
        <f ca="1">_xll.BInterpol('Base CDI'!$H$4:$H$28,'Base CDI'!$J$4:$J$29,S173,"Cubic","Extrapolate=Linear","MultiX=Average","Skip=True","Sort=True")</f>
        <v>14.922862029573022</v>
      </c>
      <c r="U173" s="43">
        <f ca="1">_xll.BInterpol('Base CDI'!$H$4:$H$28,'Base CDI'!$I$4:$I$29,S173,"Cubic","Extrapolate=Linear","MultiX=Average","Skip=True","Sort=True")</f>
        <v>14.904886775845334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46032</v>
      </c>
      <c r="T174" s="43">
        <f ca="1">_xll.BInterpol('Base CDI'!$H$4:$H$28,'Base CDI'!$J$4:$J$29,S174,"Cubic","Extrapolate=Linear","MultiX=Average","Skip=True","Sort=True")</f>
        <v>14.922269147665352</v>
      </c>
      <c r="U174" s="43">
        <f ca="1">_xll.BInterpol('Base CDI'!$H$4:$H$28,'Base CDI'!$I$4:$I$29,S174,"Cubic","Extrapolate=Linear","MultiX=Average","Skip=True","Sort=True")</f>
        <v>14.904154594190263</v>
      </c>
    </row>
    <row r="175" spans="16:21" x14ac:dyDescent="0.25">
      <c r="P175" s="10">
        <v>34760</v>
      </c>
      <c r="Q175">
        <v>1.383229</v>
      </c>
      <c r="S175" s="42">
        <f t="shared" ca="1" si="7"/>
        <v>46033</v>
      </c>
      <c r="T175" s="43">
        <f ca="1">_xll.BInterpol('Base CDI'!$H$4:$H$28,'Base CDI'!$J$4:$J$29,S175,"Cubic","Extrapolate=Linear","MultiX=Average","Skip=True","Sort=True")</f>
        <v>14.921675568447583</v>
      </c>
      <c r="U175" s="43">
        <f ca="1">_xll.BInterpol('Base CDI'!$H$4:$H$28,'Base CDI'!$I$4:$I$29,S175,"Cubic","Extrapolate=Linear","MultiX=Average","Skip=True","Sort=True")</f>
        <v>14.903421724110574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46034</v>
      </c>
      <c r="T176" s="43">
        <f ca="1">_xll.BInterpol('Base CDI'!$H$4:$H$28,'Base CDI'!$J$4:$J$29,S176,"Cubic","Extrapolate=Linear","MultiX=Average","Skip=True","Sort=True")</f>
        <v>14.921081204755955</v>
      </c>
      <c r="U176" s="43">
        <f ca="1">_xll.BInterpol('Base CDI'!$H$4:$H$28,'Base CDI'!$I$4:$I$29,S176,"Cubic","Extrapolate=Linear","MultiX=Average","Skip=True","Sort=True")</f>
        <v>14.902688079553187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46035</v>
      </c>
      <c r="T177" s="43">
        <f ca="1">_xll.BInterpol('Base CDI'!$H$4:$H$28,'Base CDI'!$J$4:$J$29,S177,"Cubic","Extrapolate=Linear","MultiX=Average","Skip=True","Sort=True")</f>
        <v>14.920485969426705</v>
      </c>
      <c r="U177" s="43">
        <f ca="1">_xll.BInterpol('Base CDI'!$H$4:$H$28,'Base CDI'!$I$4:$I$29,S177,"Cubic","Extrapolate=Linear","MultiX=Average","Skip=True","Sort=True")</f>
        <v>14.901953574465027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46036</v>
      </c>
      <c r="T178" s="43">
        <f ca="1">_xll.BInterpol('Base CDI'!$H$4:$H$28,'Base CDI'!$J$4:$J$29,S178,"Cubic","Extrapolate=Linear","MultiX=Average","Skip=True","Sort=True")</f>
        <v>14.91988977529607</v>
      </c>
      <c r="U178" s="43">
        <f ca="1">_xll.BInterpol('Base CDI'!$H$4:$H$28,'Base CDI'!$I$4:$I$29,S178,"Cubic","Extrapolate=Linear","MultiX=Average","Skip=True","Sort=True")</f>
        <v>14.901218122793018</v>
      </c>
    </row>
    <row r="179" spans="16:21" x14ac:dyDescent="0.25">
      <c r="P179" s="10">
        <v>34766</v>
      </c>
      <c r="Q179">
        <v>1.391019</v>
      </c>
      <c r="S179" s="42">
        <f t="shared" ca="1" si="7"/>
        <v>46037</v>
      </c>
      <c r="T179" s="43">
        <f ca="1">_xll.BInterpol('Base CDI'!$H$4:$H$28,'Base CDI'!$J$4:$J$29,S179,"Cubic","Extrapolate=Linear","MultiX=Average","Skip=True","Sort=True")</f>
        <v>14.919292535200288</v>
      </c>
      <c r="U179" s="43">
        <f ca="1">_xll.BInterpol('Base CDI'!$H$4:$H$28,'Base CDI'!$I$4:$I$29,S179,"Cubic","Extrapolate=Linear","MultiX=Average","Skip=True","Sort=True")</f>
        <v>14.900481638484079</v>
      </c>
    </row>
    <row r="180" spans="16:21" x14ac:dyDescent="0.25">
      <c r="P180" s="10">
        <v>34767</v>
      </c>
      <c r="Q180">
        <v>1.392995</v>
      </c>
      <c r="S180" s="42">
        <f t="shared" ca="1" si="7"/>
        <v>46038</v>
      </c>
      <c r="T180" s="43">
        <f ca="1">_xll.BInterpol('Base CDI'!$H$4:$H$28,'Base CDI'!$J$4:$J$29,S180,"Cubic","Extrapolate=Linear","MultiX=Average","Skip=True","Sort=True")</f>
        <v>14.918694161975596</v>
      </c>
      <c r="U180" s="43">
        <f ca="1">_xll.BInterpol('Base CDI'!$H$4:$H$28,'Base CDI'!$I$4:$I$29,S180,"Cubic","Extrapolate=Linear","MultiX=Average","Skip=True","Sort=True")</f>
        <v>14.899744035485135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46039</v>
      </c>
      <c r="T181" s="43">
        <f ca="1">_xll.BInterpol('Base CDI'!$H$4:$H$28,'Base CDI'!$J$4:$J$29,S181,"Cubic","Extrapolate=Linear","MultiX=Average","Skip=True","Sort=True")</f>
        <v>14.918094568458235</v>
      </c>
      <c r="U181" s="43">
        <f ca="1">_xll.BInterpol('Base CDI'!$H$4:$H$28,'Base CDI'!$I$4:$I$29,S181,"Cubic","Extrapolate=Linear","MultiX=Average","Skip=True","Sort=True")</f>
        <v>14.899005227743107</v>
      </c>
    </row>
    <row r="182" spans="16:21" x14ac:dyDescent="0.25">
      <c r="P182" s="10">
        <v>34771</v>
      </c>
      <c r="Q182">
        <v>1.39846</v>
      </c>
      <c r="S182" s="42">
        <f t="shared" ca="1" si="7"/>
        <v>46040</v>
      </c>
      <c r="T182" s="43">
        <f ca="1">_xll.BInterpol('Base CDI'!$H$4:$H$28,'Base CDI'!$J$4:$J$29,S182,"Cubic","Extrapolate=Linear","MultiX=Average","Skip=True","Sort=True")</f>
        <v>14.917493667484438</v>
      </c>
      <c r="U182" s="43">
        <f ca="1">_xll.BInterpol('Base CDI'!$H$4:$H$28,'Base CDI'!$I$4:$I$29,S182,"Cubic","Extrapolate=Linear","MultiX=Average","Skip=True","Sort=True")</f>
        <v>14.898265129204921</v>
      </c>
    </row>
    <row r="183" spans="16:21" x14ac:dyDescent="0.25">
      <c r="P183" s="10">
        <v>34772</v>
      </c>
      <c r="Q183">
        <v>1.401397</v>
      </c>
      <c r="S183" s="42">
        <f t="shared" ca="1" si="7"/>
        <v>46041</v>
      </c>
      <c r="T183" s="43">
        <f ca="1">_xll.BInterpol('Base CDI'!$H$4:$H$28,'Base CDI'!$J$4:$J$29,S183,"Cubic","Extrapolate=Linear","MultiX=Average","Skip=True","Sort=True")</f>
        <v>14.916891371890447</v>
      </c>
      <c r="U183" s="43">
        <f ca="1">_xll.BInterpol('Base CDI'!$H$4:$H$28,'Base CDI'!$I$4:$I$29,S183,"Cubic","Extrapolate=Linear","MultiX=Average","Skip=True","Sort=True")</f>
        <v>14.897523653817494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46042</v>
      </c>
      <c r="T184" s="43">
        <f ca="1">_xll.BInterpol('Base CDI'!$H$4:$H$28,'Base CDI'!$J$4:$J$29,S184,"Cubic","Extrapolate=Linear","MultiX=Average","Skip=True","Sort=True")</f>
        <v>14.916287594512497</v>
      </c>
      <c r="U184" s="43">
        <f ca="1">_xll.BInterpol('Base CDI'!$H$4:$H$28,'Base CDI'!$I$4:$I$29,S184,"Cubic","Extrapolate=Linear","MultiX=Average","Skip=True","Sort=True")</f>
        <v>14.896780715527754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46043</v>
      </c>
      <c r="T185" s="43">
        <f ca="1">_xll.BInterpol('Base CDI'!$H$4:$H$28,'Base CDI'!$J$4:$J$29,S185,"Cubic","Extrapolate=Linear","MultiX=Average","Skip=True","Sort=True")</f>
        <v>14.915682248186828</v>
      </c>
      <c r="U185" s="43">
        <f ca="1">_xll.BInterpol('Base CDI'!$H$4:$H$28,'Base CDI'!$I$4:$I$29,S185,"Cubic","Extrapolate=Linear","MultiX=Average","Skip=True","Sort=True")</f>
        <v>14.896036228282622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46044</v>
      </c>
      <c r="T186" s="43">
        <f ca="1">_xll.BInterpol('Base CDI'!$H$4:$H$28,'Base CDI'!$J$4:$J$29,S186,"Cubic","Extrapolate=Linear","MultiX=Average","Skip=True","Sort=True")</f>
        <v>14.915075245749675</v>
      </c>
      <c r="U186" s="43">
        <f ca="1">_xll.BInterpol('Base CDI'!$H$4:$H$28,'Base CDI'!$I$4:$I$29,S186,"Cubic","Extrapolate=Linear","MultiX=Average","Skip=True","Sort=True")</f>
        <v>14.895290106029019</v>
      </c>
    </row>
    <row r="187" spans="16:21" x14ac:dyDescent="0.25">
      <c r="P187" s="10">
        <v>34778</v>
      </c>
      <c r="Q187">
        <v>1.412787</v>
      </c>
      <c r="S187" s="42">
        <f t="shared" ca="1" si="7"/>
        <v>46045</v>
      </c>
      <c r="T187" s="43">
        <f ca="1">_xll.BInterpol('Base CDI'!$H$4:$H$28,'Base CDI'!$J$4:$J$29,S187,"Cubic","Extrapolate=Linear","MultiX=Average","Skip=True","Sort=True")</f>
        <v>14.914466500037278</v>
      </c>
      <c r="U187" s="43">
        <f ca="1">_xll.BInterpol('Base CDI'!$H$4:$H$28,'Base CDI'!$I$4:$I$29,S187,"Cubic","Extrapolate=Linear","MultiX=Average","Skip=True","Sort=True")</f>
        <v>14.89454226271387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46046</v>
      </c>
      <c r="T188" s="43">
        <f ca="1">_xll.BInterpol('Base CDI'!$H$4:$H$28,'Base CDI'!$J$4:$J$29,S188,"Cubic","Extrapolate=Linear","MultiX=Average","Skip=True","Sort=True")</f>
        <v>14.913855923885873</v>
      </c>
      <c r="U188" s="43">
        <f ca="1">_xll.BInterpol('Base CDI'!$H$4:$H$28,'Base CDI'!$I$4:$I$29,S188,"Cubic","Extrapolate=Linear","MultiX=Average","Skip=True","Sort=True")</f>
        <v>14.893792612284097</v>
      </c>
    </row>
    <row r="189" spans="16:21" x14ac:dyDescent="0.25">
      <c r="P189" s="10">
        <v>34780</v>
      </c>
      <c r="Q189">
        <v>1.418501</v>
      </c>
      <c r="S189" s="42">
        <f t="shared" ca="1" si="7"/>
        <v>46047</v>
      </c>
      <c r="T189" s="43">
        <f ca="1">_xll.BInterpol('Base CDI'!$H$4:$H$28,'Base CDI'!$J$4:$J$29,S189,"Cubic","Extrapolate=Linear","MultiX=Average","Skip=True","Sort=True")</f>
        <v>14.913243430131701</v>
      </c>
      <c r="U189" s="43">
        <f ca="1">_xll.BInterpol('Base CDI'!$H$4:$H$28,'Base CDI'!$I$4:$I$29,S189,"Cubic","Extrapolate=Linear","MultiX=Average","Skip=True","Sort=True")</f>
        <v>14.893041068686619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46048</v>
      </c>
      <c r="T190" s="43">
        <f ca="1">_xll.BInterpol('Base CDI'!$H$4:$H$28,'Base CDI'!$J$4:$J$29,S190,"Cubic","Extrapolate=Linear","MultiX=Average","Skip=True","Sort=True")</f>
        <v>14.912628931610994</v>
      </c>
      <c r="U190" s="43">
        <f ca="1">_xll.BInterpol('Base CDI'!$H$4:$H$28,'Base CDI'!$I$4:$I$29,S190,"Cubic","Extrapolate=Linear","MultiX=Average","Skip=True","Sort=True")</f>
        <v>14.892287545868365</v>
      </c>
    </row>
    <row r="191" spans="16:21" x14ac:dyDescent="0.25">
      <c r="P191" s="10">
        <v>34782</v>
      </c>
      <c r="Q191">
        <v>1.424228</v>
      </c>
      <c r="S191" s="42">
        <f t="shared" ca="1" si="7"/>
        <v>46049</v>
      </c>
      <c r="T191" s="43">
        <f ca="1">_xll.BInterpol('Base CDI'!$H$4:$H$28,'Base CDI'!$J$4:$J$29,S191,"Cubic","Extrapolate=Linear","MultiX=Average","Skip=True","Sort=True")</f>
        <v>14.912012341159997</v>
      </c>
      <c r="U191" s="43">
        <f ca="1">_xll.BInterpol('Base CDI'!$H$4:$H$28,'Base CDI'!$I$4:$I$29,S191,"Cubic","Extrapolate=Linear","MultiX=Average","Skip=True","Sort=True")</f>
        <v>14.891531957776253</v>
      </c>
    </row>
    <row r="192" spans="16:21" x14ac:dyDescent="0.25">
      <c r="P192" s="10">
        <v>34785</v>
      </c>
      <c r="Q192">
        <v>1.4271</v>
      </c>
      <c r="S192" s="42">
        <f t="shared" ca="1" si="7"/>
        <v>46050</v>
      </c>
      <c r="T192" s="43">
        <f ca="1">_xll.BInterpol('Base CDI'!$H$4:$H$28,'Base CDI'!$J$4:$J$29,S192,"Cubic","Extrapolate=Linear","MultiX=Average","Skip=True","Sort=True")</f>
        <v>14.911393571614942</v>
      </c>
      <c r="U192" s="43">
        <f ca="1">_xll.BInterpol('Base CDI'!$H$4:$H$28,'Base CDI'!$I$4:$I$29,S192,"Cubic","Extrapolate=Linear","MultiX=Average","Skip=True","Sort=True")</f>
        <v>14.890774218357208</v>
      </c>
    </row>
    <row r="193" spans="16:21" x14ac:dyDescent="0.25">
      <c r="P193" s="10">
        <v>34786</v>
      </c>
      <c r="Q193">
        <v>1.429978</v>
      </c>
      <c r="S193" s="42">
        <f t="shared" ca="1" si="7"/>
        <v>46051</v>
      </c>
      <c r="T193" s="43">
        <f ca="1">_xll.BInterpol('Base CDI'!$H$4:$H$28,'Base CDI'!$J$4:$J$29,S193,"Cubic","Extrapolate=Linear","MultiX=Average","Skip=True","Sort=True")</f>
        <v>14.91077253581207</v>
      </c>
      <c r="U193" s="43">
        <f ca="1">_xll.BInterpol('Base CDI'!$H$4:$H$28,'Base CDI'!$I$4:$I$29,S193,"Cubic","Extrapolate=Linear","MultiX=Average","Skip=True","Sort=True")</f>
        <v>14.890014241558152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46052</v>
      </c>
      <c r="T194" s="43">
        <f ca="1">_xll.BInterpol('Base CDI'!$H$4:$H$28,'Base CDI'!$J$4:$J$29,S194,"Cubic","Extrapolate=Linear","MultiX=Average","Skip=True","Sort=True")</f>
        <v>14.910149146587617</v>
      </c>
      <c r="U194" s="43">
        <f ca="1">_xll.BInterpol('Base CDI'!$H$4:$H$28,'Base CDI'!$I$4:$I$29,S194,"Cubic","Extrapolate=Linear","MultiX=Average","Skip=True","Sort=True")</f>
        <v>14.889251941326007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46053</v>
      </c>
      <c r="T195" s="43">
        <f ca="1">_xll.BInterpol('Base CDI'!$H$4:$H$28,'Base CDI'!$J$4:$J$29,S195,"Cubic","Extrapolate=Linear","MultiX=Average","Skip=True","Sort=True")</f>
        <v>14.909523316777822</v>
      </c>
      <c r="U195" s="43">
        <f ca="1">_xll.BInterpol('Base CDI'!$H$4:$H$28,'Base CDI'!$I$4:$I$29,S195,"Cubic","Extrapolate=Linear","MultiX=Average","Skip=True","Sort=True")</f>
        <v>14.888487231607694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46054</v>
      </c>
      <c r="T196" s="43">
        <f ca="1">_xll.BInterpol('Base CDI'!$H$4:$H$28,'Base CDI'!$J$4:$J$29,S196,"Cubic","Extrapolate=Linear","MultiX=Average","Skip=True","Sort=True")</f>
        <v>14.908894959218921</v>
      </c>
      <c r="U196" s="43">
        <f ca="1">_xll.BInterpol('Base CDI'!$H$4:$H$28,'Base CDI'!$I$4:$I$29,S196,"Cubic","Extrapolate=Linear","MultiX=Average","Skip=True","Sort=True")</f>
        <v>14.887720026350141</v>
      </c>
    </row>
    <row r="197" spans="16:21" x14ac:dyDescent="0.25">
      <c r="P197" s="10">
        <v>34792</v>
      </c>
      <c r="Q197">
        <v>1.442186</v>
      </c>
      <c r="S197" s="42">
        <f t="shared" ca="1" si="7"/>
        <v>46055</v>
      </c>
      <c r="T197" s="43">
        <f ca="1">_xll.BInterpol('Base CDI'!$H$4:$H$28,'Base CDI'!$J$4:$J$29,S197,"Cubic","Extrapolate=Linear","MultiX=Average","Skip=True","Sort=True")</f>
        <v>14.908263986747153</v>
      </c>
      <c r="U197" s="43">
        <f ca="1">_xll.BInterpol('Base CDI'!$H$4:$H$28,'Base CDI'!$I$4:$I$29,S197,"Cubic","Extrapolate=Linear","MultiX=Average","Skip=True","Sort=True")</f>
        <v>14.886950239500266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46056</v>
      </c>
      <c r="T198" s="43">
        <f ca="1">_xll.BInterpol('Base CDI'!$H$4:$H$28,'Base CDI'!$J$4:$J$29,S198,"Cubic","Extrapolate=Linear","MultiX=Average","Skip=True","Sort=True")</f>
        <v>14.907630312198757</v>
      </c>
      <c r="U198" s="43">
        <f ca="1">_xll.BInterpol('Base CDI'!$H$4:$H$28,'Base CDI'!$I$4:$I$29,S198,"Cubic","Extrapolate=Linear","MultiX=Average","Skip=True","Sort=True")</f>
        <v>14.886177785004993</v>
      </c>
    </row>
    <row r="199" spans="16:21" x14ac:dyDescent="0.25">
      <c r="P199" s="10">
        <v>34794</v>
      </c>
      <c r="Q199">
        <v>1.44929</v>
      </c>
      <c r="S199" s="42">
        <f t="shared" ca="1" si="7"/>
        <v>46057</v>
      </c>
      <c r="T199" s="43">
        <f ca="1">_xll.BInterpol('Base CDI'!$H$4:$H$28,'Base CDI'!$J$4:$J$29,S199,"Cubic","Extrapolate=Linear","MultiX=Average","Skip=True","Sort=True")</f>
        <v>14.906993848409968</v>
      </c>
      <c r="U199" s="43">
        <f ca="1">_xll.BInterpol('Base CDI'!$H$4:$H$28,'Base CDI'!$I$4:$I$29,S199,"Cubic","Extrapolate=Linear","MultiX=Average","Skip=True","Sort=True")</f>
        <v>14.885402576811243</v>
      </c>
    </row>
    <row r="200" spans="16:21" x14ac:dyDescent="0.25">
      <c r="P200" s="10">
        <v>34795</v>
      </c>
      <c r="Q200">
        <v>1.452855</v>
      </c>
      <c r="S200" s="42">
        <f t="shared" ca="1" si="7"/>
        <v>46058</v>
      </c>
      <c r="T200" s="43">
        <f ca="1">_xll.BInterpol('Base CDI'!$H$4:$H$28,'Base CDI'!$J$4:$J$29,S200,"Cubic","Extrapolate=Linear","MultiX=Average","Skip=True","Sort=True")</f>
        <v>14.906354508217026</v>
      </c>
      <c r="U200" s="43">
        <f ca="1">_xll.BInterpol('Base CDI'!$H$4:$H$28,'Base CDI'!$I$4:$I$29,S200,"Cubic","Extrapolate=Linear","MultiX=Average","Skip=True","Sort=True")</f>
        <v>14.884624528865942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46059</v>
      </c>
      <c r="T201" s="43">
        <f ca="1">_xll.BInterpol('Base CDI'!$H$4:$H$28,'Base CDI'!$J$4:$J$29,S201,"Cubic","Extrapolate=Linear","MultiX=Average","Skip=True","Sort=True")</f>
        <v>14.905712204456167</v>
      </c>
      <c r="U201" s="43">
        <f ca="1">_xll.BInterpol('Base CDI'!$H$4:$H$28,'Base CDI'!$I$4:$I$29,S201,"Cubic","Extrapolate=Linear","MultiX=Average","Skip=True","Sort=True")</f>
        <v>14.883843555116011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46060</v>
      </c>
      <c r="T202" s="43">
        <f ca="1">_xll.BInterpol('Base CDI'!$H$4:$H$28,'Base CDI'!$J$4:$J$29,S202,"Cubic","Extrapolate=Linear","MultiX=Average","Skip=True","Sort=True")</f>
        <v>14.905066849963632</v>
      </c>
      <c r="U202" s="43">
        <f ca="1">_xll.BInterpol('Base CDI'!$H$4:$H$28,'Base CDI'!$I$4:$I$29,S202,"Cubic","Extrapolate=Linear","MultiX=Average","Skip=True","Sort=True")</f>
        <v>14.883059569508372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46061</v>
      </c>
      <c r="T203" s="43">
        <f ca="1">_xll.BInterpol('Base CDI'!$H$4:$H$28,'Base CDI'!$J$4:$J$29,S203,"Cubic","Extrapolate=Linear","MultiX=Average","Skip=True","Sort=True")</f>
        <v>14.904418357575654</v>
      </c>
      <c r="U203" s="43">
        <f ca="1">_xll.BInterpol('Base CDI'!$H$4:$H$28,'Base CDI'!$I$4:$I$29,S203,"Cubic","Extrapolate=Linear","MultiX=Average","Skip=True","Sort=True")</f>
        <v>14.882272485989949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46062</v>
      </c>
      <c r="T204" s="43">
        <f ca="1">_xll.BInterpol('Base CDI'!$H$4:$H$28,'Base CDI'!$J$4:$J$29,S204,"Cubic","Extrapolate=Linear","MultiX=Average","Skip=True","Sort=True")</f>
        <v>14.903766640128474</v>
      </c>
      <c r="U204" s="43">
        <f ca="1">_xll.BInterpol('Base CDI'!$H$4:$H$28,'Base CDI'!$I$4:$I$29,S204,"Cubic","Extrapolate=Linear","MultiX=Average","Skip=True","Sort=True")</f>
        <v>14.881482218507664</v>
      </c>
    </row>
    <row r="205" spans="16:21" x14ac:dyDescent="0.25">
      <c r="P205" s="10">
        <v>34806</v>
      </c>
      <c r="Q205">
        <v>1.470907</v>
      </c>
      <c r="S205" s="42">
        <f t="shared" ca="1" si="8"/>
        <v>46063</v>
      </c>
      <c r="T205" s="43">
        <f ca="1">_xll.BInterpol('Base CDI'!$H$4:$H$28,'Base CDI'!$J$4:$J$29,S205,"Cubic","Extrapolate=Linear","MultiX=Average","Skip=True","Sort=True")</f>
        <v>14.90311161045833</v>
      </c>
      <c r="U205" s="43">
        <f ca="1">_xll.BInterpol('Base CDI'!$H$4:$H$28,'Base CDI'!$I$4:$I$29,S205,"Cubic","Extrapolate=Linear","MultiX=Average","Skip=True","Sort=True")</f>
        <v>14.880688681008438</v>
      </c>
    </row>
    <row r="206" spans="16:21" x14ac:dyDescent="0.25">
      <c r="P206" s="10">
        <v>34807</v>
      </c>
      <c r="Q206">
        <v>1.474564</v>
      </c>
      <c r="S206" s="42">
        <f t="shared" ca="1" si="8"/>
        <v>46064</v>
      </c>
      <c r="T206" s="43">
        <f ca="1">_xll.BInterpol('Base CDI'!$H$4:$H$28,'Base CDI'!$J$4:$J$29,S206,"Cubic","Extrapolate=Linear","MultiX=Average","Skip=True","Sort=True")</f>
        <v>14.902453181401457</v>
      </c>
      <c r="U206" s="43">
        <f ca="1">_xll.BInterpol('Base CDI'!$H$4:$H$28,'Base CDI'!$I$4:$I$29,S206,"Cubic","Extrapolate=Linear","MultiX=Average","Skip=True","Sort=True")</f>
        <v>14.879891787439195</v>
      </c>
    </row>
    <row r="207" spans="16:21" x14ac:dyDescent="0.25">
      <c r="P207" s="10">
        <v>34808</v>
      </c>
      <c r="Q207">
        <v>1.478216</v>
      </c>
      <c r="S207" s="42">
        <f t="shared" ca="1" si="8"/>
        <v>46065</v>
      </c>
      <c r="T207" s="43">
        <f ca="1">_xll.BInterpol('Base CDI'!$H$4:$H$28,'Base CDI'!$J$4:$J$29,S207,"Cubic","Extrapolate=Linear","MultiX=Average","Skip=True","Sort=True")</f>
        <v>14.901791265794095</v>
      </c>
      <c r="U207" s="43">
        <f ca="1">_xll.BInterpol('Base CDI'!$H$4:$H$28,'Base CDI'!$I$4:$I$29,S207,"Cubic","Extrapolate=Linear","MultiX=Average","Skip=True","Sort=True")</f>
        <v>14.879091451746859</v>
      </c>
    </row>
    <row r="208" spans="16:21" x14ac:dyDescent="0.25">
      <c r="P208" s="10">
        <v>34809</v>
      </c>
      <c r="Q208">
        <v>1.481868</v>
      </c>
      <c r="S208" s="42">
        <f t="shared" ca="1" si="8"/>
        <v>46066</v>
      </c>
      <c r="T208" s="43">
        <f ca="1">_xll.BInterpol('Base CDI'!$H$4:$H$28,'Base CDI'!$J$4:$J$29,S208,"Cubic","Extrapolate=Linear","MultiX=Average","Skip=True","Sort=True")</f>
        <v>14.901125776472483</v>
      </c>
      <c r="U208" s="43">
        <f ca="1">_xll.BInterpol('Base CDI'!$H$4:$H$28,'Base CDI'!$I$4:$I$29,S208,"Cubic","Extrapolate=Linear","MultiX=Average","Skip=True","Sort=True")</f>
        <v>14.878287587878351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46067</v>
      </c>
      <c r="T209" s="43">
        <f ca="1">_xll.BInterpol('Base CDI'!$H$4:$H$28,'Base CDI'!$J$4:$J$29,S209,"Cubic","Extrapolate=Linear","MultiX=Average","Skip=True","Sort=True")</f>
        <v>14.900456626272856</v>
      </c>
      <c r="U209" s="43">
        <f ca="1">_xll.BInterpol('Base CDI'!$H$4:$H$28,'Base CDI'!$I$4:$I$29,S209,"Cubic","Extrapolate=Linear","MultiX=Average","Skip=True","Sort=True")</f>
        <v>14.877480109780596</v>
      </c>
    </row>
    <row r="210" spans="16:21" x14ac:dyDescent="0.25">
      <c r="P210" s="10">
        <v>34814</v>
      </c>
      <c r="Q210">
        <v>1.489177</v>
      </c>
      <c r="S210" s="42">
        <f t="shared" ca="1" si="8"/>
        <v>46068</v>
      </c>
      <c r="T210" s="43">
        <f ca="1">_xll.BInterpol('Base CDI'!$H$4:$H$28,'Base CDI'!$J$4:$J$29,S210,"Cubic","Extrapolate=Linear","MultiX=Average","Skip=True","Sort=True")</f>
        <v>14.899783728031453</v>
      </c>
      <c r="U210" s="43">
        <f ca="1">_xll.BInterpol('Base CDI'!$H$4:$H$28,'Base CDI'!$I$4:$I$29,S210,"Cubic","Extrapolate=Linear","MultiX=Average","Skip=True","Sort=True")</f>
        <v>14.876668931400511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46069</v>
      </c>
      <c r="T211" s="43">
        <f ca="1">_xll.BInterpol('Base CDI'!$H$4:$H$28,'Base CDI'!$J$4:$J$29,S211,"Cubic","Extrapolate=Linear","MultiX=Average","Skip=True","Sort=True")</f>
        <v>14.89910699458451</v>
      </c>
      <c r="U211" s="43">
        <f ca="1">_xll.BInterpol('Base CDI'!$H$4:$H$28,'Base CDI'!$I$4:$I$29,S211,"Cubic","Extrapolate=Linear","MultiX=Average","Skip=True","Sort=True")</f>
        <v>14.875853966685025</v>
      </c>
    </row>
    <row r="212" spans="16:21" x14ac:dyDescent="0.25">
      <c r="P212" s="10">
        <v>34816</v>
      </c>
      <c r="Q212">
        <v>1.496513</v>
      </c>
      <c r="S212" s="42">
        <f t="shared" ca="1" si="8"/>
        <v>46070</v>
      </c>
      <c r="T212" s="43">
        <f ca="1">_xll.BInterpol('Base CDI'!$H$4:$H$28,'Base CDI'!$J$4:$J$29,S212,"Cubic","Extrapolate=Linear","MultiX=Average","Skip=True","Sort=True")</f>
        <v>14.898426338768269</v>
      </c>
      <c r="U212" s="43">
        <f ca="1">_xll.BInterpol('Base CDI'!$H$4:$H$28,'Base CDI'!$I$4:$I$29,S212,"Cubic","Extrapolate=Linear","MultiX=Average","Skip=True","Sort=True")</f>
        <v>14.875035129581057</v>
      </c>
    </row>
    <row r="213" spans="16:21" x14ac:dyDescent="0.25">
      <c r="P213" s="10">
        <v>34817</v>
      </c>
      <c r="Q213">
        <v>1.500194</v>
      </c>
      <c r="S213" s="42">
        <f t="shared" ca="1" si="8"/>
        <v>46071</v>
      </c>
      <c r="T213" s="43">
        <f ca="1">_xll.BInterpol('Base CDI'!$H$4:$H$28,'Base CDI'!$J$4:$J$29,S213,"Cubic","Extrapolate=Linear","MultiX=Average","Skip=True","Sort=True")</f>
        <v>14.897741673418963</v>
      </c>
      <c r="U213" s="43">
        <f ca="1">_xll.BInterpol('Base CDI'!$H$4:$H$28,'Base CDI'!$I$4:$I$29,S213,"Cubic","Extrapolate=Linear","MultiX=Average","Skip=True","Sort=True")</f>
        <v>14.874212334035532</v>
      </c>
    </row>
    <row r="214" spans="16:21" x14ac:dyDescent="0.25">
      <c r="P214" s="10">
        <v>34821</v>
      </c>
      <c r="Q214">
        <v>1.503045</v>
      </c>
      <c r="S214" s="42">
        <f t="shared" ca="1" si="8"/>
        <v>46072</v>
      </c>
      <c r="T214" s="43">
        <f ca="1">_xll.BInterpol('Base CDI'!$H$4:$H$28,'Base CDI'!$J$4:$J$29,S214,"Cubic","Extrapolate=Linear","MultiX=Average","Skip=True","Sort=True")</f>
        <v>14.897052911372834</v>
      </c>
      <c r="U214" s="43">
        <f ca="1">_xll.BInterpol('Base CDI'!$H$4:$H$28,'Base CDI'!$I$4:$I$29,S214,"Cubic","Extrapolate=Linear","MultiX=Average","Skip=True","Sort=True")</f>
        <v>14.87338549399537</v>
      </c>
    </row>
    <row r="215" spans="16:21" x14ac:dyDescent="0.25">
      <c r="P215" s="10">
        <v>34822</v>
      </c>
      <c r="Q215">
        <v>1.505906</v>
      </c>
      <c r="S215" s="42">
        <f t="shared" ca="1" si="8"/>
        <v>46073</v>
      </c>
      <c r="T215" s="43">
        <f ca="1">_xll.BInterpol('Base CDI'!$H$4:$H$28,'Base CDI'!$J$4:$J$29,S215,"Cubic","Extrapolate=Linear","MultiX=Average","Skip=True","Sort=True")</f>
        <v>14.896359965466115</v>
      </c>
      <c r="U215" s="43">
        <f ca="1">_xll.BInterpol('Base CDI'!$H$4:$H$28,'Base CDI'!$I$4:$I$29,S215,"Cubic","Extrapolate=Linear","MultiX=Average","Skip=True","Sort=True")</f>
        <v>14.872554523407494</v>
      </c>
    </row>
    <row r="216" spans="16:21" x14ac:dyDescent="0.25">
      <c r="P216" s="10">
        <v>34823</v>
      </c>
      <c r="Q216">
        <v>1.508802</v>
      </c>
      <c r="S216" s="42">
        <f t="shared" ca="1" si="8"/>
        <v>46074</v>
      </c>
      <c r="T216" s="43">
        <f ca="1">_xll.BInterpol('Base CDI'!$H$4:$H$28,'Base CDI'!$J$4:$J$29,S216,"Cubic","Extrapolate=Linear","MultiX=Average","Skip=True","Sort=True")</f>
        <v>14.895662748535049</v>
      </c>
      <c r="U216" s="43">
        <f ca="1">_xll.BInterpol('Base CDI'!$H$4:$H$28,'Base CDI'!$I$4:$I$29,S216,"Cubic","Extrapolate=Linear","MultiX=Average","Skip=True","Sort=True")</f>
        <v>14.871719336218829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46075</v>
      </c>
      <c r="T217" s="43">
        <f ca="1">_xll.BInterpol('Base CDI'!$H$4:$H$28,'Base CDI'!$J$4:$J$29,S217,"Cubic","Extrapolate=Linear","MultiX=Average","Skip=True","Sort=True")</f>
        <v>14.894961173415869</v>
      </c>
      <c r="U217" s="43">
        <f ca="1">_xll.BInterpol('Base CDI'!$H$4:$H$28,'Base CDI'!$I$4:$I$29,S217,"Cubic","Extrapolate=Linear","MultiX=Average","Skip=True","Sort=True")</f>
        <v>14.870879846376296</v>
      </c>
    </row>
    <row r="218" spans="16:21" x14ac:dyDescent="0.25">
      <c r="P218" s="10">
        <v>34827</v>
      </c>
      <c r="Q218">
        <v>1.514586</v>
      </c>
      <c r="S218" s="42">
        <f t="shared" ca="1" si="8"/>
        <v>46076</v>
      </c>
      <c r="T218" s="43">
        <f ca="1">_xll.BInterpol('Base CDI'!$H$4:$H$28,'Base CDI'!$J$4:$J$29,S218,"Cubic","Extrapolate=Linear","MultiX=Average","Skip=True","Sort=True")</f>
        <v>14.894255152944815</v>
      </c>
      <c r="U218" s="43">
        <f ca="1">_xll.BInterpol('Base CDI'!$H$4:$H$28,'Base CDI'!$I$4:$I$29,S218,"Cubic","Extrapolate=Linear","MultiX=Average","Skip=True","Sort=True")</f>
        <v>14.870035967826817</v>
      </c>
    </row>
    <row r="219" spans="16:21" x14ac:dyDescent="0.25">
      <c r="P219" s="10">
        <v>34828</v>
      </c>
      <c r="Q219">
        <v>1.517479</v>
      </c>
      <c r="S219" s="42">
        <f t="shared" ca="1" si="8"/>
        <v>46077</v>
      </c>
      <c r="T219" s="43">
        <f ca="1">_xll.BInterpol('Base CDI'!$H$4:$H$28,'Base CDI'!$J$4:$J$29,S219,"Cubic","Extrapolate=Linear","MultiX=Average","Skip=True","Sort=True")</f>
        <v>14.893544599958126</v>
      </c>
      <c r="U219" s="43">
        <f ca="1">_xll.BInterpol('Base CDI'!$H$4:$H$28,'Base CDI'!$I$4:$I$29,S219,"Cubic","Extrapolate=Linear","MultiX=Average","Skip=True","Sort=True")</f>
        <v>14.869187614517317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46078</v>
      </c>
      <c r="T220" s="43">
        <f ca="1">_xll.BInterpol('Base CDI'!$H$4:$H$28,'Base CDI'!$J$4:$J$29,S220,"Cubic","Extrapolate=Linear","MultiX=Average","Skip=True","Sort=True")</f>
        <v>14.892829427292039</v>
      </c>
      <c r="U220" s="43">
        <f ca="1">_xll.BInterpol('Base CDI'!$H$4:$H$28,'Base CDI'!$I$4:$I$29,S220,"Cubic","Extrapolate=Linear","MultiX=Average","Skip=True","Sort=True")</f>
        <v>14.868334700394717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46079</v>
      </c>
      <c r="T221" s="43">
        <f ca="1">_xll.BInterpol('Base CDI'!$H$4:$H$28,'Base CDI'!$J$4:$J$29,S221,"Cubic","Extrapolate=Linear","MultiX=Average","Skip=True","Sort=True")</f>
        <v>14.892109547782789</v>
      </c>
      <c r="U221" s="43">
        <f ca="1">_xll.BInterpol('Base CDI'!$H$4:$H$28,'Base CDI'!$I$4:$I$29,S221,"Cubic","Extrapolate=Linear","MultiX=Average","Skip=True","Sort=True")</f>
        <v>14.867477139405938</v>
      </c>
    </row>
    <row r="222" spans="16:21" x14ac:dyDescent="0.25">
      <c r="P222" s="10">
        <v>34831</v>
      </c>
      <c r="Q222">
        <v>1.526216</v>
      </c>
      <c r="S222" s="42">
        <f t="shared" ca="1" si="8"/>
        <v>46080</v>
      </c>
      <c r="T222" s="43">
        <f ca="1">_xll.BInterpol('Base CDI'!$H$4:$H$28,'Base CDI'!$J$4:$J$29,S222,"Cubic","Extrapolate=Linear","MultiX=Average","Skip=True","Sort=True")</f>
        <v>14.891384874266617</v>
      </c>
      <c r="U222" s="43">
        <f ca="1">_xll.BInterpol('Base CDI'!$H$4:$H$28,'Base CDI'!$I$4:$I$29,S222,"Cubic","Extrapolate=Linear","MultiX=Average","Skip=True","Sort=True")</f>
        <v>14.866614845497907</v>
      </c>
    </row>
    <row r="223" spans="16:21" x14ac:dyDescent="0.25">
      <c r="P223" s="10">
        <v>34834</v>
      </c>
      <c r="Q223">
        <v>1.529131</v>
      </c>
      <c r="S223" s="42">
        <f t="shared" ca="1" si="8"/>
        <v>46081</v>
      </c>
      <c r="T223" s="43">
        <f ca="1">_xll.BInterpol('Base CDI'!$H$4:$H$28,'Base CDI'!$J$4:$J$29,S223,"Cubic","Extrapolate=Linear","MultiX=Average","Skip=True","Sort=True")</f>
        <v>14.890655319579761</v>
      </c>
      <c r="U223" s="43">
        <f ca="1">_xll.BInterpol('Base CDI'!$H$4:$H$28,'Base CDI'!$I$4:$I$29,S223,"Cubic","Extrapolate=Linear","MultiX=Average","Skip=True","Sort=True")</f>
        <v>14.865747732617542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46082</v>
      </c>
      <c r="T224" s="43">
        <f ca="1">_xll.BInterpol('Base CDI'!$H$4:$H$28,'Base CDI'!$J$4:$J$29,S224,"Cubic","Extrapolate=Linear","MultiX=Average","Skip=True","Sort=True")</f>
        <v>14.889920796558457</v>
      </c>
      <c r="U224" s="43">
        <f ca="1">_xll.BInterpol('Base CDI'!$H$4:$H$28,'Base CDI'!$I$4:$I$29,S224,"Cubic","Extrapolate=Linear","MultiX=Average","Skip=True","Sort=True")</f>
        <v>14.86487571471177</v>
      </c>
    </row>
    <row r="225" spans="16:21" x14ac:dyDescent="0.25">
      <c r="P225" s="10">
        <v>34836</v>
      </c>
      <c r="Q225">
        <v>1.534958</v>
      </c>
      <c r="S225" s="42">
        <f t="shared" ca="1" si="8"/>
        <v>46083</v>
      </c>
      <c r="T225" s="43">
        <f ca="1">_xll.BInterpol('Base CDI'!$H$4:$H$28,'Base CDI'!$J$4:$J$29,S225,"Cubic","Extrapolate=Linear","MultiX=Average","Skip=True","Sort=True")</f>
        <v>14.889181218038942</v>
      </c>
      <c r="U225" s="43">
        <f ca="1">_xll.BInterpol('Base CDI'!$H$4:$H$28,'Base CDI'!$I$4:$I$29,S225,"Cubic","Extrapolate=Linear","MultiX=Average","Skip=True","Sort=True")</f>
        <v>14.863998705727509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46084</v>
      </c>
      <c r="T226" s="43">
        <f ca="1">_xll.BInterpol('Base CDI'!$H$4:$H$28,'Base CDI'!$J$4:$J$29,S226,"Cubic","Extrapolate=Linear","MultiX=Average","Skip=True","Sort=True")</f>
        <v>14.888436496857455</v>
      </c>
      <c r="U226" s="43">
        <f ca="1">_xll.BInterpol('Base CDI'!$H$4:$H$28,'Base CDI'!$I$4:$I$29,S226,"Cubic","Extrapolate=Linear","MultiX=Average","Skip=True","Sort=True")</f>
        <v>14.863116619611686</v>
      </c>
    </row>
    <row r="227" spans="16:21" x14ac:dyDescent="0.25">
      <c r="P227" s="10">
        <v>34838</v>
      </c>
      <c r="Q227">
        <v>1.540781</v>
      </c>
      <c r="S227" s="42">
        <f t="shared" ca="1" si="8"/>
        <v>46085</v>
      </c>
      <c r="T227" s="43">
        <f ca="1">_xll.BInterpol('Base CDI'!$H$4:$H$28,'Base CDI'!$J$4:$J$29,S227,"Cubic","Extrapolate=Linear","MultiX=Average","Skip=True","Sort=True")</f>
        <v>14.887686545850235</v>
      </c>
      <c r="U227" s="43">
        <f ca="1">_xll.BInterpol('Base CDI'!$H$4:$H$28,'Base CDI'!$I$4:$I$29,S227,"Cubic","Extrapolate=Linear","MultiX=Average","Skip=True","Sort=True")</f>
        <v>14.862229370311221</v>
      </c>
    </row>
    <row r="228" spans="16:21" x14ac:dyDescent="0.25">
      <c r="P228" s="10">
        <v>34841</v>
      </c>
      <c r="Q228">
        <v>1.543698</v>
      </c>
      <c r="S228" s="42">
        <f t="shared" ca="1" si="8"/>
        <v>46086</v>
      </c>
      <c r="T228" s="43">
        <f ca="1">_xll.BInterpol('Base CDI'!$H$4:$H$28,'Base CDI'!$J$4:$J$29,S228,"Cubic","Extrapolate=Linear","MultiX=Average","Skip=True","Sort=True")</f>
        <v>14.886931277853519</v>
      </c>
      <c r="U228" s="43">
        <f ca="1">_xll.BInterpol('Base CDI'!$H$4:$H$28,'Base CDI'!$I$4:$I$29,S228,"Cubic","Extrapolate=Linear","MultiX=Average","Skip=True","Sort=True")</f>
        <v>14.861336871773036</v>
      </c>
    </row>
    <row r="229" spans="16:21" x14ac:dyDescent="0.25">
      <c r="P229" s="10">
        <v>34842</v>
      </c>
      <c r="Q229">
        <v>1.546621</v>
      </c>
      <c r="S229" s="42">
        <f t="shared" ca="1" si="8"/>
        <v>46087</v>
      </c>
      <c r="T229" s="43">
        <f ca="1">_xll.BInterpol('Base CDI'!$H$4:$H$28,'Base CDI'!$J$4:$J$29,S229,"Cubic","Extrapolate=Linear","MultiX=Average","Skip=True","Sort=True")</f>
        <v>14.886170605703542</v>
      </c>
      <c r="U229" s="43">
        <f ca="1">_xll.BInterpol('Base CDI'!$H$4:$H$28,'Base CDI'!$I$4:$I$29,S229,"Cubic","Extrapolate=Linear","MultiX=Average","Skip=True","Sort=True")</f>
        <v>14.860439037944056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46088</v>
      </c>
      <c r="T230" s="43">
        <f ca="1">_xll.BInterpol('Base CDI'!$H$4:$H$28,'Base CDI'!$J$4:$J$29,S230,"Cubic","Extrapolate=Linear","MultiX=Average","Skip=True","Sort=True")</f>
        <v>14.885404442236547</v>
      </c>
      <c r="U230" s="43">
        <f ca="1">_xll.BInterpol('Base CDI'!$H$4:$H$28,'Base CDI'!$I$4:$I$29,S230,"Cubic","Extrapolate=Linear","MultiX=Average","Skip=True","Sort=True")</f>
        <v>14.859535782771204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46089</v>
      </c>
      <c r="T231" s="43">
        <f ca="1">_xll.BInterpol('Base CDI'!$H$4:$H$28,'Base CDI'!$J$4:$J$29,S231,"Cubic","Extrapolate=Linear","MultiX=Average","Skip=True","Sort=True")</f>
        <v>14.884632700288767</v>
      </c>
      <c r="U231" s="43">
        <f ca="1">_xll.BInterpol('Base CDI'!$H$4:$H$28,'Base CDI'!$I$4:$I$29,S231,"Cubic","Extrapolate=Linear","MultiX=Average","Skip=True","Sort=True")</f>
        <v>14.858627020201398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46090</v>
      </c>
      <c r="T232" s="43">
        <f ca="1">_xll.BInterpol('Base CDI'!$H$4:$H$28,'Base CDI'!$J$4:$J$29,S232,"Cubic","Extrapolate=Linear","MultiX=Average","Skip=True","Sort=True")</f>
        <v>14.883855292696442</v>
      </c>
      <c r="U232" s="43">
        <f ca="1">_xll.BInterpol('Base CDI'!$H$4:$H$28,'Base CDI'!$I$4:$I$29,S232,"Cubic","Extrapolate=Linear","MultiX=Average","Skip=True","Sort=True")</f>
        <v>14.857712664181566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46091</v>
      </c>
      <c r="T233" s="43">
        <f ca="1">_xll.BInterpol('Base CDI'!$H$4:$H$28,'Base CDI'!$J$4:$J$29,S233,"Cubic","Extrapolate=Linear","MultiX=Average","Skip=True","Sort=True")</f>
        <v>14.88307213229581</v>
      </c>
      <c r="U233" s="43">
        <f ca="1">_xll.BInterpol('Base CDI'!$H$4:$H$28,'Base CDI'!$I$4:$I$29,S233,"Cubic","Extrapolate=Linear","MultiX=Average","Skip=True","Sort=True")</f>
        <v>14.85679262865863</v>
      </c>
    </row>
    <row r="234" spans="16:21" x14ac:dyDescent="0.25">
      <c r="P234" s="10">
        <v>34849</v>
      </c>
      <c r="Q234">
        <v>1.561323</v>
      </c>
      <c r="S234" s="42">
        <f t="shared" ca="1" si="8"/>
        <v>46092</v>
      </c>
      <c r="T234" s="43">
        <f ca="1">_xll.BInterpol('Base CDI'!$H$4:$H$28,'Base CDI'!$J$4:$J$29,S234,"Cubic","Extrapolate=Linear","MultiX=Average","Skip=True","Sort=True")</f>
        <v>14.882283131923108</v>
      </c>
      <c r="U234" s="43">
        <f ca="1">_xll.BInterpol('Base CDI'!$H$4:$H$28,'Base CDI'!$I$4:$I$29,S234,"Cubic","Extrapolate=Linear","MultiX=Average","Skip=True","Sort=True")</f>
        <v>14.855866827579508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46093</v>
      </c>
      <c r="T235" s="43">
        <f ca="1">_xll.BInterpol('Base CDI'!$H$4:$H$28,'Base CDI'!$J$4:$J$29,S235,"Cubic","Extrapolate=Linear","MultiX=Average","Skip=True","Sort=True")</f>
        <v>14.881488204414573</v>
      </c>
      <c r="U235" s="43">
        <f ca="1">_xll.BInterpol('Base CDI'!$H$4:$H$28,'Base CDI'!$I$4:$I$29,S235,"Cubic","Extrapolate=Linear","MultiX=Average","Skip=True","Sort=True")</f>
        <v>14.854935174891128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46094</v>
      </c>
      <c r="T236" s="43">
        <f ca="1">_xll.BInterpol('Base CDI'!$H$4:$H$28,'Base CDI'!$J$4:$J$29,S236,"Cubic","Extrapolate=Linear","MultiX=Average","Skip=True","Sort=True")</f>
        <v>14.880687262606445</v>
      </c>
      <c r="U236" s="43">
        <f ca="1">_xll.BInterpol('Base CDI'!$H$4:$H$28,'Base CDI'!$I$4:$I$29,S236,"Cubic","Extrapolate=Linear","MultiX=Average","Skip=True","Sort=True")</f>
        <v>14.85399758454041</v>
      </c>
    </row>
    <row r="237" spans="16:21" x14ac:dyDescent="0.25">
      <c r="P237" s="10">
        <v>34852</v>
      </c>
      <c r="Q237">
        <v>1.570192</v>
      </c>
      <c r="S237" s="42">
        <f t="shared" ca="1" si="8"/>
        <v>46095</v>
      </c>
      <c r="T237" s="43">
        <f ca="1">_xll.BInterpol('Base CDI'!$H$4:$H$28,'Base CDI'!$J$4:$J$29,S237,"Cubic","Extrapolate=Linear","MultiX=Average","Skip=True","Sort=True")</f>
        <v>14.879880219334959</v>
      </c>
      <c r="U237" s="43">
        <f ca="1">_xll.BInterpol('Base CDI'!$H$4:$H$28,'Base CDI'!$I$4:$I$29,S237,"Cubic","Extrapolate=Linear","MultiX=Average","Skip=True","Sort=True")</f>
        <v>14.853053970474276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46096</v>
      </c>
      <c r="T238" s="43">
        <f ca="1">_xll.BInterpol('Base CDI'!$H$4:$H$28,'Base CDI'!$J$4:$J$29,S238,"Cubic","Extrapolate=Linear","MultiX=Average","Skip=True","Sort=True")</f>
        <v>14.879066987436355</v>
      </c>
      <c r="U238" s="43">
        <f ca="1">_xll.BInterpol('Base CDI'!$H$4:$H$28,'Base CDI'!$I$4:$I$29,S238,"Cubic","Extrapolate=Linear","MultiX=Average","Skip=True","Sort=True")</f>
        <v>14.852104246639652</v>
      </c>
    </row>
    <row r="239" spans="16:21" x14ac:dyDescent="0.25">
      <c r="P239" s="10">
        <v>34856</v>
      </c>
      <c r="Q239">
        <v>1.576133</v>
      </c>
      <c r="S239" s="42">
        <f t="shared" ca="1" si="8"/>
        <v>46097</v>
      </c>
      <c r="T239" s="43">
        <f ca="1">_xll.BInterpol('Base CDI'!$H$4:$H$28,'Base CDI'!$J$4:$J$29,S239,"Cubic","Extrapolate=Linear","MultiX=Average","Skip=True","Sort=True")</f>
        <v>14.87824747974687</v>
      </c>
      <c r="U239" s="43">
        <f ca="1">_xll.BInterpol('Base CDI'!$H$4:$H$28,'Base CDI'!$I$4:$I$29,S239,"Cubic","Extrapolate=Linear","MultiX=Average","Skip=True","Sort=True")</f>
        <v>14.851148326983457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46098</v>
      </c>
      <c r="T240" s="43">
        <f ca="1">_xll.BInterpol('Base CDI'!$H$4:$H$28,'Base CDI'!$J$4:$J$29,S240,"Cubic","Extrapolate=Linear","MultiX=Average","Skip=True","Sort=True")</f>
        <v>14.877421609102742</v>
      </c>
      <c r="U240" s="43">
        <f ca="1">_xll.BInterpol('Base CDI'!$H$4:$H$28,'Base CDI'!$I$4:$I$29,S240,"Cubic","Extrapolate=Linear","MultiX=Average","Skip=True","Sort=True")</f>
        <v>14.850186125452614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46099</v>
      </c>
      <c r="T241" s="43">
        <f ca="1">_xll.BInterpol('Base CDI'!$H$4:$H$28,'Base CDI'!$J$4:$J$29,S241,"Cubic","Extrapolate=Linear","MultiX=Average","Skip=True","Sort=True")</f>
        <v>14.876589288340208</v>
      </c>
      <c r="U241" s="43">
        <f ca="1">_xll.BInterpol('Base CDI'!$H$4:$H$28,'Base CDI'!$I$4:$I$29,S241,"Cubic","Extrapolate=Linear","MultiX=Average","Skip=True","Sort=True")</f>
        <v>14.849217555994048</v>
      </c>
    </row>
    <row r="242" spans="16:21" x14ac:dyDescent="0.25">
      <c r="P242" s="10">
        <v>34859</v>
      </c>
      <c r="Q242">
        <v>1.585102</v>
      </c>
      <c r="S242" s="42">
        <f t="shared" ca="1" si="8"/>
        <v>46100</v>
      </c>
      <c r="T242" s="43">
        <f ca="1">_xll.BInterpol('Base CDI'!$H$4:$H$28,'Base CDI'!$J$4:$J$29,S242,"Cubic","Extrapolate=Linear","MultiX=Average","Skip=True","Sort=True")</f>
        <v>14.875750430295506</v>
      </c>
      <c r="U242" s="43">
        <f ca="1">_xll.BInterpol('Base CDI'!$H$4:$H$28,'Base CDI'!$I$4:$I$29,S242,"Cubic","Extrapolate=Linear","MultiX=Average","Skip=True","Sort=True")</f>
        <v>14.84824253255468</v>
      </c>
    </row>
    <row r="243" spans="16:21" x14ac:dyDescent="0.25">
      <c r="P243" s="10">
        <v>34862</v>
      </c>
      <c r="Q243">
        <v>1.588104</v>
      </c>
      <c r="S243" s="42">
        <f t="shared" ca="1" si="8"/>
        <v>46101</v>
      </c>
      <c r="T243" s="43">
        <f ca="1">_xll.BInterpol('Base CDI'!$H$4:$H$28,'Base CDI'!$J$4:$J$29,S243,"Cubic","Extrapolate=Linear","MultiX=Average","Skip=True","Sort=True")</f>
        <v>14.874904947804874</v>
      </c>
      <c r="U243" s="43">
        <f ca="1">_xll.BInterpol('Base CDI'!$H$4:$H$28,'Base CDI'!$I$4:$I$29,S243,"Cubic","Extrapolate=Linear","MultiX=Average","Skip=True","Sort=True")</f>
        <v>14.847260969081434</v>
      </c>
    </row>
    <row r="244" spans="16:21" x14ac:dyDescent="0.25">
      <c r="P244" s="10">
        <v>34863</v>
      </c>
      <c r="Q244">
        <v>1.59111</v>
      </c>
      <c r="S244" s="42">
        <f t="shared" ca="1" si="8"/>
        <v>46102</v>
      </c>
      <c r="T244" s="43">
        <f ca="1">_xll.BInterpol('Base CDI'!$H$4:$H$28,'Base CDI'!$J$4:$J$29,S244,"Cubic","Extrapolate=Linear","MultiX=Average","Skip=True","Sort=True")</f>
        <v>14.87405275370455</v>
      </c>
      <c r="U244" s="43">
        <f ca="1">_xll.BInterpol('Base CDI'!$H$4:$H$28,'Base CDI'!$I$4:$I$29,S244,"Cubic","Extrapolate=Linear","MultiX=Average","Skip=True","Sort=True")</f>
        <v>14.846272779521231</v>
      </c>
    </row>
    <row r="245" spans="16:21" x14ac:dyDescent="0.25">
      <c r="P245" s="10">
        <v>34864</v>
      </c>
      <c r="Q245">
        <v>1.594123</v>
      </c>
      <c r="S245" s="42">
        <f t="shared" ca="1" si="8"/>
        <v>46103</v>
      </c>
      <c r="T245" s="43">
        <f ca="1">_xll.BInterpol('Base CDI'!$H$4:$H$28,'Base CDI'!$J$4:$J$29,S245,"Cubic","Extrapolate=Linear","MultiX=Average","Skip=True","Sort=True")</f>
        <v>14.873193760830771</v>
      </c>
      <c r="U245" s="43">
        <f ca="1">_xll.BInterpol('Base CDI'!$H$4:$H$28,'Base CDI'!$I$4:$I$29,S245,"Cubic","Extrapolate=Linear","MultiX=Average","Skip=True","Sort=True")</f>
        <v>14.845277877820994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46104</v>
      </c>
      <c r="T246" s="43">
        <f ca="1">_xll.BInterpol('Base CDI'!$H$4:$H$28,'Base CDI'!$J$4:$J$29,S246,"Cubic","Extrapolate=Linear","MultiX=Average","Skip=True","Sort=True")</f>
        <v>14.872327882019777</v>
      </c>
      <c r="U246" s="43">
        <f ca="1">_xll.BInterpol('Base CDI'!$H$4:$H$28,'Base CDI'!$I$4:$I$29,S246,"Cubic","Extrapolate=Linear","MultiX=Average","Skip=True","Sort=True")</f>
        <v>14.844276177927647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46105</v>
      </c>
      <c r="T247" s="43">
        <f ca="1">_xll.BInterpol('Base CDI'!$H$4:$H$28,'Base CDI'!$J$4:$J$29,S247,"Cubic","Extrapolate=Linear","MultiX=Average","Skip=True","Sort=True")</f>
        <v>14.871455030107803</v>
      </c>
      <c r="U247" s="43">
        <f ca="1">_xll.BInterpol('Base CDI'!$H$4:$H$28,'Base CDI'!$I$4:$I$29,S247,"Cubic","Extrapolate=Linear","MultiX=Average","Skip=True","Sort=True")</f>
        <v>14.843267593788109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46106</v>
      </c>
      <c r="T248" s="43">
        <f ca="1">_xll.BInterpol('Base CDI'!$H$4:$H$28,'Base CDI'!$J$4:$J$29,S248,"Cubic","Extrapolate=Linear","MultiX=Average","Skip=True","Sort=True")</f>
        <v>14.870575117931088</v>
      </c>
      <c r="U248" s="43">
        <f ca="1">_xll.BInterpol('Base CDI'!$H$4:$H$28,'Base CDI'!$I$4:$I$29,S248,"Cubic","Extrapolate=Linear","MultiX=Average","Skip=True","Sort=True")</f>
        <v>14.842252039349308</v>
      </c>
    </row>
    <row r="249" spans="16:21" x14ac:dyDescent="0.25">
      <c r="P249" s="10">
        <v>34871</v>
      </c>
      <c r="Q249">
        <v>1.606225</v>
      </c>
      <c r="S249" s="42">
        <f t="shared" ca="1" si="8"/>
        <v>46107</v>
      </c>
      <c r="T249" s="43">
        <f ca="1">_xll.BInterpol('Base CDI'!$H$4:$H$28,'Base CDI'!$J$4:$J$29,S249,"Cubic","Extrapolate=Linear","MultiX=Average","Skip=True","Sort=True")</f>
        <v>14.86968805832587</v>
      </c>
      <c r="U249" s="43">
        <f ca="1">_xll.BInterpol('Base CDI'!$H$4:$H$28,'Base CDI'!$I$4:$I$29,S249,"Cubic","Extrapolate=Linear","MultiX=Average","Skip=True","Sort=True")</f>
        <v>14.841229428558162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46108</v>
      </c>
      <c r="T250" s="43">
        <f ca="1">_xll.BInterpol('Base CDI'!$H$4:$H$28,'Base CDI'!$J$4:$J$29,S250,"Cubic","Extrapolate=Linear","MultiX=Average","Skip=True","Sort=True")</f>
        <v>14.868793764128386</v>
      </c>
      <c r="U250" s="43">
        <f ca="1">_xll.BInterpol('Base CDI'!$H$4:$H$28,'Base CDI'!$I$4:$I$29,S250,"Cubic","Extrapolate=Linear","MultiX=Average","Skip=True","Sort=True")</f>
        <v>14.840199675361596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46109</v>
      </c>
      <c r="T251" s="43">
        <f ca="1">_xll.BInterpol('Base CDI'!$H$4:$H$28,'Base CDI'!$J$4:$J$29,S251,"Cubic","Extrapolate=Linear","MultiX=Average","Skip=True","Sort=True")</f>
        <v>14.867892148174874</v>
      </c>
      <c r="U251" s="43">
        <f ca="1">_xll.BInterpol('Base CDI'!$H$4:$H$28,'Base CDI'!$I$4:$I$29,S251,"Cubic","Extrapolate=Linear","MultiX=Average","Skip=True","Sort=True")</f>
        <v>14.839162693706534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46110</v>
      </c>
      <c r="T252" s="43">
        <f ca="1">_xll.BInterpol('Base CDI'!$H$4:$H$28,'Base CDI'!$J$4:$J$29,S252,"Cubic","Extrapolate=Linear","MultiX=Average","Skip=True","Sort=True")</f>
        <v>14.866983123301571</v>
      </c>
      <c r="U252" s="43">
        <f ca="1">_xll.BInterpol('Base CDI'!$H$4:$H$28,'Base CDI'!$I$4:$I$29,S252,"Cubic","Extrapolate=Linear","MultiX=Average","Skip=True","Sort=True")</f>
        <v>14.838118397539894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46111</v>
      </c>
      <c r="T253" s="43">
        <f ca="1">_xll.BInterpol('Base CDI'!$H$4:$H$28,'Base CDI'!$J$4:$J$29,S253,"Cubic","Extrapolate=Linear","MultiX=Average","Skip=True","Sort=True")</f>
        <v>14.866066602344716</v>
      </c>
      <c r="U253" s="43">
        <f ca="1">_xll.BInterpol('Base CDI'!$H$4:$H$28,'Base CDI'!$I$4:$I$29,S253,"Cubic","Extrapolate=Linear","MultiX=Average","Skip=True","Sort=True")</f>
        <v>14.837066700808602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46112</v>
      </c>
      <c r="T254" s="43">
        <f ca="1">_xll.BInterpol('Base CDI'!$H$4:$H$28,'Base CDI'!$J$4:$J$29,S254,"Cubic","Extrapolate=Linear","MultiX=Average","Skip=True","Sort=True")</f>
        <v>14.865142498140548</v>
      </c>
      <c r="U254" s="43">
        <f ca="1">_xll.BInterpol('Base CDI'!$H$4:$H$28,'Base CDI'!$I$4:$I$29,S254,"Cubic","Extrapolate=Linear","MultiX=Average","Skip=True","Sort=True")</f>
        <v>14.836007517459581</v>
      </c>
    </row>
    <row r="255" spans="16:21" x14ac:dyDescent="0.25">
      <c r="P255" s="10">
        <v>34879</v>
      </c>
      <c r="Q255">
        <v>1.624547</v>
      </c>
      <c r="S255" s="42">
        <f t="shared" ca="1" si="8"/>
        <v>46113</v>
      </c>
      <c r="T255" s="43">
        <f ca="1">_xll.BInterpol('Base CDI'!$H$4:$H$28,'Base CDI'!$J$4:$J$29,S255,"Cubic","Extrapolate=Linear","MultiX=Average","Skip=True","Sort=True")</f>
        <v>14.864210723525302</v>
      </c>
      <c r="U255" s="43">
        <f ca="1">_xll.BInterpol('Base CDI'!$H$4:$H$28,'Base CDI'!$I$4:$I$29,S255,"Cubic","Extrapolate=Linear","MultiX=Average","Skip=True","Sort=True")</f>
        <v>14.834940761439753</v>
      </c>
    </row>
    <row r="256" spans="16:21" x14ac:dyDescent="0.25">
      <c r="P256" s="10">
        <v>34880</v>
      </c>
      <c r="Q256">
        <v>1.627623</v>
      </c>
      <c r="S256" s="42">
        <f t="shared" ca="1" si="8"/>
        <v>46114</v>
      </c>
      <c r="T256" s="43">
        <f ca="1">_xll.BInterpol('Base CDI'!$H$4:$H$28,'Base CDI'!$J$4:$J$29,S256,"Cubic","Extrapolate=Linear","MultiX=Average","Skip=True","Sort=True")</f>
        <v>14.863271191335217</v>
      </c>
      <c r="U256" s="43">
        <f ca="1">_xll.BInterpol('Base CDI'!$H$4:$H$28,'Base CDI'!$I$4:$I$29,S256,"Cubic","Extrapolate=Linear","MultiX=Average","Skip=True","Sort=True")</f>
        <v>14.833866346696039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46115</v>
      </c>
      <c r="T257" s="43">
        <f ca="1">_xll.BInterpol('Base CDI'!$H$4:$H$28,'Base CDI'!$J$4:$J$29,S257,"Cubic","Extrapolate=Linear","MultiX=Average","Skip=True","Sort=True")</f>
        <v>14.862323814406531</v>
      </c>
      <c r="U257" s="43">
        <f ca="1">_xll.BInterpol('Base CDI'!$H$4:$H$28,'Base CDI'!$I$4:$I$29,S257,"Cubic","Extrapolate=Linear","MultiX=Average","Skip=True","Sort=True")</f>
        <v>14.832784187175365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46116</v>
      </c>
      <c r="T258" s="43">
        <f ca="1">_xll.BInterpol('Base CDI'!$H$4:$H$28,'Base CDI'!$J$4:$J$29,S258,"Cubic","Extrapolate=Linear","MultiX=Average","Skip=True","Sort=True")</f>
        <v>14.861368505575483</v>
      </c>
      <c r="U258" s="43">
        <f ca="1">_xll.BInterpol('Base CDI'!$H$4:$H$28,'Base CDI'!$I$4:$I$29,S258,"Cubic","Extrapolate=Linear","MultiX=Average","Skip=True","Sort=True")</f>
        <v>14.83169419682465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46117</v>
      </c>
      <c r="T259" s="43">
        <f ca="1">_xll.BInterpol('Base CDI'!$H$4:$H$28,'Base CDI'!$J$4:$J$29,S259,"Cubic","Extrapolate=Linear","MultiX=Average","Skip=True","Sort=True")</f>
        <v>14.860405177678306</v>
      </c>
      <c r="U259" s="43">
        <f ca="1">_xll.BInterpol('Base CDI'!$H$4:$H$28,'Base CDI'!$I$4:$I$29,S259,"Cubic","Extrapolate=Linear","MultiX=Average","Skip=True","Sort=True")</f>
        <v>14.830596289590819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46118</v>
      </c>
      <c r="T260" s="43">
        <f ca="1">_xll.BInterpol('Base CDI'!$H$4:$H$28,'Base CDI'!$J$4:$J$29,S260,"Cubic","Extrapolate=Linear","MultiX=Average","Skip=True","Sort=True")</f>
        <v>14.859433743551243</v>
      </c>
      <c r="U260" s="43">
        <f ca="1">_xll.BInterpol('Base CDI'!$H$4:$H$28,'Base CDI'!$I$4:$I$29,S260,"Cubic","Extrapolate=Linear","MultiX=Average","Skip=True","Sort=True")</f>
        <v>14.829490379420793</v>
      </c>
    </row>
    <row r="261" spans="16:21" x14ac:dyDescent="0.25">
      <c r="P261" s="10">
        <v>34887</v>
      </c>
      <c r="Q261">
        <v>1.643062</v>
      </c>
      <c r="S261" s="42">
        <f t="shared" ca="1" si="8"/>
        <v>46119</v>
      </c>
      <c r="T261" s="43">
        <f ca="1">_xll.BInterpol('Base CDI'!$H$4:$H$28,'Base CDI'!$J$4:$J$29,S261,"Cubic","Extrapolate=Linear","MultiX=Average","Skip=True","Sort=True")</f>
        <v>14.858454116030529</v>
      </c>
      <c r="U261" s="43">
        <f ca="1">_xll.BInterpol('Base CDI'!$H$4:$H$28,'Base CDI'!$I$4:$I$29,S261,"Cubic","Extrapolate=Linear","MultiX=Average","Skip=True","Sort=True")</f>
        <v>14.828376380261497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46120</v>
      </c>
      <c r="T262" s="43">
        <f ca="1">_xll.BInterpol('Base CDI'!$H$4:$H$28,'Base CDI'!$J$4:$J$29,S262,"Cubic","Extrapolate=Linear","MultiX=Average","Skip=True","Sort=True")</f>
        <v>14.857466207952402</v>
      </c>
      <c r="U262" s="43">
        <f ca="1">_xll.BInterpol('Base CDI'!$H$4:$H$28,'Base CDI'!$I$4:$I$29,S262,"Cubic","Extrapolate=Linear","MultiX=Average","Skip=True","Sort=True")</f>
        <v>14.827254206059852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46121</v>
      </c>
      <c r="T263" s="43">
        <f ca="1">_xll.BInterpol('Base CDI'!$H$4:$H$28,'Base CDI'!$J$4:$J$29,S263,"Cubic","Extrapolate=Linear","MultiX=Average","Skip=True","Sort=True")</f>
        <v>14.856469932153102</v>
      </c>
      <c r="U263" s="43">
        <f ca="1">_xll.BInterpol('Base CDI'!$H$4:$H$28,'Base CDI'!$I$4:$I$29,S263,"Cubic","Extrapolate=Linear","MultiX=Average","Skip=True","Sort=True")</f>
        <v>14.826123770762779</v>
      </c>
    </row>
    <row r="264" spans="16:21" x14ac:dyDescent="0.25">
      <c r="P264" s="10">
        <v>34892</v>
      </c>
      <c r="Q264">
        <v>1.652396</v>
      </c>
      <c r="S264" s="42">
        <f t="shared" ca="1" si="8"/>
        <v>46122</v>
      </c>
      <c r="T264" s="43">
        <f ca="1">_xll.BInterpol('Base CDI'!$H$4:$H$28,'Base CDI'!$J$4:$J$29,S264,"Cubic","Extrapolate=Linear","MultiX=Average","Skip=True","Sort=True")</f>
        <v>14.855465201468865</v>
      </c>
      <c r="U264" s="43">
        <f ca="1">_xll.BInterpol('Base CDI'!$H$4:$H$28,'Base CDI'!$I$4:$I$29,S264,"Cubic","Extrapolate=Linear","MultiX=Average","Skip=True","Sort=True")</f>
        <v>14.824984988317205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46123</v>
      </c>
      <c r="T265" s="43">
        <f ca="1">_xll.BInterpol('Base CDI'!$H$4:$H$28,'Base CDI'!$J$4:$J$29,S265,"Cubic","Extrapolate=Linear","MultiX=Average","Skip=True","Sort=True")</f>
        <v>14.854451928735928</v>
      </c>
      <c r="U265" s="43">
        <f ca="1">_xll.BInterpol('Base CDI'!$H$4:$H$28,'Base CDI'!$I$4:$I$29,S265,"Cubic","Extrapolate=Linear","MultiX=Average","Skip=True","Sort=True")</f>
        <v>14.823837772670048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46124</v>
      </c>
      <c r="T266" s="43">
        <f ca="1">_xll.BInterpol('Base CDI'!$H$4:$H$28,'Base CDI'!$J$4:$J$29,S266,"Cubic","Extrapolate=Linear","MultiX=Average","Skip=True","Sort=True")</f>
        <v>14.853430026790528</v>
      </c>
      <c r="U266" s="43">
        <f ca="1">_xll.BInterpol('Base CDI'!$H$4:$H$28,'Base CDI'!$I$4:$I$29,S266,"Cubic","Extrapolate=Linear","MultiX=Average","Skip=True","Sort=True")</f>
        <v>14.822682037768235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46125</v>
      </c>
      <c r="T267" s="43">
        <f ca="1">_xll.BInterpol('Base CDI'!$H$4:$H$28,'Base CDI'!$J$4:$J$29,S267,"Cubic","Extrapolate=Linear","MultiX=Average","Skip=True","Sort=True")</f>
        <v>14.852399408468907</v>
      </c>
      <c r="U267" s="43">
        <f ca="1">_xll.BInterpol('Base CDI'!$H$4:$H$28,'Base CDI'!$I$4:$I$29,S267,"Cubic","Extrapolate=Linear","MultiX=Average","Skip=True","Sort=True")</f>
        <v>14.821517697558685</v>
      </c>
    </row>
    <row r="268" spans="16:21" x14ac:dyDescent="0.25">
      <c r="P268" s="10">
        <v>34898</v>
      </c>
      <c r="Q268">
        <v>1.66489</v>
      </c>
      <c r="S268" s="42">
        <f t="shared" ca="1" si="9"/>
        <v>46126</v>
      </c>
      <c r="T268" s="43">
        <f ca="1">_xll.BInterpol('Base CDI'!$H$4:$H$28,'Base CDI'!$J$4:$J$29,S268,"Cubic","Extrapolate=Linear","MultiX=Average","Skip=True","Sort=True")</f>
        <v>14.851359986607299</v>
      </c>
      <c r="U268" s="43">
        <f ca="1">_xll.BInterpol('Base CDI'!$H$4:$H$28,'Base CDI'!$I$4:$I$29,S268,"Cubic","Extrapolate=Linear","MultiX=Average","Skip=True","Sort=True")</f>
        <v>14.820344665988323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46127</v>
      </c>
      <c r="T269" s="43">
        <f ca="1">_xll.BInterpol('Base CDI'!$H$4:$H$28,'Base CDI'!$J$4:$J$29,S269,"Cubic","Extrapolate=Linear","MultiX=Average","Skip=True","Sort=True")</f>
        <v>14.850311674041944</v>
      </c>
      <c r="U269" s="43">
        <f ca="1">_xll.BInterpol('Base CDI'!$H$4:$H$28,'Base CDI'!$I$4:$I$29,S269,"Cubic","Extrapolate=Linear","MultiX=Average","Skip=True","Sort=True")</f>
        <v>14.81916285700407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46128</v>
      </c>
      <c r="T270" s="43">
        <f ca="1">_xll.BInterpol('Base CDI'!$H$4:$H$28,'Base CDI'!$J$4:$J$29,S270,"Cubic","Extrapolate=Linear","MultiX=Average","Skip=True","Sort=True")</f>
        <v>14.849254383609077</v>
      </c>
      <c r="U270" s="43">
        <f ca="1">_xll.BInterpol('Base CDI'!$H$4:$H$28,'Base CDI'!$I$4:$I$29,S270,"Cubic","Extrapolate=Linear","MultiX=Average","Skip=True","Sort=True")</f>
        <v>14.817972184552849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46129</v>
      </c>
      <c r="T271" s="43">
        <f ca="1">_xll.BInterpol('Base CDI'!$H$4:$H$28,'Base CDI'!$J$4:$J$29,S271,"Cubic","Extrapolate=Linear","MultiX=Average","Skip=True","Sort=True")</f>
        <v>14.848188028144937</v>
      </c>
      <c r="U271" s="43">
        <f ca="1">_xll.BInterpol('Base CDI'!$H$4:$H$28,'Base CDI'!$I$4:$I$29,S271,"Cubic","Extrapolate=Linear","MultiX=Average","Skip=True","Sort=True")</f>
        <v>14.816772562581583</v>
      </c>
    </row>
    <row r="272" spans="16:21" x14ac:dyDescent="0.25">
      <c r="P272" s="10">
        <v>34904</v>
      </c>
      <c r="Q272">
        <v>1.677446</v>
      </c>
      <c r="S272" s="42">
        <f t="shared" ca="1" si="9"/>
        <v>46130</v>
      </c>
      <c r="T272" s="43">
        <f ca="1">_xll.BInterpol('Base CDI'!$H$4:$H$28,'Base CDI'!$J$4:$J$29,S272,"Cubic","Extrapolate=Linear","MultiX=Average","Skip=True","Sort=True")</f>
        <v>14.847112520485764</v>
      </c>
      <c r="U272" s="43">
        <f ca="1">_xll.BInterpol('Base CDI'!$H$4:$H$28,'Base CDI'!$I$4:$I$29,S272,"Cubic","Extrapolate=Linear","MultiX=Average","Skip=True","Sort=True")</f>
        <v>14.815563905037196</v>
      </c>
    </row>
    <row r="273" spans="16:21" x14ac:dyDescent="0.25">
      <c r="P273" s="10">
        <v>34905</v>
      </c>
      <c r="Q273">
        <v>1.680599</v>
      </c>
      <c r="S273" s="42">
        <f t="shared" ca="1" si="9"/>
        <v>46131</v>
      </c>
      <c r="T273" s="43">
        <f ca="1">_xll.BInterpol('Base CDI'!$H$4:$H$28,'Base CDI'!$J$4:$J$29,S273,"Cubic","Extrapolate=Linear","MultiX=Average","Skip=True","Sort=True")</f>
        <v>14.846027773467792</v>
      </c>
      <c r="U273" s="43">
        <f ca="1">_xll.BInterpol('Base CDI'!$H$4:$H$28,'Base CDI'!$I$4:$I$29,S273,"Cubic","Extrapolate=Linear","MultiX=Average","Skip=True","Sort=True")</f>
        <v>14.814346125866608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46132</v>
      </c>
      <c r="T274" s="43">
        <f ca="1">_xll.BInterpol('Base CDI'!$H$4:$H$28,'Base CDI'!$J$4:$J$29,S274,"Cubic","Extrapolate=Linear","MultiX=Average","Skip=True","Sort=True")</f>
        <v>14.844933699927262</v>
      </c>
      <c r="U274" s="43">
        <f ca="1">_xll.BInterpol('Base CDI'!$H$4:$H$28,'Base CDI'!$I$4:$I$29,S274,"Cubic","Extrapolate=Linear","MultiX=Average","Skip=True","Sort=True")</f>
        <v>14.813119139016745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46133</v>
      </c>
      <c r="T275" s="43">
        <f ca="1">_xll.BInterpol('Base CDI'!$H$4:$H$28,'Base CDI'!$J$4:$J$29,S275,"Cubic","Extrapolate=Linear","MultiX=Average","Skip=True","Sort=True")</f>
        <v>14.843830212700411</v>
      </c>
      <c r="U275" s="43">
        <f ca="1">_xll.BInterpol('Base CDI'!$H$4:$H$28,'Base CDI'!$I$4:$I$29,S275,"Cubic","Extrapolate=Linear","MultiX=Average","Skip=True","Sort=True")</f>
        <v>14.811882858434526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46134</v>
      </c>
      <c r="T276" s="43">
        <f ca="1">_xll.BInterpol('Base CDI'!$H$4:$H$28,'Base CDI'!$J$4:$J$29,S276,"Cubic","Extrapolate=Linear","MultiX=Average","Skip=True","Sort=True")</f>
        <v>14.842717224623476</v>
      </c>
      <c r="U276" s="43">
        <f ca="1">_xll.BInterpol('Base CDI'!$H$4:$H$28,'Base CDI'!$I$4:$I$29,S276,"Cubic","Extrapolate=Linear","MultiX=Average","Skip=True","Sort=True")</f>
        <v>14.810637198066875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46135</v>
      </c>
      <c r="T277" s="43">
        <f ca="1">_xll.BInterpol('Base CDI'!$H$4:$H$28,'Base CDI'!$J$4:$J$29,S277,"Cubic","Extrapolate=Linear","MultiX=Average","Skip=True","Sort=True")</f>
        <v>14.841594648532695</v>
      </c>
      <c r="U277" s="43">
        <f ca="1">_xll.BInterpol('Base CDI'!$H$4:$H$28,'Base CDI'!$I$4:$I$29,S277,"Cubic","Extrapolate=Linear","MultiX=Average","Skip=True","Sort=True")</f>
        <v>14.809382071860716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46136</v>
      </c>
      <c r="T278" s="43">
        <f ca="1">_xll.BInterpol('Base CDI'!$H$4:$H$28,'Base CDI'!$J$4:$J$29,S278,"Cubic","Extrapolate=Linear","MultiX=Average","Skip=True","Sort=True")</f>
        <v>14.840462397264304</v>
      </c>
      <c r="U278" s="43">
        <f ca="1">_xll.BInterpol('Base CDI'!$H$4:$H$28,'Base CDI'!$I$4:$I$29,S278,"Cubic","Extrapolate=Linear","MultiX=Average","Skip=True","Sort=True")</f>
        <v>14.80811739376297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46137</v>
      </c>
      <c r="T279" s="43">
        <f ca="1">_xll.BInterpol('Base CDI'!$H$4:$H$28,'Base CDI'!$J$4:$J$29,S279,"Cubic","Extrapolate=Linear","MultiX=Average","Skip=True","Sort=True")</f>
        <v>14.839320383654544</v>
      </c>
      <c r="U279" s="43">
        <f ca="1">_xll.BInterpol('Base CDI'!$H$4:$H$28,'Base CDI'!$I$4:$I$29,S279,"Cubic","Extrapolate=Linear","MultiX=Average","Skip=True","Sort=True")</f>
        <v>14.80684307772056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46138</v>
      </c>
      <c r="T280" s="43">
        <f ca="1">_xll.BInterpol('Base CDI'!$H$4:$H$28,'Base CDI'!$J$4:$J$29,S280,"Cubic","Extrapolate=Linear","MultiX=Average","Skip=True","Sort=True")</f>
        <v>14.83816852053965</v>
      </c>
      <c r="U280" s="43">
        <f ca="1">_xll.BInterpol('Base CDI'!$H$4:$H$28,'Base CDI'!$I$4:$I$29,S280,"Cubic","Extrapolate=Linear","MultiX=Average","Skip=True","Sort=True")</f>
        <v>14.805559037680409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46139</v>
      </c>
      <c r="T281" s="43">
        <f ca="1">_xll.BInterpol('Base CDI'!$H$4:$H$28,'Base CDI'!$J$4:$J$29,S281,"Cubic","Extrapolate=Linear","MultiX=Average","Skip=True","Sort=True")</f>
        <v>14.837006720755863</v>
      </c>
      <c r="U281" s="43">
        <f ca="1">_xll.BInterpol('Base CDI'!$H$4:$H$28,'Base CDI'!$I$4:$I$29,S281,"Cubic","Extrapolate=Linear","MultiX=Average","Skip=True","Sort=True")</f>
        <v>14.80426518758944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46140</v>
      </c>
      <c r="T282" s="43">
        <f ca="1">_xll.BInterpol('Base CDI'!$H$4:$H$28,'Base CDI'!$J$4:$J$29,S282,"Cubic","Extrapolate=Linear","MultiX=Average","Skip=True","Sort=True")</f>
        <v>14.835834897139417</v>
      </c>
      <c r="U282" s="43">
        <f ca="1">_xll.BInterpol('Base CDI'!$H$4:$H$28,'Base CDI'!$I$4:$I$29,S282,"Cubic","Extrapolate=Linear","MultiX=Average","Skip=True","Sort=True")</f>
        <v>14.802961441394574</v>
      </c>
    </row>
    <row r="283" spans="16:21" x14ac:dyDescent="0.25">
      <c r="P283" s="10">
        <v>34919</v>
      </c>
      <c r="Q283">
        <v>1.71014</v>
      </c>
      <c r="S283" s="42">
        <f t="shared" ca="1" si="9"/>
        <v>46141</v>
      </c>
      <c r="T283" s="43">
        <f ca="1">_xll.BInterpol('Base CDI'!$H$4:$H$28,'Base CDI'!$J$4:$J$29,S283,"Cubic","Extrapolate=Linear","MultiX=Average","Skip=True","Sort=True")</f>
        <v>14.834652962526553</v>
      </c>
      <c r="U283" s="43">
        <f ca="1">_xll.BInterpol('Base CDI'!$H$4:$H$28,'Base CDI'!$I$4:$I$29,S283,"Cubic","Extrapolate=Linear","MultiX=Average","Skip=True","Sort=True")</f>
        <v>14.801647713042735</v>
      </c>
    </row>
    <row r="284" spans="16:21" x14ac:dyDescent="0.25">
      <c r="P284" s="10">
        <v>34920</v>
      </c>
      <c r="Q284">
        <v>1.712933</v>
      </c>
      <c r="S284" s="42">
        <f t="shared" ca="1" si="9"/>
        <v>46142</v>
      </c>
      <c r="T284" s="43">
        <f ca="1">_xll.BInterpol('Base CDI'!$H$4:$H$28,'Base CDI'!$J$4:$J$29,S284,"Cubic","Extrapolate=Linear","MultiX=Average","Skip=True","Sort=True")</f>
        <v>14.833460829753507</v>
      </c>
      <c r="U284" s="43">
        <f ca="1">_xll.BInterpol('Base CDI'!$H$4:$H$28,'Base CDI'!$I$4:$I$29,S284,"Cubic","Extrapolate=Linear","MultiX=Average","Skip=True","Sort=True")</f>
        <v>14.800323916480847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46143</v>
      </c>
      <c r="T285" s="43">
        <f ca="1">_xll.BInterpol('Base CDI'!$H$4:$H$28,'Base CDI'!$J$4:$J$29,S285,"Cubic","Extrapolate=Linear","MultiX=Average","Skip=True","Sort=True")</f>
        <v>14.832258411656516</v>
      </c>
      <c r="U285" s="43">
        <f ca="1">_xll.BInterpol('Base CDI'!$H$4:$H$28,'Base CDI'!$I$4:$I$29,S285,"Cubic","Extrapolate=Linear","MultiX=Average","Skip=True","Sort=True")</f>
        <v>14.79898996565583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46144</v>
      </c>
      <c r="T286" s="43">
        <f ca="1">_xll.BInterpol('Base CDI'!$H$4:$H$28,'Base CDI'!$J$4:$J$29,S286,"Cubic","Extrapolate=Linear","MultiX=Average","Skip=True","Sort=True")</f>
        <v>14.831045621071819</v>
      </c>
      <c r="U286" s="43">
        <f ca="1">_xll.BInterpol('Base CDI'!$H$4:$H$28,'Base CDI'!$I$4:$I$29,S286,"Cubic","Extrapolate=Linear","MultiX=Average","Skip=True","Sort=True")</f>
        <v>14.797645774514606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46145</v>
      </c>
      <c r="T287" s="43">
        <f ca="1">_xll.BInterpol('Base CDI'!$H$4:$H$28,'Base CDI'!$J$4:$J$29,S287,"Cubic","Extrapolate=Linear","MultiX=Average","Skip=True","Sort=True")</f>
        <v>14.829822370835656</v>
      </c>
      <c r="U287" s="43">
        <f ca="1">_xll.BInterpol('Base CDI'!$H$4:$H$28,'Base CDI'!$I$4:$I$29,S287,"Cubic","Extrapolate=Linear","MultiX=Average","Skip=True","Sort=True")</f>
        <v>14.796291257004102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46146</v>
      </c>
      <c r="T288" s="43">
        <f ca="1">_xll.BInterpol('Base CDI'!$H$4:$H$28,'Base CDI'!$J$4:$J$29,S288,"Cubic","Extrapolate=Linear","MultiX=Average","Skip=True","Sort=True")</f>
        <v>14.828588573784259</v>
      </c>
      <c r="U288" s="43">
        <f ca="1">_xll.BInterpol('Base CDI'!$H$4:$H$28,'Base CDI'!$I$4:$I$29,S288,"Cubic","Extrapolate=Linear","MultiX=Average","Skip=True","Sort=True")</f>
        <v>14.794926327071238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46147</v>
      </c>
      <c r="T289" s="43">
        <f ca="1">_xll.BInterpol('Base CDI'!$H$4:$H$28,'Base CDI'!$J$4:$J$29,S289,"Cubic","Extrapolate=Linear","MultiX=Average","Skip=True","Sort=True")</f>
        <v>14.827344142753871</v>
      </c>
      <c r="U289" s="43">
        <f ca="1">_xll.BInterpol('Base CDI'!$H$4:$H$28,'Base CDI'!$I$4:$I$29,S289,"Cubic","Extrapolate=Linear","MultiX=Average","Skip=True","Sort=True")</f>
        <v>14.793550898662934</v>
      </c>
    </row>
    <row r="290" spans="16:21" x14ac:dyDescent="0.25">
      <c r="P290" s="10">
        <v>34928</v>
      </c>
      <c r="Q290">
        <v>1.729697</v>
      </c>
      <c r="S290" s="42">
        <f t="shared" ca="1" si="9"/>
        <v>46148</v>
      </c>
      <c r="T290" s="43">
        <f ca="1">_xll.BInterpol('Base CDI'!$H$4:$H$28,'Base CDI'!$J$4:$J$29,S290,"Cubic","Extrapolate=Linear","MultiX=Average","Skip=True","Sort=True")</f>
        <v>14.826088990580729</v>
      </c>
      <c r="U290" s="43">
        <f ca="1">_xll.BInterpol('Base CDI'!$H$4:$H$28,'Base CDI'!$I$4:$I$29,S290,"Cubic","Extrapolate=Linear","MultiX=Average","Skip=True","Sort=True")</f>
        <v>14.792164885726118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46149</v>
      </c>
      <c r="T291" s="43">
        <f ca="1">_xll.BInterpol('Base CDI'!$H$4:$H$28,'Base CDI'!$J$4:$J$29,S291,"Cubic","Extrapolate=Linear","MultiX=Average","Skip=True","Sort=True")</f>
        <v>14.824823030101067</v>
      </c>
      <c r="U291" s="43">
        <f ca="1">_xll.BInterpol('Base CDI'!$H$4:$H$28,'Base CDI'!$I$4:$I$29,S291,"Cubic","Extrapolate=Linear","MultiX=Average","Skip=True","Sort=True")</f>
        <v>14.790768202207708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46150</v>
      </c>
      <c r="T292" s="43">
        <f ca="1">_xll.BInterpol('Base CDI'!$H$4:$H$28,'Base CDI'!$J$4:$J$29,S292,"Cubic","Extrapolate=Linear","MultiX=Average","Skip=True","Sort=True")</f>
        <v>14.823546174151128</v>
      </c>
      <c r="U292" s="43">
        <f ca="1">_xll.BInterpol('Base CDI'!$H$4:$H$28,'Base CDI'!$I$4:$I$29,S292,"Cubic","Extrapolate=Linear","MultiX=Average","Skip=True","Sort=True")</f>
        <v>14.789360762054629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46151</v>
      </c>
      <c r="T293" s="43">
        <f ca="1">_xll.BInterpol('Base CDI'!$H$4:$H$28,'Base CDI'!$J$4:$J$29,S293,"Cubic","Extrapolate=Linear","MultiX=Average","Skip=True","Sort=True")</f>
        <v>14.822258335567145</v>
      </c>
      <c r="U293" s="43">
        <f ca="1">_xll.BInterpol('Base CDI'!$H$4:$H$28,'Base CDI'!$I$4:$I$29,S293,"Cubic","Extrapolate=Linear","MultiX=Average","Skip=True","Sort=True")</f>
        <v>14.787942479213804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46152</v>
      </c>
      <c r="T294" s="43">
        <f ca="1">_xll.BInterpol('Base CDI'!$H$4:$H$28,'Base CDI'!$J$4:$J$29,S294,"Cubic","Extrapolate=Linear","MultiX=Average","Skip=True","Sort=True")</f>
        <v>14.820959427185359</v>
      </c>
      <c r="U294" s="43">
        <f ca="1">_xll.BInterpol('Base CDI'!$H$4:$H$28,'Base CDI'!$I$4:$I$29,S294,"Cubic","Extrapolate=Linear","MultiX=Average","Skip=True","Sort=True")</f>
        <v>14.786513267632156</v>
      </c>
    </row>
    <row r="295" spans="16:21" x14ac:dyDescent="0.25">
      <c r="P295" s="10">
        <v>34935</v>
      </c>
      <c r="Q295">
        <v>1.7437</v>
      </c>
      <c r="S295" s="42">
        <f t="shared" ca="1" si="9"/>
        <v>46153</v>
      </c>
      <c r="T295" s="43">
        <f ca="1">_xll.BInterpol('Base CDI'!$H$4:$H$28,'Base CDI'!$J$4:$J$29,S295,"Cubic","Extrapolate=Linear","MultiX=Average","Skip=True","Sort=True")</f>
        <v>14.819649361842007</v>
      </c>
      <c r="U295" s="43">
        <f ca="1">_xll.BInterpol('Base CDI'!$H$4:$H$28,'Base CDI'!$I$4:$I$29,S295,"Cubic","Extrapolate=Linear","MultiX=Average","Skip=True","Sort=True")</f>
        <v>14.785073041256604</v>
      </c>
    </row>
    <row r="296" spans="16:21" x14ac:dyDescent="0.25">
      <c r="P296" s="10">
        <v>34936</v>
      </c>
      <c r="Q296">
        <v>1.746513</v>
      </c>
      <c r="S296" s="42">
        <f t="shared" ca="1" si="9"/>
        <v>46154</v>
      </c>
      <c r="T296" s="43">
        <f ca="1">_xll.BInterpol('Base CDI'!$H$4:$H$28,'Base CDI'!$J$4:$J$29,S296,"Cubic","Extrapolate=Linear","MultiX=Average","Skip=True","Sort=True")</f>
        <v>14.818328052373326</v>
      </c>
      <c r="U296" s="43">
        <f ca="1">_xll.BInterpol('Base CDI'!$H$4:$H$28,'Base CDI'!$I$4:$I$29,S296,"Cubic","Extrapolate=Linear","MultiX=Average","Skip=True","Sort=True")</f>
        <v>14.783621714034075</v>
      </c>
    </row>
    <row r="297" spans="16:21" x14ac:dyDescent="0.25">
      <c r="P297" s="10">
        <v>34939</v>
      </c>
      <c r="Q297">
        <v>1.749331</v>
      </c>
      <c r="S297" s="42">
        <f t="shared" ca="1" si="9"/>
        <v>46155</v>
      </c>
      <c r="T297" s="43">
        <f ca="1">_xll.BInterpol('Base CDI'!$H$4:$H$28,'Base CDI'!$J$4:$J$29,S297,"Cubic","Extrapolate=Linear","MultiX=Average","Skip=True","Sort=True")</f>
        <v>14.816995411615554</v>
      </c>
      <c r="U297" s="43">
        <f ca="1">_xll.BInterpol('Base CDI'!$H$4:$H$28,'Base CDI'!$I$4:$I$29,S297,"Cubic","Extrapolate=Linear","MultiX=Average","Skip=True","Sort=True")</f>
        <v>14.782159199911488</v>
      </c>
    </row>
    <row r="298" spans="16:21" x14ac:dyDescent="0.25">
      <c r="P298" s="10">
        <v>34940</v>
      </c>
      <c r="Q298">
        <v>1.752148</v>
      </c>
      <c r="S298" s="42">
        <f t="shared" ca="1" si="9"/>
        <v>46156</v>
      </c>
      <c r="T298" s="43">
        <f ca="1">_xll.BInterpol('Base CDI'!$H$4:$H$28,'Base CDI'!$J$4:$J$29,S298,"Cubic","Extrapolate=Linear","MultiX=Average","Skip=True","Sort=True")</f>
        <v>14.815651352404929</v>
      </c>
      <c r="U298" s="43">
        <f ca="1">_xll.BInterpol('Base CDI'!$H$4:$H$28,'Base CDI'!$I$4:$I$29,S298,"Cubic","Extrapolate=Linear","MultiX=Average","Skip=True","Sort=True")</f>
        <v>14.780685412835769</v>
      </c>
    </row>
    <row r="299" spans="16:21" x14ac:dyDescent="0.25">
      <c r="P299" s="10">
        <v>34941</v>
      </c>
      <c r="Q299">
        <v>1.754969</v>
      </c>
      <c r="S299" s="42">
        <f t="shared" ca="1" si="9"/>
        <v>46157</v>
      </c>
      <c r="T299" s="43">
        <f ca="1">_xll.BInterpol('Base CDI'!$H$4:$H$28,'Base CDI'!$J$4:$J$29,S299,"Cubic","Extrapolate=Linear","MultiX=Average","Skip=True","Sort=True")</f>
        <v>14.81429578757769</v>
      </c>
      <c r="U299" s="43">
        <f ca="1">_xll.BInterpol('Base CDI'!$H$4:$H$28,'Base CDI'!$I$4:$I$29,S299,"Cubic","Extrapolate=Linear","MultiX=Average","Skip=True","Sort=True")</f>
        <v>14.779200266753838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46158</v>
      </c>
      <c r="T300" s="43">
        <f ca="1">_xll.BInterpol('Base CDI'!$H$4:$H$28,'Base CDI'!$J$4:$J$29,S300,"Cubic","Extrapolate=Linear","MultiX=Average","Skip=True","Sort=True")</f>
        <v>14.812928629970072</v>
      </c>
      <c r="U300" s="43">
        <f ca="1">_xll.BInterpol('Base CDI'!$H$4:$H$28,'Base CDI'!$I$4:$I$29,S300,"Cubic","Extrapolate=Linear","MultiX=Average","Skip=True","Sort=True")</f>
        <v>14.777703675612619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46159</v>
      </c>
      <c r="T301" s="43">
        <f ca="1">_xll.BInterpol('Base CDI'!$H$4:$H$28,'Base CDI'!$J$4:$J$29,S301,"Cubic","Extrapolate=Linear","MultiX=Average","Skip=True","Sort=True")</f>
        <v>14.811549792418315</v>
      </c>
      <c r="U301" s="43">
        <f ca="1">_xll.BInterpol('Base CDI'!$H$4:$H$28,'Base CDI'!$I$4:$I$29,S301,"Cubic","Extrapolate=Linear","MultiX=Average","Skip=True","Sort=True")</f>
        <v>14.776195553359035</v>
      </c>
    </row>
    <row r="302" spans="16:21" x14ac:dyDescent="0.25">
      <c r="P302" s="10">
        <v>34946</v>
      </c>
      <c r="Q302">
        <v>1.763482</v>
      </c>
      <c r="S302" s="42">
        <f t="shared" ca="1" si="9"/>
        <v>46160</v>
      </c>
      <c r="T302" s="43">
        <f ca="1">_xll.BInterpol('Base CDI'!$H$4:$H$28,'Base CDI'!$J$4:$J$29,S302,"Cubic","Extrapolate=Linear","MultiX=Average","Skip=True","Sort=True")</f>
        <v>14.810159187758657</v>
      </c>
      <c r="U302" s="43">
        <f ca="1">_xll.BInterpol('Base CDI'!$H$4:$H$28,'Base CDI'!$I$4:$I$29,S302,"Cubic","Extrapolate=Linear","MultiX=Average","Skip=True","Sort=True")</f>
        <v>14.774675813940007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46161</v>
      </c>
      <c r="T303" s="43">
        <f ca="1">_xll.BInterpol('Base CDI'!$H$4:$H$28,'Base CDI'!$J$4:$J$29,S303,"Cubic","Extrapolate=Linear","MultiX=Average","Skip=True","Sort=True")</f>
        <v>14.808756728827333</v>
      </c>
      <c r="U303" s="43">
        <f ca="1">_xll.BInterpol('Base CDI'!$H$4:$H$28,'Base CDI'!$I$4:$I$29,S303,"Cubic","Extrapolate=Linear","MultiX=Average","Skip=True","Sort=True")</f>
        <v>14.773144371302459</v>
      </c>
    </row>
    <row r="304" spans="16:21" x14ac:dyDescent="0.25">
      <c r="P304" s="10">
        <v>34948</v>
      </c>
      <c r="Q304">
        <v>1.769183</v>
      </c>
      <c r="S304" s="42">
        <f t="shared" ca="1" si="9"/>
        <v>46162</v>
      </c>
      <c r="T304" s="43">
        <f ca="1">_xll.BInterpol('Base CDI'!$H$4:$H$28,'Base CDI'!$J$4:$J$29,S304,"Cubic","Extrapolate=Linear","MultiX=Average","Skip=True","Sort=True")</f>
        <v>14.807342328460583</v>
      </c>
      <c r="U304" s="43">
        <f ca="1">_xll.BInterpol('Base CDI'!$H$4:$H$28,'Base CDI'!$I$4:$I$29,S304,"Cubic","Extrapolate=Linear","MultiX=Average","Skip=True","Sort=True")</f>
        <v>14.771601139393315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46163</v>
      </c>
      <c r="T305" s="43">
        <f ca="1">_xll.BInterpol('Base CDI'!$H$4:$H$28,'Base CDI'!$J$4:$J$29,S305,"Cubic","Extrapolate=Linear","MultiX=Average","Skip=True","Sort=True")</f>
        <v>14.805915899494646</v>
      </c>
      <c r="U305" s="43">
        <f ca="1">_xll.BInterpol('Base CDI'!$H$4:$H$28,'Base CDI'!$I$4:$I$29,S305,"Cubic","Extrapolate=Linear","MultiX=Average","Skip=True","Sort=True")</f>
        <v>14.770046032159494</v>
      </c>
    </row>
    <row r="306" spans="16:21" x14ac:dyDescent="0.25">
      <c r="P306" s="10">
        <v>34953</v>
      </c>
      <c r="Q306">
        <v>1.774896</v>
      </c>
      <c r="S306" s="42">
        <f t="shared" ca="1" si="9"/>
        <v>46164</v>
      </c>
      <c r="T306" s="43">
        <f ca="1">_xll.BInterpol('Base CDI'!$H$4:$H$28,'Base CDI'!$J$4:$J$29,S306,"Cubic","Extrapolate=Linear","MultiX=Average","Skip=True","Sort=True")</f>
        <v>14.804477354765757</v>
      </c>
      <c r="U306" s="43">
        <f ca="1">_xll.BInterpol('Base CDI'!$H$4:$H$28,'Base CDI'!$I$4:$I$29,S306,"Cubic","Extrapolate=Linear","MultiX=Average","Skip=True","Sort=True")</f>
        <v>14.768478963547921</v>
      </c>
    </row>
    <row r="307" spans="16:21" x14ac:dyDescent="0.25">
      <c r="P307" s="10">
        <v>34954</v>
      </c>
      <c r="Q307">
        <v>1.77776</v>
      </c>
      <c r="S307" s="42">
        <f t="shared" ca="1" si="9"/>
        <v>46165</v>
      </c>
      <c r="T307" s="43">
        <f ca="1">_xll.BInterpol('Base CDI'!$H$4:$H$28,'Base CDI'!$J$4:$J$29,S307,"Cubic","Extrapolate=Linear","MultiX=Average","Skip=True","Sort=True")</f>
        <v>14.803026607110155</v>
      </c>
      <c r="U307" s="43">
        <f ca="1">_xll.BInterpol('Base CDI'!$H$4:$H$28,'Base CDI'!$I$4:$I$29,S307,"Cubic","Extrapolate=Linear","MultiX=Average","Skip=True","Sort=True")</f>
        <v>14.766899847505519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46166</v>
      </c>
      <c r="T308" s="43">
        <f ca="1">_xll.BInterpol('Base CDI'!$H$4:$H$28,'Base CDI'!$J$4:$J$29,S308,"Cubic","Extrapolate=Linear","MultiX=Average","Skip=True","Sort=True")</f>
        <v>14.801563569364077</v>
      </c>
      <c r="U308" s="43">
        <f ca="1">_xll.BInterpol('Base CDI'!$H$4:$H$28,'Base CDI'!$I$4:$I$29,S308,"Cubic","Extrapolate=Linear","MultiX=Average","Skip=True","Sort=True")</f>
        <v>14.765308597979208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46167</v>
      </c>
      <c r="T309" s="43">
        <f ca="1">_xll.BInterpol('Base CDI'!$H$4:$H$28,'Base CDI'!$J$4:$J$29,S309,"Cubic","Extrapolate=Linear","MultiX=Average","Skip=True","Sort=True")</f>
        <v>14.800088154363761</v>
      </c>
      <c r="U309" s="43">
        <f ca="1">_xll.BInterpol('Base CDI'!$H$4:$H$28,'Base CDI'!$I$4:$I$29,S309,"Cubic","Extrapolate=Linear","MultiX=Average","Skip=True","Sort=True")</f>
        <v>14.763705128915914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46168</v>
      </c>
      <c r="T310" s="43">
        <f ca="1">_xll.BInterpol('Base CDI'!$H$4:$H$28,'Base CDI'!$J$4:$J$29,S310,"Cubic","Extrapolate=Linear","MultiX=Average","Skip=True","Sort=True")</f>
        <v>14.798600274945448</v>
      </c>
      <c r="U310" s="43">
        <f ca="1">_xll.BInterpol('Base CDI'!$H$4:$H$28,'Base CDI'!$I$4:$I$29,S310,"Cubic","Extrapolate=Linear","MultiX=Average","Skip=True","Sort=True")</f>
        <v>14.762089354262558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46169</v>
      </c>
      <c r="T311" s="43">
        <f ca="1">_xll.BInterpol('Base CDI'!$H$4:$H$28,'Base CDI'!$J$4:$J$29,S311,"Cubic","Extrapolate=Linear","MultiX=Average","Skip=True","Sort=True")</f>
        <v>14.79709984394537</v>
      </c>
      <c r="U311" s="43">
        <f ca="1">_xll.BInterpol('Base CDI'!$H$4:$H$28,'Base CDI'!$I$4:$I$29,S311,"Cubic","Extrapolate=Linear","MultiX=Average","Skip=True","Sort=True")</f>
        <v>14.760461187966063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46170</v>
      </c>
      <c r="T312" s="43">
        <f ca="1">_xll.BInterpol('Base CDI'!$H$4:$H$28,'Base CDI'!$J$4:$J$29,S312,"Cubic","Extrapolate=Linear","MultiX=Average","Skip=True","Sort=True")</f>
        <v>14.795586774199769</v>
      </c>
      <c r="U312" s="43">
        <f ca="1">_xll.BInterpol('Base CDI'!$H$4:$H$28,'Base CDI'!$I$4:$I$29,S312,"Cubic","Extrapolate=Linear","MultiX=Average","Skip=True","Sort=True")</f>
        <v>14.758820543973352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46171</v>
      </c>
      <c r="T313" s="43">
        <f ca="1">_xll.BInterpol('Base CDI'!$H$4:$H$28,'Base CDI'!$J$4:$J$29,S313,"Cubic","Extrapolate=Linear","MultiX=Average","Skip=True","Sort=True")</f>
        <v>14.794060978544881</v>
      </c>
      <c r="U313" s="43">
        <f ca="1">_xll.BInterpol('Base CDI'!$H$4:$H$28,'Base CDI'!$I$4:$I$29,S313,"Cubic","Extrapolate=Linear","MultiX=Average","Skip=True","Sort=True")</f>
        <v>14.757167336231346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46172</v>
      </c>
      <c r="T314" s="43">
        <f ca="1">_xll.BInterpol('Base CDI'!$H$4:$H$28,'Base CDI'!$J$4:$J$29,S314,"Cubic","Extrapolate=Linear","MultiX=Average","Skip=True","Sort=True")</f>
        <v>14.792522369816945</v>
      </c>
      <c r="U314" s="43">
        <f ca="1">_xll.BInterpol('Base CDI'!$H$4:$H$28,'Base CDI'!$I$4:$I$29,S314,"Cubic","Extrapolate=Linear","MultiX=Average","Skip=True","Sort=True")</f>
        <v>14.75550147868697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46173</v>
      </c>
      <c r="T315" s="43">
        <f ca="1">_xll.BInterpol('Base CDI'!$H$4:$H$28,'Base CDI'!$J$4:$J$29,S315,"Cubic","Extrapolate=Linear","MultiX=Average","Skip=True","Sort=True")</f>
        <v>14.790970860852198</v>
      </c>
      <c r="U315" s="43">
        <f ca="1">_xll.BInterpol('Base CDI'!$H$4:$H$28,'Base CDI'!$I$4:$I$29,S315,"Cubic","Extrapolate=Linear","MultiX=Average","Skip=True","Sort=True")</f>
        <v>14.753822885287144</v>
      </c>
    </row>
    <row r="316" spans="16:21" x14ac:dyDescent="0.25">
      <c r="P316" s="10">
        <v>34967</v>
      </c>
      <c r="Q316">
        <v>1.803698</v>
      </c>
      <c r="S316" s="42">
        <f t="shared" ca="1" si="9"/>
        <v>46174</v>
      </c>
      <c r="T316" s="43">
        <f ca="1">_xll.BInterpol('Base CDI'!$H$4:$H$28,'Base CDI'!$J$4:$J$29,S316,"Cubic","Extrapolate=Linear","MultiX=Average","Skip=True","Sort=True")</f>
        <v>14.789406364486876</v>
      </c>
      <c r="U316" s="43">
        <f ca="1">_xll.BInterpol('Base CDI'!$H$4:$H$28,'Base CDI'!$I$4:$I$29,S316,"Cubic","Extrapolate=Linear","MultiX=Average","Skip=True","Sort=True")</f>
        <v>14.752131469978792</v>
      </c>
    </row>
    <row r="317" spans="16:21" x14ac:dyDescent="0.25">
      <c r="P317" s="10">
        <v>34968</v>
      </c>
      <c r="Q317">
        <v>1.806602</v>
      </c>
      <c r="S317" s="42">
        <f t="shared" ca="1" si="9"/>
        <v>46175</v>
      </c>
      <c r="T317" s="43">
        <f ca="1">_xll.BInterpol('Base CDI'!$H$4:$H$28,'Base CDI'!$J$4:$J$29,S317,"Cubic","Extrapolate=Linear","MultiX=Average","Skip=True","Sort=True")</f>
        <v>14.787828793557221</v>
      </c>
      <c r="U317" s="43">
        <f ca="1">_xll.BInterpol('Base CDI'!$H$4:$H$28,'Base CDI'!$I$4:$I$29,S317,"Cubic","Extrapolate=Linear","MultiX=Average","Skip=True","Sort=True")</f>
        <v>14.750427146708837</v>
      </c>
    </row>
    <row r="318" spans="16:21" x14ac:dyDescent="0.25">
      <c r="P318" s="10">
        <v>34969</v>
      </c>
      <c r="Q318">
        <v>1.80951</v>
      </c>
      <c r="S318" s="42">
        <f t="shared" ca="1" si="9"/>
        <v>46176</v>
      </c>
      <c r="T318" s="43">
        <f ca="1">_xll.BInterpol('Base CDI'!$H$4:$H$28,'Base CDI'!$J$4:$J$29,S318,"Cubic","Extrapolate=Linear","MultiX=Average","Skip=True","Sort=True")</f>
        <v>14.786238060899466</v>
      </c>
      <c r="U318" s="43">
        <f ca="1">_xll.BInterpol('Base CDI'!$H$4:$H$28,'Base CDI'!$I$4:$I$29,S318,"Cubic","Extrapolate=Linear","MultiX=Average","Skip=True","Sort=True")</f>
        <v>14.748709829424202</v>
      </c>
    </row>
    <row r="319" spans="16:21" x14ac:dyDescent="0.25">
      <c r="P319" s="10">
        <v>34970</v>
      </c>
      <c r="Q319">
        <v>1.812424</v>
      </c>
      <c r="S319" s="42">
        <f t="shared" ca="1" si="9"/>
        <v>46177</v>
      </c>
      <c r="T319" s="43">
        <f ca="1">_xll.BInterpol('Base CDI'!$H$4:$H$28,'Base CDI'!$J$4:$J$29,S319,"Cubic","Extrapolate=Linear","MultiX=Average","Skip=True","Sort=True")</f>
        <v>14.784634079349852</v>
      </c>
      <c r="U319" s="43">
        <f ca="1">_xll.BInterpol('Base CDI'!$H$4:$H$28,'Base CDI'!$I$4:$I$29,S319,"Cubic","Extrapolate=Linear","MultiX=Average","Skip=True","Sort=True")</f>
        <v>14.746979432071809</v>
      </c>
    </row>
    <row r="320" spans="16:21" x14ac:dyDescent="0.25">
      <c r="P320" s="10">
        <v>34971</v>
      </c>
      <c r="Q320">
        <v>1.815293</v>
      </c>
      <c r="S320" s="42">
        <f t="shared" ca="1" si="9"/>
        <v>46178</v>
      </c>
      <c r="T320" s="43">
        <f ca="1">_xll.BInterpol('Base CDI'!$H$4:$H$28,'Base CDI'!$J$4:$J$29,S320,"Cubic","Extrapolate=Linear","MultiX=Average","Skip=True","Sort=True")</f>
        <v>14.783016761744616</v>
      </c>
      <c r="U320" s="43">
        <f ca="1">_xll.BInterpol('Base CDI'!$H$4:$H$28,'Base CDI'!$I$4:$I$29,S320,"Cubic","Extrapolate=Linear","MultiX=Average","Skip=True","Sort=True")</f>
        <v>14.745235868598581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46179</v>
      </c>
      <c r="T321" s="43">
        <f ca="1">_xll.BInterpol('Base CDI'!$H$4:$H$28,'Base CDI'!$J$4:$J$29,S321,"Cubic","Extrapolate=Linear","MultiX=Average","Skip=True","Sort=True")</f>
        <v>14.781386020919996</v>
      </c>
      <c r="U321" s="43">
        <f ca="1">_xll.BInterpol('Base CDI'!$H$4:$H$28,'Base CDI'!$I$4:$I$29,S321,"Cubic","Extrapolate=Linear","MultiX=Average","Skip=True","Sort=True")</f>
        <v>14.743479052951439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46180</v>
      </c>
      <c r="T322" s="43">
        <f ca="1">_xll.BInterpol('Base CDI'!$H$4:$H$28,'Base CDI'!$J$4:$J$29,S322,"Cubic","Extrapolate=Linear","MultiX=Average","Skip=True","Sort=True")</f>
        <v>14.779741769712228</v>
      </c>
      <c r="U322" s="43">
        <f ca="1">_xll.BInterpol('Base CDI'!$H$4:$H$28,'Base CDI'!$I$4:$I$29,S322,"Cubic","Extrapolate=Linear","MultiX=Average","Skip=True","Sort=True")</f>
        <v>14.741708899077308</v>
      </c>
    </row>
    <row r="323" spans="16:21" x14ac:dyDescent="0.25">
      <c r="P323" s="10">
        <v>34976</v>
      </c>
      <c r="Q323">
        <v>1.823153</v>
      </c>
      <c r="S323" s="42">
        <f t="shared" ca="1" si="9"/>
        <v>46181</v>
      </c>
      <c r="T323" s="43">
        <f ca="1">_xll.BInterpol('Base CDI'!$H$4:$H$28,'Base CDI'!$J$4:$J$29,S323,"Cubic","Extrapolate=Linear","MultiX=Average","Skip=True","Sort=True")</f>
        <v>14.778083920957553</v>
      </c>
      <c r="U323" s="43">
        <f ca="1">_xll.BInterpol('Base CDI'!$H$4:$H$28,'Base CDI'!$I$4:$I$29,S323,"Cubic","Extrapolate=Linear","MultiX=Average","Skip=True","Sort=True")</f>
        <v>14.739925320923108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46182</v>
      </c>
      <c r="T324" s="43">
        <f ca="1">_xll.BInterpol('Base CDI'!$H$4:$H$28,'Base CDI'!$J$4:$J$29,S324,"Cubic","Extrapolate=Linear","MultiX=Average","Skip=True","Sort=True")</f>
        <v>14.776412387492204</v>
      </c>
      <c r="U324" s="43">
        <f ca="1">_xll.BInterpol('Base CDI'!$H$4:$H$28,'Base CDI'!$I$4:$I$29,S324,"Cubic","Extrapolate=Linear","MultiX=Average","Skip=True","Sort=True")</f>
        <v>14.738128232435765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46183</v>
      </c>
      <c r="T325" s="43">
        <f ca="1">_xll.BInterpol('Base CDI'!$H$4:$H$28,'Base CDI'!$J$4:$J$29,S325,"Cubic","Extrapolate=Linear","MultiX=Average","Skip=True","Sort=True")</f>
        <v>14.774727082152424</v>
      </c>
      <c r="U325" s="43">
        <f ca="1">_xll.BInterpol('Base CDI'!$H$4:$H$28,'Base CDI'!$I$4:$I$29,S325,"Cubic","Extrapolate=Linear","MultiX=Average","Skip=True","Sort=True")</f>
        <v>14.736317547562198</v>
      </c>
    </row>
    <row r="326" spans="16:21" x14ac:dyDescent="0.25">
      <c r="P326" s="10">
        <v>34981</v>
      </c>
      <c r="Q326">
        <v>1.83101</v>
      </c>
      <c r="S326" s="42">
        <f t="shared" ca="1" si="9"/>
        <v>46184</v>
      </c>
      <c r="T326" s="43">
        <f ca="1">_xll.BInterpol('Base CDI'!$H$4:$H$28,'Base CDI'!$J$4:$J$29,S326,"Cubic","Extrapolate=Linear","MultiX=Average","Skip=True","Sort=True")</f>
        <v>14.773027917774447</v>
      </c>
      <c r="U326" s="43">
        <f ca="1">_xll.BInterpol('Base CDI'!$H$4:$H$28,'Base CDI'!$I$4:$I$29,S326,"Cubic","Extrapolate=Linear","MultiX=Average","Skip=True","Sort=True")</f>
        <v>14.734493180249332</v>
      </c>
    </row>
    <row r="327" spans="16:21" x14ac:dyDescent="0.25">
      <c r="P327" s="10">
        <v>34982</v>
      </c>
      <c r="Q327">
        <v>1.833604</v>
      </c>
      <c r="S327" s="42">
        <f t="shared" ca="1" si="9"/>
        <v>46185</v>
      </c>
      <c r="T327" s="43">
        <f ca="1">_xll.BInterpol('Base CDI'!$H$4:$H$28,'Base CDI'!$J$4:$J$29,S327,"Cubic","Extrapolate=Linear","MultiX=Average","Skip=True","Sort=True")</f>
        <v>14.771314807194514</v>
      </c>
      <c r="U327" s="43">
        <f ca="1">_xll.BInterpol('Base CDI'!$H$4:$H$28,'Base CDI'!$I$4:$I$29,S327,"Cubic","Extrapolate=Linear","MultiX=Average","Skip=True","Sort=True")</f>
        <v>14.73265504444409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46186</v>
      </c>
      <c r="T328" s="43">
        <f ca="1">_xll.BInterpol('Base CDI'!$H$4:$H$28,'Base CDI'!$J$4:$J$29,S328,"Cubic","Extrapolate=Linear","MultiX=Average","Skip=True","Sort=True")</f>
        <v>14.76958766324886</v>
      </c>
      <c r="U328" s="43">
        <f ca="1">_xll.BInterpol('Base CDI'!$H$4:$H$28,'Base CDI'!$I$4:$I$29,S328,"Cubic","Extrapolate=Linear","MultiX=Average","Skip=True","Sort=True")</f>
        <v>14.730803054093395</v>
      </c>
    </row>
    <row r="329" spans="16:21" x14ac:dyDescent="0.25">
      <c r="P329" s="10">
        <v>34985</v>
      </c>
      <c r="Q329">
        <v>1.838827</v>
      </c>
      <c r="S329" s="42">
        <f t="shared" ca="1" si="9"/>
        <v>46187</v>
      </c>
      <c r="T329" s="43">
        <f ca="1">_xll.BInterpol('Base CDI'!$H$4:$H$28,'Base CDI'!$J$4:$J$29,S329,"Cubic","Extrapolate=Linear","MultiX=Average","Skip=True","Sort=True")</f>
        <v>14.767846398773724</v>
      </c>
      <c r="U329" s="43">
        <f ca="1">_xll.BInterpol('Base CDI'!$H$4:$H$28,'Base CDI'!$I$4:$I$29,S329,"Cubic","Extrapolate=Linear","MultiX=Average","Skip=True","Sort=True")</f>
        <v>14.728937123144167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46188</v>
      </c>
      <c r="T330" s="43">
        <f ca="1">_xll.BInterpol('Base CDI'!$H$4:$H$28,'Base CDI'!$J$4:$J$29,S330,"Cubic","Extrapolate=Linear","MultiX=Average","Skip=True","Sort=True")</f>
        <v>14.766090926605342</v>
      </c>
      <c r="U330" s="43">
        <f ca="1">_xll.BInterpol('Base CDI'!$H$4:$H$28,'Base CDI'!$I$4:$I$29,S330,"Cubic","Extrapolate=Linear","MultiX=Average","Skip=True","Sort=True")</f>
        <v>14.727057165543329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46189</v>
      </c>
      <c r="T331" s="43">
        <f ca="1">_xll.BInterpol('Base CDI'!$H$4:$H$28,'Base CDI'!$J$4:$J$29,S331,"Cubic","Extrapolate=Linear","MultiX=Average","Skip=True","Sort=True")</f>
        <v>14.764321159579954</v>
      </c>
      <c r="U331" s="43">
        <f ca="1">_xll.BInterpol('Base CDI'!$H$4:$H$28,'Base CDI'!$I$4:$I$29,S331,"Cubic","Extrapolate=Linear","MultiX=Average","Skip=True","Sort=True")</f>
        <v>14.725163095237805</v>
      </c>
    </row>
    <row r="332" spans="16:21" x14ac:dyDescent="0.25">
      <c r="P332" s="10">
        <v>34990</v>
      </c>
      <c r="Q332">
        <v>1.846708</v>
      </c>
      <c r="S332" s="42">
        <f t="shared" ca="1" si="10"/>
        <v>46190</v>
      </c>
      <c r="T332" s="43">
        <f ca="1">_xll.BInterpol('Base CDI'!$H$4:$H$28,'Base CDI'!$J$4:$J$29,S332,"Cubic","Extrapolate=Linear","MultiX=Average","Skip=True","Sort=True")</f>
        <v>14.762537010533798</v>
      </c>
      <c r="U332" s="43">
        <f ca="1">_xll.BInterpol('Base CDI'!$H$4:$H$28,'Base CDI'!$I$4:$I$29,S332,"Cubic","Extrapolate=Linear","MultiX=Average","Skip=True","Sort=True")</f>
        <v>14.723254826174518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46191</v>
      </c>
      <c r="T333" s="43">
        <f ca="1">_xll.BInterpol('Base CDI'!$H$4:$H$28,'Base CDI'!$J$4:$J$29,S333,"Cubic","Extrapolate=Linear","MultiX=Average","Skip=True","Sort=True")</f>
        <v>14.760738392303109</v>
      </c>
      <c r="U333" s="43">
        <f ca="1">_xll.BInterpol('Base CDI'!$H$4:$H$28,'Base CDI'!$I$4:$I$29,S333,"Cubic","Extrapolate=Linear","MultiX=Average","Skip=True","Sort=True")</f>
        <v>14.721332272300391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46192</v>
      </c>
      <c r="T334" s="43">
        <f ca="1">_xll.BInterpol('Base CDI'!$H$4:$H$28,'Base CDI'!$J$4:$J$29,S334,"Cubic","Extrapolate=Linear","MultiX=Average","Skip=True","Sort=True")</f>
        <v>14.758925217724128</v>
      </c>
      <c r="U334" s="43">
        <f ca="1">_xll.BInterpol('Base CDI'!$H$4:$H$28,'Base CDI'!$I$4:$I$29,S334,"Cubic","Extrapolate=Linear","MultiX=Average","Skip=True","Sort=True")</f>
        <v>14.719395347562344</v>
      </c>
    </row>
    <row r="335" spans="16:21" x14ac:dyDescent="0.25">
      <c r="P335" s="10">
        <v>34995</v>
      </c>
      <c r="Q335">
        <v>1.854778</v>
      </c>
      <c r="S335" s="42">
        <f t="shared" ca="1" si="10"/>
        <v>46193</v>
      </c>
      <c r="T335" s="43">
        <f ca="1">_xll.BInterpol('Base CDI'!$H$4:$H$28,'Base CDI'!$J$4:$J$29,S335,"Cubic","Extrapolate=Linear","MultiX=Average","Skip=True","Sort=True")</f>
        <v>14.757097399633091</v>
      </c>
      <c r="U335" s="43">
        <f ca="1">_xll.BInterpol('Base CDI'!$H$4:$H$28,'Base CDI'!$I$4:$I$29,S335,"Cubic","Extrapolate=Linear","MultiX=Average","Skip=True","Sort=True")</f>
        <v>14.717443965907302</v>
      </c>
    </row>
    <row r="336" spans="16:21" x14ac:dyDescent="0.25">
      <c r="P336" s="10">
        <v>34996</v>
      </c>
      <c r="Q336">
        <v>1.85748</v>
      </c>
      <c r="S336" s="42">
        <f t="shared" ca="1" si="10"/>
        <v>46194</v>
      </c>
      <c r="T336" s="43">
        <f ca="1">_xll.BInterpol('Base CDI'!$H$4:$H$28,'Base CDI'!$J$4:$J$29,S336,"Cubic","Extrapolate=Linear","MultiX=Average","Skip=True","Sort=True")</f>
        <v>14.755254850866235</v>
      </c>
      <c r="U336" s="43">
        <f ca="1">_xll.BInterpol('Base CDI'!$H$4:$H$28,'Base CDI'!$I$4:$I$29,S336,"Cubic","Extrapolate=Linear","MultiX=Average","Skip=True","Sort=True")</f>
        <v>14.715478041282188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46195</v>
      </c>
      <c r="T337" s="43">
        <f ca="1">_xll.BInterpol('Base CDI'!$H$4:$H$28,'Base CDI'!$J$4:$J$29,S337,"Cubic","Extrapolate=Linear","MultiX=Average","Skip=True","Sort=True")</f>
        <v>14.7533974842598</v>
      </c>
      <c r="U337" s="43">
        <f ca="1">_xll.BInterpol('Base CDI'!$H$4:$H$28,'Base CDI'!$I$4:$I$29,S337,"Cubic","Extrapolate=Linear","MultiX=Average","Skip=True","Sort=True")</f>
        <v>14.713497487633923</v>
      </c>
    </row>
    <row r="338" spans="16:21" x14ac:dyDescent="0.25">
      <c r="P338" s="10">
        <v>34998</v>
      </c>
      <c r="Q338">
        <v>1.862852</v>
      </c>
      <c r="S338" s="42">
        <f t="shared" ca="1" si="10"/>
        <v>46196</v>
      </c>
      <c r="T338" s="43">
        <f ca="1">_xll.BInterpol('Base CDI'!$H$4:$H$28,'Base CDI'!$J$4:$J$29,S338,"Cubic","Extrapolate=Linear","MultiX=Average","Skip=True","Sort=True")</f>
        <v>14.751525212650021</v>
      </c>
      <c r="U338" s="43">
        <f ca="1">_xll.BInterpol('Base CDI'!$H$4:$H$28,'Base CDI'!$I$4:$I$29,S338,"Cubic","Extrapolate=Linear","MultiX=Average","Skip=True","Sort=True")</f>
        <v>14.711502218909429</v>
      </c>
    </row>
    <row r="339" spans="16:21" x14ac:dyDescent="0.25">
      <c r="P339" s="10">
        <v>34999</v>
      </c>
      <c r="Q339">
        <v>1.865534</v>
      </c>
      <c r="S339" s="42">
        <f t="shared" ca="1" si="10"/>
        <v>46197</v>
      </c>
      <c r="T339" s="43">
        <f ca="1">_xll.BInterpol('Base CDI'!$H$4:$H$28,'Base CDI'!$J$4:$J$29,S339,"Cubic","Extrapolate=Linear","MultiX=Average","Skip=True","Sort=True")</f>
        <v>14.749637948873138</v>
      </c>
      <c r="U339" s="43">
        <f ca="1">_xll.BInterpol('Base CDI'!$H$4:$H$28,'Base CDI'!$I$4:$I$29,S339,"Cubic","Extrapolate=Linear","MultiX=Average","Skip=True","Sort=True")</f>
        <v>14.709492149055631</v>
      </c>
    </row>
    <row r="340" spans="16:21" x14ac:dyDescent="0.25">
      <c r="P340" s="10">
        <v>35002</v>
      </c>
      <c r="Q340">
        <v>1.868196</v>
      </c>
      <c r="S340" s="42">
        <f t="shared" ca="1" si="10"/>
        <v>46198</v>
      </c>
      <c r="T340" s="43">
        <f ca="1">_xll.BInterpol('Base CDI'!$H$4:$H$28,'Base CDI'!$J$4:$J$29,S340,"Cubic","Extrapolate=Linear","MultiX=Average","Skip=True","Sort=True")</f>
        <v>14.747735605765389</v>
      </c>
      <c r="U340" s="43">
        <f ca="1">_xll.BInterpol('Base CDI'!$H$4:$H$28,'Base CDI'!$I$4:$I$29,S340,"Cubic","Extrapolate=Linear","MultiX=Average","Skip=True","Sort=True")</f>
        <v>14.70746719201945</v>
      </c>
    </row>
    <row r="341" spans="16:21" x14ac:dyDescent="0.25">
      <c r="P341" s="10">
        <v>35003</v>
      </c>
      <c r="Q341">
        <v>1.870849</v>
      </c>
      <c r="S341" s="42">
        <f t="shared" ca="1" si="10"/>
        <v>46199</v>
      </c>
      <c r="T341" s="43">
        <f ca="1">_xll.BInterpol('Base CDI'!$H$4:$H$28,'Base CDI'!$J$4:$J$29,S341,"Cubic","Extrapolate=Linear","MultiX=Average","Skip=True","Sort=True")</f>
        <v>14.74581809616301</v>
      </c>
      <c r="U341" s="43">
        <f ca="1">_xll.BInterpol('Base CDI'!$H$4:$H$28,'Base CDI'!$I$4:$I$29,S341,"Cubic","Extrapolate=Linear","MultiX=Average","Skip=True","Sort=True")</f>
        <v>14.705427261747809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46200</v>
      </c>
      <c r="T342" s="43">
        <f ca="1">_xll.BInterpol('Base CDI'!$H$4:$H$28,'Base CDI'!$J$4:$J$29,S342,"Cubic","Extrapolate=Linear","MultiX=Average","Skip=True","Sort=True")</f>
        <v>14.74388533290224</v>
      </c>
      <c r="U342" s="43">
        <f ca="1">_xll.BInterpol('Base CDI'!$H$4:$H$28,'Base CDI'!$I$4:$I$29,S342,"Cubic","Extrapolate=Linear","MultiX=Average","Skip=True","Sort=True")</f>
        <v>14.703372272187631</v>
      </c>
    </row>
    <row r="343" spans="16:21" x14ac:dyDescent="0.25">
      <c r="P343" s="10">
        <v>35006</v>
      </c>
      <c r="Q343">
        <v>1.876047</v>
      </c>
      <c r="S343" s="42">
        <f t="shared" ca="1" si="10"/>
        <v>46201</v>
      </c>
      <c r="T343" s="43">
        <f ca="1">_xll.BInterpol('Base CDI'!$H$4:$H$28,'Base CDI'!$J$4:$J$29,S343,"Cubic","Extrapolate=Linear","MultiX=Average","Skip=True","Sort=True")</f>
        <v>14.741937228819316</v>
      </c>
      <c r="U343" s="43">
        <f ca="1">_xll.BInterpol('Base CDI'!$H$4:$H$28,'Base CDI'!$I$4:$I$29,S343,"Cubic","Extrapolate=Linear","MultiX=Average","Skip=True","Sort=True")</f>
        <v>14.701302137285838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46202</v>
      </c>
      <c r="T344" s="43">
        <f ca="1">_xll.BInterpol('Base CDI'!$H$4:$H$28,'Base CDI'!$J$4:$J$29,S344,"Cubic","Extrapolate=Linear","MultiX=Average","Skip=True","Sort=True")</f>
        <v>14.739973696750477</v>
      </c>
      <c r="U344" s="43">
        <f ca="1">_xll.BInterpol('Base CDI'!$H$4:$H$28,'Base CDI'!$I$4:$I$29,S344,"Cubic","Extrapolate=Linear","MultiX=Average","Skip=True","Sort=True")</f>
        <v>14.699216770989354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46203</v>
      </c>
      <c r="T345" s="43">
        <f ca="1">_xll.BInterpol('Base CDI'!$H$4:$H$28,'Base CDI'!$J$4:$J$29,S345,"Cubic","Extrapolate=Linear","MultiX=Average","Skip=True","Sort=True")</f>
        <v>14.737994649531959</v>
      </c>
      <c r="U345" s="43">
        <f ca="1">_xll.BInterpol('Base CDI'!$H$4:$H$28,'Base CDI'!$I$4:$I$29,S345,"Cubic","Extrapolate=Linear","MultiX=Average","Skip=True","Sort=True")</f>
        <v>14.697116087245101</v>
      </c>
    </row>
    <row r="346" spans="16:21" x14ac:dyDescent="0.25">
      <c r="P346" s="10">
        <v>35011</v>
      </c>
      <c r="Q346">
        <v>1.883875</v>
      </c>
      <c r="S346" s="42">
        <f t="shared" ca="1" si="10"/>
        <v>46204</v>
      </c>
      <c r="T346" s="43">
        <f ca="1">_xll.BInterpol('Base CDI'!$H$4:$H$28,'Base CDI'!$J$4:$J$29,S346,"Cubic","Extrapolate=Linear","MultiX=Average","Skip=True","Sort=True")</f>
        <v>14.736000000000001</v>
      </c>
      <c r="U346" s="43">
        <f ca="1">_xll.BInterpol('Base CDI'!$H$4:$H$28,'Base CDI'!$I$4:$I$29,S346,"Cubic","Extrapolate=Linear","MultiX=Average","Skip=True","Sort=True")</f>
        <v>14.695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46205</v>
      </c>
      <c r="T347" s="43">
        <f ca="1">_xll.BInterpol('Base CDI'!$H$4:$H$28,'Base CDI'!$J$4:$J$29,S347,"Cubic","Extrapolate=Linear","MultiX=Average","Skip=True","Sort=True")</f>
        <v>14.733989695365564</v>
      </c>
      <c r="U347" s="43">
        <f ca="1">_xll.BInterpol('Base CDI'!$H$4:$H$28,'Base CDI'!$I$4:$I$29,S347,"Cubic","Extrapolate=Linear","MultiX=Average","Skip=True","Sort=True")</f>
        <v>14.692868457114503</v>
      </c>
    </row>
    <row r="348" spans="16:21" x14ac:dyDescent="0.25">
      <c r="P348" s="10">
        <v>35013</v>
      </c>
      <c r="Q348">
        <v>1.889235</v>
      </c>
      <c r="S348" s="42">
        <f t="shared" ca="1" si="10"/>
        <v>46206</v>
      </c>
      <c r="T348" s="43">
        <f ca="1">_xll.BInterpol('Base CDI'!$H$4:$H$28,'Base CDI'!$J$4:$J$29,S348,"Cubic","Extrapolate=Linear","MultiX=Average","Skip=True","Sort=True")</f>
        <v>14.731963820338507</v>
      </c>
      <c r="U348" s="43">
        <f ca="1">_xll.BInterpol('Base CDI'!$H$4:$H$28,'Base CDI'!$I$4:$I$29,S348,"Cubic","Extrapolate=Linear","MultiX=Average","Skip=True","Sort=True")</f>
        <v>14.690721542103164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46207</v>
      </c>
      <c r="T349" s="43">
        <f ca="1">_xll.BInterpol('Base CDI'!$H$4:$H$28,'Base CDI'!$J$4:$J$29,S349,"Cubic","Extrapolate=Linear","MultiX=Average","Skip=True","Sort=True")</f>
        <v>14.729922494003411</v>
      </c>
      <c r="U349" s="43">
        <f ca="1">_xll.BInterpol('Base CDI'!$H$4:$H$28,'Base CDI'!$I$4:$I$29,S349,"Cubic","Extrapolate=Linear","MultiX=Average","Skip=True","Sort=True")</f>
        <v>14.688559372394066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46208</v>
      </c>
      <c r="T350" s="43">
        <f ca="1">_xll.BInterpol('Base CDI'!$H$4:$H$28,'Base CDI'!$J$4:$J$29,S350,"Cubic","Extrapolate=Linear","MultiX=Average","Skip=True","Sort=True")</f>
        <v>14.727865835444859</v>
      </c>
      <c r="U350" s="43">
        <f ca="1">_xll.BInterpol('Base CDI'!$H$4:$H$28,'Base CDI'!$I$4:$I$29,S350,"Cubic","Extrapolate=Linear","MultiX=Average","Skip=True","Sort=True")</f>
        <v>14.686382065415293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46209</v>
      </c>
      <c r="T351" s="43">
        <f ca="1">_xll.BInterpol('Base CDI'!$H$4:$H$28,'Base CDI'!$J$4:$J$29,S351,"Cubic","Extrapolate=Linear","MultiX=Average","Skip=True","Sort=True")</f>
        <v>14.725793963747435</v>
      </c>
      <c r="U351" s="43">
        <f ca="1">_xll.BInterpol('Base CDI'!$H$4:$H$28,'Base CDI'!$I$4:$I$29,S351,"Cubic","Extrapolate=Linear","MultiX=Average","Skip=True","Sort=True")</f>
        <v>14.684189738594926</v>
      </c>
    </row>
    <row r="352" spans="16:21" x14ac:dyDescent="0.25">
      <c r="P352" s="10">
        <v>35020</v>
      </c>
      <c r="Q352">
        <v>1.900128</v>
      </c>
      <c r="S352" s="42">
        <f t="shared" ca="1" si="10"/>
        <v>46210</v>
      </c>
      <c r="T352" s="43">
        <f ca="1">_xll.BInterpol('Base CDI'!$H$4:$H$28,'Base CDI'!$J$4:$J$29,S352,"Cubic","Extrapolate=Linear","MultiX=Average","Skip=True","Sort=True")</f>
        <v>14.723706997995718</v>
      </c>
      <c r="U352" s="43">
        <f ca="1">_xll.BInterpol('Base CDI'!$H$4:$H$28,'Base CDI'!$I$4:$I$29,S352,"Cubic","Extrapolate=Linear","MultiX=Average","Skip=True","Sort=True")</f>
        <v>14.681982509361049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46211</v>
      </c>
      <c r="T353" s="43">
        <f ca="1">_xll.BInterpol('Base CDI'!$H$4:$H$28,'Base CDI'!$J$4:$J$29,S353,"Cubic","Extrapolate=Linear","MultiX=Average","Skip=True","Sort=True")</f>
        <v>14.72160505727429</v>
      </c>
      <c r="U353" s="43">
        <f ca="1">_xll.BInterpol('Base CDI'!$H$4:$H$28,'Base CDI'!$I$4:$I$29,S353,"Cubic","Extrapolate=Linear","MultiX=Average","Skip=True","Sort=True")</f>
        <v>14.679760495141743</v>
      </c>
    </row>
    <row r="354" spans="16:21" x14ac:dyDescent="0.25">
      <c r="P354" s="10">
        <v>35024</v>
      </c>
      <c r="Q354">
        <v>1.905591</v>
      </c>
      <c r="S354" s="42">
        <f t="shared" ca="1" si="10"/>
        <v>46212</v>
      </c>
      <c r="T354" s="43">
        <f ca="1">_xll.BInterpol('Base CDI'!$H$4:$H$28,'Base CDI'!$J$4:$J$29,S354,"Cubic","Extrapolate=Linear","MultiX=Average","Skip=True","Sort=True")</f>
        <v>14.719488260667736</v>
      </c>
      <c r="U354" s="43">
        <f ca="1">_xll.BInterpol('Base CDI'!$H$4:$H$28,'Base CDI'!$I$4:$I$29,S354,"Cubic","Extrapolate=Linear","MultiX=Average","Skip=True","Sort=True")</f>
        <v>14.677523813365092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46213</v>
      </c>
      <c r="T355" s="43">
        <f ca="1">_xll.BInterpol('Base CDI'!$H$4:$H$28,'Base CDI'!$J$4:$J$29,S355,"Cubic","Extrapolate=Linear","MultiX=Average","Skip=True","Sort=True")</f>
        <v>14.717356727260636</v>
      </c>
      <c r="U355" s="43">
        <f ca="1">_xll.BInterpol('Base CDI'!$H$4:$H$28,'Base CDI'!$I$4:$I$29,S355,"Cubic","Extrapolate=Linear","MultiX=Average","Skip=True","Sort=True")</f>
        <v>14.675272581459177</v>
      </c>
    </row>
    <row r="356" spans="16:21" x14ac:dyDescent="0.25">
      <c r="P356" s="10">
        <v>35026</v>
      </c>
      <c r="Q356">
        <v>1.910873</v>
      </c>
      <c r="S356" s="42">
        <f t="shared" ca="1" si="10"/>
        <v>46214</v>
      </c>
      <c r="T356" s="43">
        <f ca="1">_xll.BInterpol('Base CDI'!$H$4:$H$28,'Base CDI'!$J$4:$J$29,S356,"Cubic","Extrapolate=Linear","MultiX=Average","Skip=True","Sort=True")</f>
        <v>14.715210576137572</v>
      </c>
      <c r="U356" s="43">
        <f ca="1">_xll.BInterpol('Base CDI'!$H$4:$H$28,'Base CDI'!$I$4:$I$29,S356,"Cubic","Extrapolate=Linear","MultiX=Average","Skip=True","Sort=True")</f>
        <v>14.673006916852083</v>
      </c>
    </row>
    <row r="357" spans="16:21" x14ac:dyDescent="0.25">
      <c r="P357" s="10">
        <v>35027</v>
      </c>
      <c r="Q357">
        <v>1.91351</v>
      </c>
      <c r="S357" s="42">
        <f t="shared" ca="1" si="10"/>
        <v>46215</v>
      </c>
      <c r="T357" s="43">
        <f ca="1">_xll.BInterpol('Base CDI'!$H$4:$H$28,'Base CDI'!$J$4:$J$29,S357,"Cubic","Extrapolate=Linear","MultiX=Average","Skip=True","Sort=True")</f>
        <v>14.713049926383128</v>
      </c>
      <c r="U357" s="43">
        <f ca="1">_xll.BInterpol('Base CDI'!$H$4:$H$28,'Base CDI'!$I$4:$I$29,S357,"Cubic","Extrapolate=Linear","MultiX=Average","Skip=True","Sort=True")</f>
        <v>14.670726936971892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46216</v>
      </c>
      <c r="T358" s="43">
        <f ca="1">_xll.BInterpol('Base CDI'!$H$4:$H$28,'Base CDI'!$J$4:$J$29,S358,"Cubic","Extrapolate=Linear","MultiX=Average","Skip=True","Sort=True")</f>
        <v>14.710874897081885</v>
      </c>
      <c r="U358" s="43">
        <f ca="1">_xll.BInterpol('Base CDI'!$H$4:$H$28,'Base CDI'!$I$4:$I$29,S358,"Cubic","Extrapolate=Linear","MultiX=Average","Skip=True","Sort=True")</f>
        <v>14.668432759246684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46217</v>
      </c>
      <c r="T359" s="43">
        <f ca="1">_xll.BInterpol('Base CDI'!$H$4:$H$28,'Base CDI'!$J$4:$J$29,S359,"Cubic","Extrapolate=Linear","MultiX=Average","Skip=True","Sort=True")</f>
        <v>14.708685607318426</v>
      </c>
      <c r="U359" s="43">
        <f ca="1">_xll.BInterpol('Base CDI'!$H$4:$H$28,'Base CDI'!$I$4:$I$29,S359,"Cubic","Extrapolate=Linear","MultiX=Average","Skip=True","Sort=True")</f>
        <v>14.666124501104546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46218</v>
      </c>
      <c r="T360" s="43">
        <f ca="1">_xll.BInterpol('Base CDI'!$H$4:$H$28,'Base CDI'!$J$4:$J$29,S360,"Cubic","Extrapolate=Linear","MultiX=Average","Skip=True","Sort=True")</f>
        <v>14.70648217617733</v>
      </c>
      <c r="U360" s="43">
        <f ca="1">_xll.BInterpol('Base CDI'!$H$4:$H$28,'Base CDI'!$I$4:$I$29,S360,"Cubic","Extrapolate=Linear","MultiX=Average","Skip=True","Sort=True")</f>
        <v>14.663802279973558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46219</v>
      </c>
      <c r="T361" s="43">
        <f ca="1">_xll.BInterpol('Base CDI'!$H$4:$H$28,'Base CDI'!$J$4:$J$29,S361,"Cubic","Extrapolate=Linear","MultiX=Average","Skip=True","Sort=True")</f>
        <v>14.704264722743183</v>
      </c>
      <c r="U361" s="43">
        <f ca="1">_xll.BInterpol('Base CDI'!$H$4:$H$28,'Base CDI'!$I$4:$I$29,S361,"Cubic","Extrapolate=Linear","MultiX=Average","Skip=True","Sort=True")</f>
        <v>14.661466213281804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46220</v>
      </c>
      <c r="T362" s="43">
        <f ca="1">_xll.BInterpol('Base CDI'!$H$4:$H$28,'Base CDI'!$J$4:$J$29,S362,"Cubic","Extrapolate=Linear","MultiX=Average","Skip=True","Sort=True")</f>
        <v>14.702033366100565</v>
      </c>
      <c r="U362" s="43">
        <f ca="1">_xll.BInterpol('Base CDI'!$H$4:$H$28,'Base CDI'!$I$4:$I$29,S362,"Cubic","Extrapolate=Linear","MultiX=Average","Skip=True","Sort=True")</f>
        <v>14.659116418457364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46221</v>
      </c>
      <c r="T363" s="43">
        <f ca="1">_xll.BInterpol('Base CDI'!$H$4:$H$28,'Base CDI'!$J$4:$J$29,S363,"Cubic","Extrapolate=Linear","MultiX=Average","Skip=True","Sort=True")</f>
        <v>14.699788225334061</v>
      </c>
      <c r="U363" s="43">
        <f ca="1">_xll.BInterpol('Base CDI'!$H$4:$H$28,'Base CDI'!$I$4:$I$29,S363,"Cubic","Extrapolate=Linear","MultiX=Average","Skip=True","Sort=True")</f>
        <v>14.656753012928322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46222</v>
      </c>
      <c r="T364" s="43">
        <f ca="1">_xll.BInterpol('Base CDI'!$H$4:$H$28,'Base CDI'!$J$4:$J$29,S364,"Cubic","Extrapolate=Linear","MultiX=Average","Skip=True","Sort=True")</f>
        <v>14.697529419528248</v>
      </c>
      <c r="U364" s="43">
        <f ca="1">_xll.BInterpol('Base CDI'!$H$4:$H$28,'Base CDI'!$I$4:$I$29,S364,"Cubic","Extrapolate=Linear","MultiX=Average","Skip=True","Sort=True")</f>
        <v>14.654376114122762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46223</v>
      </c>
      <c r="T365" s="43">
        <f ca="1">_xll.BInterpol('Base CDI'!$H$4:$H$28,'Base CDI'!$J$4:$J$29,S365,"Cubic","Extrapolate=Linear","MultiX=Average","Skip=True","Sort=True")</f>
        <v>14.695257067767713</v>
      </c>
      <c r="U365" s="43">
        <f ca="1">_xll.BInterpol('Base CDI'!$H$4:$H$28,'Base CDI'!$I$4:$I$29,S365,"Cubic","Extrapolate=Linear","MultiX=Average","Skip=True","Sort=True")</f>
        <v>14.651985839468766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46224</v>
      </c>
      <c r="T366" s="43">
        <f ca="1">_xll.BInterpol('Base CDI'!$H$4:$H$28,'Base CDI'!$J$4:$J$29,S366,"Cubic","Extrapolate=Linear","MultiX=Average","Skip=True","Sort=True")</f>
        <v>14.692971289137036</v>
      </c>
      <c r="U366" s="43">
        <f ca="1">_xll.BInterpol('Base CDI'!$H$4:$H$28,'Base CDI'!$I$4:$I$29,S366,"Cubic","Extrapolate=Linear","MultiX=Average","Skip=True","Sort=True")</f>
        <v>14.649582306394416</v>
      </c>
    </row>
    <row r="367" spans="16:21" x14ac:dyDescent="0.25">
      <c r="P367" s="10">
        <v>35041</v>
      </c>
      <c r="Q367">
        <v>1.939487</v>
      </c>
      <c r="S367" s="42">
        <f t="shared" ca="1" si="10"/>
        <v>46225</v>
      </c>
      <c r="T367" s="43">
        <f ca="1">_xll.BInterpol('Base CDI'!$H$4:$H$28,'Base CDI'!$J$4:$J$29,S367,"Cubic","Extrapolate=Linear","MultiX=Average","Skip=True","Sort=True")</f>
        <v>14.690672202720798</v>
      </c>
      <c r="U367" s="43">
        <f ca="1">_xll.BInterpol('Base CDI'!$H$4:$H$28,'Base CDI'!$I$4:$I$29,S367,"Cubic","Extrapolate=Linear","MultiX=Average","Skip=True","Sort=True")</f>
        <v>14.647165632327795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46226</v>
      </c>
      <c r="T368" s="43">
        <f ca="1">_xll.BInterpol('Base CDI'!$H$4:$H$28,'Base CDI'!$J$4:$J$29,S368,"Cubic","Extrapolate=Linear","MultiX=Average","Skip=True","Sort=True")</f>
        <v>14.688359927603583</v>
      </c>
      <c r="U368" s="43">
        <f ca="1">_xll.BInterpol('Base CDI'!$H$4:$H$28,'Base CDI'!$I$4:$I$29,S368,"Cubic","Extrapolate=Linear","MultiX=Average","Skip=True","Sort=True")</f>
        <v>14.644735934696985</v>
      </c>
    </row>
    <row r="369" spans="16:21" x14ac:dyDescent="0.25">
      <c r="P369" s="10">
        <v>35045</v>
      </c>
      <c r="Q369">
        <v>1.944682</v>
      </c>
      <c r="S369" s="42">
        <f t="shared" ca="1" si="10"/>
        <v>46227</v>
      </c>
      <c r="T369" s="43">
        <f ca="1">_xll.BInterpol('Base CDI'!$H$4:$H$28,'Base CDI'!$J$4:$J$29,S369,"Cubic","Extrapolate=Linear","MultiX=Average","Skip=True","Sort=True")</f>
        <v>14.686034582869974</v>
      </c>
      <c r="U369" s="43">
        <f ca="1">_xll.BInterpol('Base CDI'!$H$4:$H$28,'Base CDI'!$I$4:$I$29,S369,"Cubic","Extrapolate=Linear","MultiX=Average","Skip=True","Sort=True")</f>
        <v>14.642293330930071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46228</v>
      </c>
      <c r="T370" s="43">
        <f ca="1">_xll.BInterpol('Base CDI'!$H$4:$H$28,'Base CDI'!$J$4:$J$29,S370,"Cubic","Extrapolate=Linear","MultiX=Average","Skip=True","Sort=True")</f>
        <v>14.683696287604551</v>
      </c>
      <c r="U370" s="43">
        <f ca="1">_xll.BInterpol('Base CDI'!$H$4:$H$28,'Base CDI'!$I$4:$I$29,S370,"Cubic","Extrapolate=Linear","MultiX=Average","Skip=True","Sort=True")</f>
        <v>14.639837938455132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46229</v>
      </c>
      <c r="T371" s="43">
        <f ca="1">_xll.BInterpol('Base CDI'!$H$4:$H$28,'Base CDI'!$J$4:$J$29,S371,"Cubic","Extrapolate=Linear","MultiX=Average","Skip=True","Sort=True")</f>
        <v>14.681345160891896</v>
      </c>
      <c r="U371" s="43">
        <f ca="1">_xll.BInterpol('Base CDI'!$H$4:$H$28,'Base CDI'!$I$4:$I$29,S371,"Cubic","Extrapolate=Linear","MultiX=Average","Skip=True","Sort=True")</f>
        <v>14.637369874700253</v>
      </c>
    </row>
    <row r="372" spans="16:21" x14ac:dyDescent="0.25">
      <c r="P372" s="10">
        <v>35048</v>
      </c>
      <c r="Q372">
        <v>1.952634</v>
      </c>
      <c r="S372" s="42">
        <f t="shared" ca="1" si="10"/>
        <v>46230</v>
      </c>
      <c r="T372" s="43">
        <f ca="1">_xll.BInterpol('Base CDI'!$H$4:$H$28,'Base CDI'!$J$4:$J$29,S372,"Cubic","Extrapolate=Linear","MultiX=Average","Skip=True","Sort=True")</f>
        <v>14.678981321816593</v>
      </c>
      <c r="U372" s="43">
        <f ca="1">_xll.BInterpol('Base CDI'!$H$4:$H$28,'Base CDI'!$I$4:$I$29,S372,"Cubic","Extrapolate=Linear","MultiX=Average","Skip=True","Sort=True")</f>
        <v>14.634889257093517</v>
      </c>
    </row>
    <row r="373" spans="16:21" x14ac:dyDescent="0.25">
      <c r="P373" s="10">
        <v>35051</v>
      </c>
      <c r="Q373">
        <v>1.955354</v>
      </c>
      <c r="S373" s="42">
        <f t="shared" ca="1" si="10"/>
        <v>46231</v>
      </c>
      <c r="T373" s="43">
        <f ca="1">_xll.BInterpol('Base CDI'!$H$4:$H$28,'Base CDI'!$J$4:$J$29,S373,"Cubic","Extrapolate=Linear","MultiX=Average","Skip=True","Sort=True")</f>
        <v>14.676604889463224</v>
      </c>
      <c r="U373" s="43">
        <f ca="1">_xll.BInterpol('Base CDI'!$H$4:$H$28,'Base CDI'!$I$4:$I$29,S373,"Cubic","Extrapolate=Linear","MultiX=Average","Skip=True","Sort=True")</f>
        <v>14.632396203063006</v>
      </c>
    </row>
    <row r="374" spans="16:21" x14ac:dyDescent="0.25">
      <c r="P374" s="10">
        <v>35052</v>
      </c>
      <c r="Q374">
        <v>1.958072</v>
      </c>
      <c r="S374" s="42">
        <f t="shared" ca="1" si="10"/>
        <v>46232</v>
      </c>
      <c r="T374" s="43">
        <f ca="1">_xll.BInterpol('Base CDI'!$H$4:$H$28,'Base CDI'!$J$4:$J$29,S374,"Cubic","Extrapolate=Linear","MultiX=Average","Skip=True","Sort=True")</f>
        <v>14.674215982916369</v>
      </c>
      <c r="U374" s="43">
        <f ca="1">_xll.BInterpol('Base CDI'!$H$4:$H$28,'Base CDI'!$I$4:$I$29,S374,"Cubic","Extrapolate=Linear","MultiX=Average","Skip=True","Sort=True")</f>
        <v>14.629890830036802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46233</v>
      </c>
      <c r="T375" s="43">
        <f ca="1">_xll.BInterpol('Base CDI'!$H$4:$H$28,'Base CDI'!$J$4:$J$29,S375,"Cubic","Extrapolate=Linear","MultiX=Average","Skip=True","Sort=True")</f>
        <v>14.671814721260613</v>
      </c>
      <c r="U375" s="43">
        <f ca="1">_xll.BInterpol('Base CDI'!$H$4:$H$28,'Base CDI'!$I$4:$I$29,S375,"Cubic","Extrapolate=Linear","MultiX=Average","Skip=True","Sort=True")</f>
        <v>14.627373255442988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46234</v>
      </c>
      <c r="T376" s="43">
        <f ca="1">_xll.BInterpol('Base CDI'!$H$4:$H$28,'Base CDI'!$J$4:$J$29,S376,"Cubic","Extrapolate=Linear","MultiX=Average","Skip=True","Sort=True")</f>
        <v>14.669401223580536</v>
      </c>
      <c r="U376" s="43">
        <f ca="1">_xll.BInterpol('Base CDI'!$H$4:$H$28,'Base CDI'!$I$4:$I$29,S376,"Cubic","Extrapolate=Linear","MultiX=Average","Skip=True","Sort=True")</f>
        <v>14.624843596709646</v>
      </c>
    </row>
    <row r="377" spans="16:21" x14ac:dyDescent="0.25">
      <c r="P377" s="10">
        <v>35055</v>
      </c>
      <c r="Q377">
        <v>1.966242</v>
      </c>
      <c r="S377" s="42">
        <f t="shared" ca="1" si="10"/>
        <v>46235</v>
      </c>
      <c r="T377" s="43">
        <f ca="1">_xll.BInterpol('Base CDI'!$H$4:$H$28,'Base CDI'!$J$4:$J$29,S377,"Cubic","Extrapolate=Linear","MultiX=Average","Skip=True","Sort=True")</f>
        <v>14.666975608960721</v>
      </c>
      <c r="U377" s="43">
        <f ca="1">_xll.BInterpol('Base CDI'!$H$4:$H$28,'Base CDI'!$I$4:$I$29,S377,"Cubic","Extrapolate=Linear","MultiX=Average","Skip=True","Sort=True")</f>
        <v>14.622301971264861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46236</v>
      </c>
      <c r="T378" s="43">
        <f ca="1">_xll.BInterpol('Base CDI'!$H$4:$H$28,'Base CDI'!$J$4:$J$29,S378,"Cubic","Extrapolate=Linear","MultiX=Average","Skip=True","Sort=True")</f>
        <v>14.66453799648575</v>
      </c>
      <c r="U378" s="43">
        <f ca="1">_xll.BInterpol('Base CDI'!$H$4:$H$28,'Base CDI'!$I$4:$I$29,S378,"Cubic","Extrapolate=Linear","MultiX=Average","Skip=True","Sort=True")</f>
        <v>14.619748496536713</v>
      </c>
    </row>
    <row r="379" spans="16:21" x14ac:dyDescent="0.25">
      <c r="P379" s="10">
        <v>35060</v>
      </c>
      <c r="Q379">
        <v>1.971627</v>
      </c>
      <c r="S379" s="42">
        <f t="shared" ca="1" si="10"/>
        <v>46237</v>
      </c>
      <c r="T379" s="43">
        <f ca="1">_xll.BInterpol('Base CDI'!$H$4:$H$28,'Base CDI'!$J$4:$J$29,S379,"Cubic","Extrapolate=Linear","MultiX=Average","Skip=True","Sort=True")</f>
        <v>14.662088505240204</v>
      </c>
      <c r="U379" s="43">
        <f ca="1">_xll.BInterpol('Base CDI'!$H$4:$H$28,'Base CDI'!$I$4:$I$29,S379,"Cubic","Extrapolate=Linear","MultiX=Average","Skip=True","Sort=True")</f>
        <v>14.617183289953285</v>
      </c>
    </row>
    <row r="380" spans="16:21" x14ac:dyDescent="0.25">
      <c r="P380" s="10">
        <v>35061</v>
      </c>
      <c r="Q380">
        <v>1.974256</v>
      </c>
      <c r="S380" s="42">
        <f t="shared" ca="1" si="10"/>
        <v>46238</v>
      </c>
      <c r="T380" s="43">
        <f ca="1">_xll.BInterpol('Base CDI'!$H$4:$H$28,'Base CDI'!$J$4:$J$29,S380,"Cubic","Extrapolate=Linear","MultiX=Average","Skip=True","Sort=True")</f>
        <v>14.659627254308667</v>
      </c>
      <c r="U380" s="43">
        <f ca="1">_xll.BInterpol('Base CDI'!$H$4:$H$28,'Base CDI'!$I$4:$I$29,S380,"Cubic","Extrapolate=Linear","MultiX=Average","Skip=True","Sort=True")</f>
        <v>14.614606468942663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46239</v>
      </c>
      <c r="T381" s="43">
        <f ca="1">_xll.BInterpol('Base CDI'!$H$4:$H$28,'Base CDI'!$J$4:$J$29,S381,"Cubic","Extrapolate=Linear","MultiX=Average","Skip=True","Sort=True")</f>
        <v>14.657154362775721</v>
      </c>
      <c r="U381" s="43">
        <f ca="1">_xll.BInterpol('Base CDI'!$H$4:$H$28,'Base CDI'!$I$4:$I$29,S381,"Cubic","Extrapolate=Linear","MultiX=Average","Skip=True","Sort=True")</f>
        <v>14.612018150932926</v>
      </c>
    </row>
    <row r="382" spans="16:21" x14ac:dyDescent="0.25">
      <c r="P382" s="10">
        <v>35066</v>
      </c>
      <c r="Q382">
        <v>1.979168</v>
      </c>
      <c r="S382" s="42">
        <f t="shared" ca="1" si="10"/>
        <v>46240</v>
      </c>
      <c r="T382" s="43">
        <f ca="1">_xll.BInterpol('Base CDI'!$H$4:$H$28,'Base CDI'!$J$4:$J$29,S382,"Cubic","Extrapolate=Linear","MultiX=Average","Skip=True","Sort=True")</f>
        <v>14.654669949725948</v>
      </c>
      <c r="U382" s="43">
        <f ca="1">_xll.BInterpol('Base CDI'!$H$4:$H$28,'Base CDI'!$I$4:$I$29,S382,"Cubic","Extrapolate=Linear","MultiX=Average","Skip=True","Sort=True")</f>
        <v>14.609418453352156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46241</v>
      </c>
      <c r="T383" s="43">
        <f ca="1">_xll.BInterpol('Base CDI'!$H$4:$H$28,'Base CDI'!$J$4:$J$29,S383,"Cubic","Extrapolate=Linear","MultiX=Average","Skip=True","Sort=True")</f>
        <v>14.652174134243928</v>
      </c>
      <c r="U383" s="43">
        <f ca="1">_xll.BInterpol('Base CDI'!$H$4:$H$28,'Base CDI'!$I$4:$I$29,S383,"Cubic","Extrapolate=Linear","MultiX=Average","Skip=True","Sort=True")</f>
        <v>14.606807493628439</v>
      </c>
    </row>
    <row r="384" spans="16:21" x14ac:dyDescent="0.25">
      <c r="P384" s="10">
        <v>35068</v>
      </c>
      <c r="Q384">
        <v>1.983822</v>
      </c>
      <c r="S384" s="42">
        <f t="shared" ca="1" si="10"/>
        <v>46242</v>
      </c>
      <c r="T384" s="43">
        <f ca="1">_xll.BInterpol('Base CDI'!$H$4:$H$28,'Base CDI'!$J$4:$J$29,S384,"Cubic","Extrapolate=Linear","MultiX=Average","Skip=True","Sort=True")</f>
        <v>14.649667035414247</v>
      </c>
      <c r="U384" s="43">
        <f ca="1">_xll.BInterpol('Base CDI'!$H$4:$H$28,'Base CDI'!$I$4:$I$29,S384,"Cubic","Extrapolate=Linear","MultiX=Average","Skip=True","Sort=True")</f>
        <v>14.604185389189855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46243</v>
      </c>
      <c r="T385" s="43">
        <f ca="1">_xll.BInterpol('Base CDI'!$H$4:$H$28,'Base CDI'!$J$4:$J$29,S385,"Cubic","Extrapolate=Linear","MultiX=Average","Skip=True","Sort=True")</f>
        <v>14.647148772321483</v>
      </c>
      <c r="U385" s="43">
        <f ca="1">_xll.BInterpol('Base CDI'!$H$4:$H$28,'Base CDI'!$I$4:$I$29,S385,"Cubic","Extrapolate=Linear","MultiX=Average","Skip=True","Sort=True")</f>
        <v>14.601552257464489</v>
      </c>
    </row>
    <row r="386" spans="16:21" x14ac:dyDescent="0.25">
      <c r="P386" s="10">
        <v>35072</v>
      </c>
      <c r="Q386">
        <v>1.988281</v>
      </c>
      <c r="S386" s="42">
        <f t="shared" ca="1" si="10"/>
        <v>46244</v>
      </c>
      <c r="T386" s="43">
        <f ca="1">_xll.BInterpol('Base CDI'!$H$4:$H$28,'Base CDI'!$J$4:$J$29,S386,"Cubic","Extrapolate=Linear","MultiX=Average","Skip=True","Sort=True")</f>
        <v>14.644619464050221</v>
      </c>
      <c r="U386" s="43">
        <f ca="1">_xll.BInterpol('Base CDI'!$H$4:$H$28,'Base CDI'!$I$4:$I$29,S386,"Cubic","Extrapolate=Linear","MultiX=Average","Skip=True","Sort=True")</f>
        <v>14.598908215880421</v>
      </c>
    </row>
    <row r="387" spans="16:21" x14ac:dyDescent="0.25">
      <c r="P387" s="10">
        <v>35073</v>
      </c>
      <c r="Q387">
        <v>1.990515</v>
      </c>
      <c r="S387" s="42">
        <f t="shared" ca="1" si="10"/>
        <v>46245</v>
      </c>
      <c r="T387" s="43">
        <f ca="1">_xll.BInterpol('Base CDI'!$H$4:$H$28,'Base CDI'!$J$4:$J$29,S387,"Cubic","Extrapolate=Linear","MultiX=Average","Skip=True","Sort=True")</f>
        <v>14.642079229685043</v>
      </c>
      <c r="U387" s="43">
        <f ca="1">_xll.BInterpol('Base CDI'!$H$4:$H$28,'Base CDI'!$I$4:$I$29,S387,"Cubic","Extrapolate=Linear","MultiX=Average","Skip=True","Sort=True")</f>
        <v>14.596253381865735</v>
      </c>
    </row>
    <row r="388" spans="16:21" x14ac:dyDescent="0.25">
      <c r="P388" s="10">
        <v>35074</v>
      </c>
      <c r="Q388">
        <v>1.992758</v>
      </c>
      <c r="S388" s="42">
        <f t="shared" ca="1" si="10"/>
        <v>46246</v>
      </c>
      <c r="T388" s="43">
        <f ca="1">_xll.BInterpol('Base CDI'!$H$4:$H$28,'Base CDI'!$J$4:$J$29,S388,"Cubic","Extrapolate=Linear","MultiX=Average","Skip=True","Sort=True")</f>
        <v>14.63952818831053</v>
      </c>
      <c r="U388" s="43">
        <f ca="1">_xll.BInterpol('Base CDI'!$H$4:$H$28,'Base CDI'!$I$4:$I$29,S388,"Cubic","Extrapolate=Linear","MultiX=Average","Skip=True","Sort=True")</f>
        <v>14.593587872848515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46247</v>
      </c>
      <c r="T389" s="43">
        <f ca="1">_xll.BInterpol('Base CDI'!$H$4:$H$28,'Base CDI'!$J$4:$J$29,S389,"Cubic","Extrapolate=Linear","MultiX=Average","Skip=True","Sort=True")</f>
        <v>14.636966459011266</v>
      </c>
      <c r="U389" s="43">
        <f ca="1">_xll.BInterpol('Base CDI'!$H$4:$H$28,'Base CDI'!$I$4:$I$29,S389,"Cubic","Extrapolate=Linear","MultiX=Average","Skip=True","Sort=True")</f>
        <v>14.590911806256839</v>
      </c>
    </row>
    <row r="390" spans="16:21" x14ac:dyDescent="0.25">
      <c r="P390" s="10">
        <v>35076</v>
      </c>
      <c r="Q390">
        <v>1.997277</v>
      </c>
      <c r="S390" s="42">
        <f t="shared" ca="1" si="10"/>
        <v>46248</v>
      </c>
      <c r="T390" s="43">
        <f ca="1">_xll.BInterpol('Base CDI'!$H$4:$H$28,'Base CDI'!$J$4:$J$29,S390,"Cubic","Extrapolate=Linear","MultiX=Average","Skip=True","Sort=True")</f>
        <v>14.63439416087183</v>
      </c>
      <c r="U390" s="43">
        <f ca="1">_xll.BInterpol('Base CDI'!$H$4:$H$28,'Base CDI'!$I$4:$I$29,S390,"Cubic","Extrapolate=Linear","MultiX=Average","Skip=True","Sort=True")</f>
        <v>14.588225299518797</v>
      </c>
    </row>
    <row r="391" spans="16:21" x14ac:dyDescent="0.25">
      <c r="P391" s="10">
        <v>35079</v>
      </c>
      <c r="Q391">
        <v>1.999541</v>
      </c>
      <c r="S391" s="42">
        <f t="shared" ca="1" si="10"/>
        <v>46249</v>
      </c>
      <c r="T391" s="43">
        <f ca="1">_xll.BInterpol('Base CDI'!$H$4:$H$28,'Base CDI'!$J$4:$J$29,S391,"Cubic","Extrapolate=Linear","MultiX=Average","Skip=True","Sort=True")</f>
        <v>14.631811412976806</v>
      </c>
      <c r="U391" s="43">
        <f ca="1">_xll.BInterpol('Base CDI'!$H$4:$H$28,'Base CDI'!$I$4:$I$29,S391,"Cubic","Extrapolate=Linear","MultiX=Average","Skip=True","Sort=True")</f>
        <v>14.585528470062464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46250</v>
      </c>
      <c r="T392" s="43">
        <f ca="1">_xll.BInterpol('Base CDI'!$H$4:$H$28,'Base CDI'!$J$4:$J$29,S392,"Cubic","Extrapolate=Linear","MultiX=Average","Skip=True","Sort=True")</f>
        <v>14.629218334410776</v>
      </c>
      <c r="U392" s="43">
        <f ca="1">_xll.BInterpol('Base CDI'!$H$4:$H$28,'Base CDI'!$I$4:$I$29,S392,"Cubic","Extrapolate=Linear","MultiX=Average","Skip=True","Sort=True")</f>
        <v>14.582821435315928</v>
      </c>
    </row>
    <row r="393" spans="16:21" x14ac:dyDescent="0.25">
      <c r="P393" s="10">
        <v>35081</v>
      </c>
      <c r="Q393">
        <v>2.004089</v>
      </c>
      <c r="S393" s="42">
        <f t="shared" ca="1" si="10"/>
        <v>46251</v>
      </c>
      <c r="T393" s="43">
        <f ca="1">_xll.BInterpol('Base CDI'!$H$4:$H$28,'Base CDI'!$J$4:$J$29,S393,"Cubic","Extrapolate=Linear","MultiX=Average","Skip=True","Sort=True")</f>
        <v>14.626615044258322</v>
      </c>
      <c r="U393" s="43">
        <f ca="1">_xll.BInterpol('Base CDI'!$H$4:$H$28,'Base CDI'!$I$4:$I$29,S393,"Cubic","Extrapolate=Linear","MultiX=Average","Skip=True","Sort=True")</f>
        <v>14.58010431270727</v>
      </c>
    </row>
    <row r="394" spans="16:21" x14ac:dyDescent="0.25">
      <c r="P394" s="10">
        <v>35082</v>
      </c>
      <c r="Q394">
        <v>2.006367</v>
      </c>
      <c r="S394" s="42">
        <f t="shared" ca="1" si="10"/>
        <v>46252</v>
      </c>
      <c r="T394" s="43">
        <f ca="1">_xll.BInterpol('Base CDI'!$H$4:$H$28,'Base CDI'!$J$4:$J$29,S394,"Cubic","Extrapolate=Linear","MultiX=Average","Skip=True","Sort=True")</f>
        <v>14.624001661604028</v>
      </c>
      <c r="U394" s="43">
        <f ca="1">_xll.BInterpol('Base CDI'!$H$4:$H$28,'Base CDI'!$I$4:$I$29,S394,"Cubic","Extrapolate=Linear","MultiX=Average","Skip=True","Sort=True")</f>
        <v>14.577377219664571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46253</v>
      </c>
      <c r="T395" s="43">
        <f ca="1">_xll.BInterpol('Base CDI'!$H$4:$H$28,'Base CDI'!$J$4:$J$29,S395,"Cubic","Extrapolate=Linear","MultiX=Average","Skip=True","Sort=True")</f>
        <v>14.621378305532474</v>
      </c>
      <c r="U395" s="43">
        <f ca="1">_xll.BInterpol('Base CDI'!$H$4:$H$28,'Base CDI'!$I$4:$I$29,S395,"Cubic","Extrapolate=Linear","MultiX=Average","Skip=True","Sort=True")</f>
        <v>14.574640273615916</v>
      </c>
    </row>
    <row r="396" spans="16:21" x14ac:dyDescent="0.25">
      <c r="P396" s="10">
        <v>35086</v>
      </c>
      <c r="Q396">
        <v>2.011018</v>
      </c>
      <c r="S396" s="42">
        <f t="shared" ca="1" si="11"/>
        <v>46254</v>
      </c>
      <c r="T396" s="43">
        <f ca="1">_xll.BInterpol('Base CDI'!$H$4:$H$28,'Base CDI'!$J$4:$J$29,S396,"Cubic","Extrapolate=Linear","MultiX=Average","Skip=True","Sort=True")</f>
        <v>14.618745095128242</v>
      </c>
      <c r="U396" s="43">
        <f ca="1">_xll.BInterpol('Base CDI'!$H$4:$H$28,'Base CDI'!$I$4:$I$29,S396,"Cubic","Extrapolate=Linear","MultiX=Average","Skip=True","Sort=True")</f>
        <v>14.571893591989387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46255</v>
      </c>
      <c r="T397" s="43">
        <f ca="1">_xll.BInterpol('Base CDI'!$H$4:$H$28,'Base CDI'!$J$4:$J$29,S397,"Cubic","Extrapolate=Linear","MultiX=Average","Skip=True","Sort=True")</f>
        <v>14.616102149475914</v>
      </c>
      <c r="U397" s="43">
        <f ca="1">_xll.BInterpol('Base CDI'!$H$4:$H$28,'Base CDI'!$I$4:$I$29,S397,"Cubic","Extrapolate=Linear","MultiX=Average","Skip=True","Sort=True")</f>
        <v>14.569137292213066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46256</v>
      </c>
      <c r="T398" s="43">
        <f ca="1">_xll.BInterpol('Base CDI'!$H$4:$H$28,'Base CDI'!$J$4:$J$29,S398,"Cubic","Extrapolate=Linear","MultiX=Average","Skip=True","Sort=True")</f>
        <v>14.613449587660075</v>
      </c>
      <c r="U398" s="43">
        <f ca="1">_xll.BInterpol('Base CDI'!$H$4:$H$28,'Base CDI'!$I$4:$I$29,S398,"Cubic","Extrapolate=Linear","MultiX=Average","Skip=True","Sort=True")</f>
        <v>14.566371491715035</v>
      </c>
    </row>
    <row r="399" spans="16:21" x14ac:dyDescent="0.25">
      <c r="P399" s="10">
        <v>35089</v>
      </c>
      <c r="Q399">
        <v>2.018078</v>
      </c>
      <c r="S399" s="42">
        <f t="shared" ca="1" si="11"/>
        <v>46257</v>
      </c>
      <c r="T399" s="43">
        <f ca="1">_xll.BInterpol('Base CDI'!$H$4:$H$28,'Base CDI'!$J$4:$J$29,S399,"Cubic","Extrapolate=Linear","MultiX=Average","Skip=True","Sort=True")</f>
        <v>14.610787528765304</v>
      </c>
      <c r="U399" s="43">
        <f ca="1">_xll.BInterpol('Base CDI'!$H$4:$H$28,'Base CDI'!$I$4:$I$29,S399,"Cubic","Extrapolate=Linear","MultiX=Average","Skip=True","Sort=True")</f>
        <v>14.56359630792338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46258</v>
      </c>
      <c r="T400" s="43">
        <f ca="1">_xll.BInterpol('Base CDI'!$H$4:$H$28,'Base CDI'!$J$4:$J$29,S400,"Cubic","Extrapolate=Linear","MultiX=Average","Skip=True","Sort=True")</f>
        <v>14.608116091876184</v>
      </c>
      <c r="U400" s="43">
        <f ca="1">_xll.BInterpol('Base CDI'!$H$4:$H$28,'Base CDI'!$I$4:$I$29,S400,"Cubic","Extrapolate=Linear","MultiX=Average","Skip=True","Sort=True")</f>
        <v>14.560811858266179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46259</v>
      </c>
      <c r="T401" s="43">
        <f ca="1">_xll.BInterpol('Base CDI'!$H$4:$H$28,'Base CDI'!$J$4:$J$29,S401,"Cubic","Extrapolate=Linear","MultiX=Average","Skip=True","Sort=True")</f>
        <v>14.605435396077297</v>
      </c>
      <c r="U401" s="43">
        <f ca="1">_xll.BInterpol('Base CDI'!$H$4:$H$28,'Base CDI'!$I$4:$I$29,S401,"Cubic","Extrapolate=Linear","MultiX=Average","Skip=True","Sort=True")</f>
        <v>14.558018260171519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46260</v>
      </c>
      <c r="T402" s="43">
        <f ca="1">_xll.BInterpol('Base CDI'!$H$4:$H$28,'Base CDI'!$J$4:$J$29,S402,"Cubic","Extrapolate=Linear","MultiX=Average","Skip=True","Sort=True")</f>
        <v>14.602745560453227</v>
      </c>
      <c r="U402" s="43">
        <f ca="1">_xll.BInterpol('Base CDI'!$H$4:$H$28,'Base CDI'!$I$4:$I$29,S402,"Cubic","Extrapolate=Linear","MultiX=Average","Skip=True","Sort=True")</f>
        <v>14.55521563106748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46261</v>
      </c>
      <c r="T403" s="43">
        <f ca="1">_xll.BInterpol('Base CDI'!$H$4:$H$28,'Base CDI'!$J$4:$J$29,S403,"Cubic","Extrapolate=Linear","MultiX=Average","Skip=True","Sort=True")</f>
        <v>14.600046704088554</v>
      </c>
      <c r="U403" s="43">
        <f ca="1">_xll.BInterpol('Base CDI'!$H$4:$H$28,'Base CDI'!$I$4:$I$29,S403,"Cubic","Extrapolate=Linear","MultiX=Average","Skip=True","Sort=True")</f>
        <v>14.552404088382145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46262</v>
      </c>
      <c r="T404" s="43">
        <f ca="1">_xll.BInterpol('Base CDI'!$H$4:$H$28,'Base CDI'!$J$4:$J$29,S404,"Cubic","Extrapolate=Linear","MultiX=Average","Skip=True","Sort=True")</f>
        <v>14.597338946067861</v>
      </c>
      <c r="U404" s="43">
        <f ca="1">_xll.BInterpol('Base CDI'!$H$4:$H$28,'Base CDI'!$I$4:$I$29,S404,"Cubic","Extrapolate=Linear","MultiX=Average","Skip=True","Sort=True")</f>
        <v>14.549583749543597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46263</v>
      </c>
      <c r="T405" s="43">
        <f ca="1">_xll.BInterpol('Base CDI'!$H$4:$H$28,'Base CDI'!$J$4:$J$29,S405,"Cubic","Extrapolate=Linear","MultiX=Average","Skip=True","Sort=True")</f>
        <v>14.594622405475731</v>
      </c>
      <c r="U405" s="43">
        <f ca="1">_xll.BInterpol('Base CDI'!$H$4:$H$28,'Base CDI'!$I$4:$I$29,S405,"Cubic","Extrapolate=Linear","MultiX=Average","Skip=True","Sort=True")</f>
        <v>14.546754731979918</v>
      </c>
    </row>
    <row r="406" spans="16:21" x14ac:dyDescent="0.25">
      <c r="P406" s="10">
        <v>35100</v>
      </c>
      <c r="Q406">
        <v>2.034691</v>
      </c>
      <c r="S406" s="42">
        <f t="shared" ca="1" si="11"/>
        <v>46264</v>
      </c>
      <c r="T406" s="43">
        <f ca="1">_xll.BInterpol('Base CDI'!$H$4:$H$28,'Base CDI'!$J$4:$J$29,S406,"Cubic","Extrapolate=Linear","MultiX=Average","Skip=True","Sort=True")</f>
        <v>14.591897201396742</v>
      </c>
      <c r="U406" s="43">
        <f ca="1">_xll.BInterpol('Base CDI'!$H$4:$H$28,'Base CDI'!$I$4:$I$29,S406,"Cubic","Extrapolate=Linear","MultiX=Average","Skip=True","Sort=True")</f>
        <v>14.543917153119191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46265</v>
      </c>
      <c r="T407" s="43">
        <f ca="1">_xll.BInterpol('Base CDI'!$H$4:$H$28,'Base CDI'!$J$4:$J$29,S407,"Cubic","Extrapolate=Linear","MultiX=Average","Skip=True","Sort=True")</f>
        <v>14.589163452915482</v>
      </c>
      <c r="U407" s="43">
        <f ca="1">_xll.BInterpol('Base CDI'!$H$4:$H$28,'Base CDI'!$I$4:$I$29,S407,"Cubic","Extrapolate=Linear","MultiX=Average","Skip=True","Sort=True")</f>
        <v>14.541071130389501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46266</v>
      </c>
      <c r="T408" s="43">
        <f ca="1">_xll.BInterpol('Base CDI'!$H$4:$H$28,'Base CDI'!$J$4:$J$29,S408,"Cubic","Extrapolate=Linear","MultiX=Average","Skip=True","Sort=True")</f>
        <v>14.58642127911653</v>
      </c>
      <c r="U408" s="43">
        <f ca="1">_xll.BInterpol('Base CDI'!$H$4:$H$28,'Base CDI'!$I$4:$I$29,S408,"Cubic","Extrapolate=Linear","MultiX=Average","Skip=True","Sort=True")</f>
        <v>14.538216781218926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46267</v>
      </c>
      <c r="T409" s="43">
        <f ca="1">_xll.BInterpol('Base CDI'!$H$4:$H$28,'Base CDI'!$J$4:$J$29,S409,"Cubic","Extrapolate=Linear","MultiX=Average","Skip=True","Sort=True")</f>
        <v>14.583670799084468</v>
      </c>
      <c r="U409" s="43">
        <f ca="1">_xll.BInterpol('Base CDI'!$H$4:$H$28,'Base CDI'!$I$4:$I$29,S409,"Cubic","Extrapolate=Linear","MultiX=Average","Skip=True","Sort=True")</f>
        <v>14.535354223035553</v>
      </c>
    </row>
    <row r="410" spans="16:21" x14ac:dyDescent="0.25">
      <c r="P410" s="10">
        <v>35104</v>
      </c>
      <c r="Q410">
        <v>2.044448</v>
      </c>
      <c r="S410" s="42">
        <f t="shared" ca="1" si="11"/>
        <v>46268</v>
      </c>
      <c r="T410" s="43">
        <f ca="1">_xll.BInterpol('Base CDI'!$H$4:$H$28,'Base CDI'!$J$4:$J$29,S410,"Cubic","Extrapolate=Linear","MultiX=Average","Skip=True","Sort=True")</f>
        <v>14.580912131903879</v>
      </c>
      <c r="U410" s="43">
        <f ca="1">_xll.BInterpol('Base CDI'!$H$4:$H$28,'Base CDI'!$I$4:$I$29,S410,"Cubic","Extrapolate=Linear","MultiX=Average","Skip=True","Sort=True")</f>
        <v>14.532483573267461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46269</v>
      </c>
      <c r="T411" s="43">
        <f ca="1">_xll.BInterpol('Base CDI'!$H$4:$H$28,'Base CDI'!$J$4:$J$29,S411,"Cubic","Extrapolate=Linear","MultiX=Average","Skip=True","Sort=True")</f>
        <v>14.578145396659345</v>
      </c>
      <c r="U411" s="43">
        <f ca="1">_xll.BInterpol('Base CDI'!$H$4:$H$28,'Base CDI'!$I$4:$I$29,S411,"Cubic","Extrapolate=Linear","MultiX=Average","Skip=True","Sort=True")</f>
        <v>14.529604949342735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46270</v>
      </c>
      <c r="T412" s="43">
        <f ca="1">_xll.BInterpol('Base CDI'!$H$4:$H$28,'Base CDI'!$J$4:$J$29,S412,"Cubic","Extrapolate=Linear","MultiX=Average","Skip=True","Sort=True")</f>
        <v>14.575370712435449</v>
      </c>
      <c r="U412" s="43">
        <f ca="1">_xll.BInterpol('Base CDI'!$H$4:$H$28,'Base CDI'!$I$4:$I$29,S412,"Cubic","Extrapolate=Linear","MultiX=Average","Skip=True","Sort=True")</f>
        <v>14.526718468689458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46271</v>
      </c>
      <c r="T413" s="43">
        <f ca="1">_xll.BInterpol('Base CDI'!$H$4:$H$28,'Base CDI'!$J$4:$J$29,S413,"Cubic","Extrapolate=Linear","MultiX=Average","Skip=True","Sort=True")</f>
        <v>14.572588198316771</v>
      </c>
      <c r="U413" s="43">
        <f ca="1">_xll.BInterpol('Base CDI'!$H$4:$H$28,'Base CDI'!$I$4:$I$29,S413,"Cubic","Extrapolate=Linear","MultiX=Average","Skip=True","Sort=True")</f>
        <v>14.523824248735711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46272</v>
      </c>
      <c r="T414" s="43">
        <f ca="1">_xll.BInterpol('Base CDI'!$H$4:$H$28,'Base CDI'!$J$4:$J$29,S414,"Cubic","Extrapolate=Linear","MultiX=Average","Skip=True","Sort=True")</f>
        <v>14.569797973387894</v>
      </c>
      <c r="U414" s="43">
        <f ca="1">_xll.BInterpol('Base CDI'!$H$4:$H$28,'Base CDI'!$I$4:$I$29,S414,"Cubic","Extrapolate=Linear","MultiX=Average","Skip=True","Sort=True")</f>
        <v>14.520922406909577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46273</v>
      </c>
      <c r="T415" s="43">
        <f ca="1">_xll.BInterpol('Base CDI'!$H$4:$H$28,'Base CDI'!$J$4:$J$29,S415,"Cubic","Extrapolate=Linear","MultiX=Average","Skip=True","Sort=True")</f>
        <v>14.567000156733402</v>
      </c>
      <c r="U415" s="43">
        <f ca="1">_xll.BInterpol('Base CDI'!$H$4:$H$28,'Base CDI'!$I$4:$I$29,S415,"Cubic","Extrapolate=Linear","MultiX=Average","Skip=True","Sort=True")</f>
        <v>14.51801306063914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46274</v>
      </c>
      <c r="T416" s="43">
        <f ca="1">_xll.BInterpol('Base CDI'!$H$4:$H$28,'Base CDI'!$J$4:$J$29,S416,"Cubic","Extrapolate=Linear","MultiX=Average","Skip=True","Sort=True")</f>
        <v>14.564194867437873</v>
      </c>
      <c r="U416" s="43">
        <f ca="1">_xll.BInterpol('Base CDI'!$H$4:$H$28,'Base CDI'!$I$4:$I$29,S416,"Cubic","Extrapolate=Linear","MultiX=Average","Skip=True","Sort=True")</f>
        <v>14.515096327352481</v>
      </c>
    </row>
    <row r="417" spans="16:21" x14ac:dyDescent="0.25">
      <c r="P417" s="10">
        <v>35117</v>
      </c>
      <c r="Q417">
        <v>2.061992</v>
      </c>
      <c r="S417" s="42">
        <f t="shared" ca="1" si="11"/>
        <v>46275</v>
      </c>
      <c r="T417" s="43">
        <f ca="1">_xll.BInterpol('Base CDI'!$H$4:$H$28,'Base CDI'!$J$4:$J$29,S417,"Cubic","Extrapolate=Linear","MultiX=Average","Skip=True","Sort=True")</f>
        <v>14.561382224585893</v>
      </c>
      <c r="U417" s="43">
        <f ca="1">_xll.BInterpol('Base CDI'!$H$4:$H$28,'Base CDI'!$I$4:$I$29,S417,"Cubic","Extrapolate=Linear","MultiX=Average","Skip=True","Sort=True")</f>
        <v>14.512172324477683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46276</v>
      </c>
      <c r="T418" s="43">
        <f ca="1">_xll.BInterpol('Base CDI'!$H$4:$H$28,'Base CDI'!$J$4:$J$29,S418,"Cubic","Extrapolate=Linear","MultiX=Average","Skip=True","Sort=True")</f>
        <v>14.558562347262043</v>
      </c>
      <c r="U418" s="43">
        <f ca="1">_xll.BInterpol('Base CDI'!$H$4:$H$28,'Base CDI'!$I$4:$I$29,S418,"Cubic","Extrapolate=Linear","MultiX=Average","Skip=True","Sort=True")</f>
        <v>14.509241169442831</v>
      </c>
    </row>
    <row r="419" spans="16:21" x14ac:dyDescent="0.25">
      <c r="P419" s="10">
        <v>35121</v>
      </c>
      <c r="Q419">
        <v>2.067116</v>
      </c>
      <c r="S419" s="42">
        <f t="shared" ca="1" si="11"/>
        <v>46277</v>
      </c>
      <c r="T419" s="43">
        <f ca="1">_xll.BInterpol('Base CDI'!$H$4:$H$28,'Base CDI'!$J$4:$J$29,S419,"Cubic","Extrapolate=Linear","MultiX=Average","Skip=True","Sort=True")</f>
        <v>14.555735354550906</v>
      </c>
      <c r="U419" s="43">
        <f ca="1">_xll.BInterpol('Base CDI'!$H$4:$H$28,'Base CDI'!$I$4:$I$29,S419,"Cubic","Extrapolate=Linear","MultiX=Average","Skip=True","Sort=True")</f>
        <v>14.506302979676004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46278</v>
      </c>
      <c r="T420" s="43">
        <f ca="1">_xll.BInterpol('Base CDI'!$H$4:$H$28,'Base CDI'!$J$4:$J$29,S420,"Cubic","Extrapolate=Linear","MultiX=Average","Skip=True","Sort=True")</f>
        <v>14.552901365537062</v>
      </c>
      <c r="U420" s="43">
        <f ca="1">_xll.BInterpol('Base CDI'!$H$4:$H$28,'Base CDI'!$I$4:$I$29,S420,"Cubic","Extrapolate=Linear","MultiX=Average","Skip=True","Sort=True")</f>
        <v>14.503357872605287</v>
      </c>
    </row>
    <row r="421" spans="16:21" x14ac:dyDescent="0.25">
      <c r="P421" s="10">
        <v>35123</v>
      </c>
      <c r="Q421">
        <v>2.072066</v>
      </c>
      <c r="S421" s="42">
        <f t="shared" ca="1" si="11"/>
        <v>46279</v>
      </c>
      <c r="T421" s="43">
        <f ca="1">_xll.BInterpol('Base CDI'!$H$4:$H$28,'Base CDI'!$J$4:$J$29,S421,"Cubic","Extrapolate=Linear","MultiX=Average","Skip=True","Sort=True")</f>
        <v>14.550060499305095</v>
      </c>
      <c r="U421" s="43">
        <f ca="1">_xll.BInterpol('Base CDI'!$H$4:$H$28,'Base CDI'!$I$4:$I$29,S421,"Cubic","Extrapolate=Linear","MultiX=Average","Skip=True","Sort=True")</f>
        <v>14.500405965658761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46280</v>
      </c>
      <c r="T422" s="43">
        <f ca="1">_xll.BInterpol('Base CDI'!$H$4:$H$28,'Base CDI'!$J$4:$J$29,S422,"Cubic","Extrapolate=Linear","MultiX=Average","Skip=True","Sort=True")</f>
        <v>14.547212874939587</v>
      </c>
      <c r="U422" s="43">
        <f ca="1">_xll.BInterpol('Base CDI'!$H$4:$H$28,'Base CDI'!$I$4:$I$29,S422,"Cubic","Extrapolate=Linear","MultiX=Average","Skip=True","Sort=True")</f>
        <v>14.49744737626451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46281</v>
      </c>
      <c r="T423" s="43">
        <f ca="1">_xll.BInterpol('Base CDI'!$H$4:$H$28,'Base CDI'!$J$4:$J$29,S423,"Cubic","Extrapolate=Linear","MultiX=Average","Skip=True","Sort=True")</f>
        <v>14.544358611525119</v>
      </c>
      <c r="U423" s="43">
        <f ca="1">_xll.BInterpol('Base CDI'!$H$4:$H$28,'Base CDI'!$I$4:$I$29,S423,"Cubic","Extrapolate=Linear","MultiX=Average","Skip=True","Sort=True")</f>
        <v>14.494482221850616</v>
      </c>
    </row>
    <row r="424" spans="16:21" x14ac:dyDescent="0.25">
      <c r="P424" s="10">
        <v>35128</v>
      </c>
      <c r="Q424">
        <v>2.078856</v>
      </c>
      <c r="S424" s="42">
        <f t="shared" ca="1" si="11"/>
        <v>46282</v>
      </c>
      <c r="T424" s="43">
        <f ca="1">_xll.BInterpol('Base CDI'!$H$4:$H$28,'Base CDI'!$J$4:$J$29,S424,"Cubic","Extrapolate=Linear","MultiX=Average","Skip=True","Sort=True")</f>
        <v>14.541497828146275</v>
      </c>
      <c r="U424" s="43">
        <f ca="1">_xll.BInterpol('Base CDI'!$H$4:$H$28,'Base CDI'!$I$4:$I$29,S424,"Cubic","Extrapolate=Linear","MultiX=Average","Skip=True","Sort=True")</f>
        <v>14.491510619845162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46283</v>
      </c>
      <c r="T425" s="43">
        <f ca="1">_xll.BInterpol('Base CDI'!$H$4:$H$28,'Base CDI'!$J$4:$J$29,S425,"Cubic","Extrapolate=Linear","MultiX=Average","Skip=True","Sort=True")</f>
        <v>14.538630643887634</v>
      </c>
      <c r="U425" s="43">
        <f ca="1">_xll.BInterpol('Base CDI'!$H$4:$H$28,'Base CDI'!$I$4:$I$29,S425,"Cubic","Extrapolate=Linear","MultiX=Average","Skip=True","Sort=True")</f>
        <v>14.48853268767623</v>
      </c>
    </row>
    <row r="426" spans="16:21" x14ac:dyDescent="0.25">
      <c r="P426" s="10">
        <v>35130</v>
      </c>
      <c r="Q426">
        <v>2.083196</v>
      </c>
      <c r="S426" s="42">
        <f t="shared" ca="1" si="11"/>
        <v>46284</v>
      </c>
      <c r="T426" s="43">
        <f ca="1">_xll.BInterpol('Base CDI'!$H$4:$H$28,'Base CDI'!$J$4:$J$29,S426,"Cubic","Extrapolate=Linear","MultiX=Average","Skip=True","Sort=True")</f>
        <v>14.535757177833782</v>
      </c>
      <c r="U426" s="43">
        <f ca="1">_xll.BInterpol('Base CDI'!$H$4:$H$28,'Base CDI'!$I$4:$I$29,S426,"Cubic","Extrapolate=Linear","MultiX=Average","Skip=True","Sort=True")</f>
        <v>14.485548542771905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46285</v>
      </c>
      <c r="T427" s="43">
        <f ca="1">_xll.BInterpol('Base CDI'!$H$4:$H$28,'Base CDI'!$J$4:$J$29,S427,"Cubic","Extrapolate=Linear","MultiX=Average","Skip=True","Sort=True")</f>
        <v>14.532877549069298</v>
      </c>
      <c r="U427" s="43">
        <f ca="1">_xll.BInterpol('Base CDI'!$H$4:$H$28,'Base CDI'!$I$4:$I$29,S427,"Cubic","Extrapolate=Linear","MultiX=Average","Skip=True","Sort=True")</f>
        <v>14.482558302560266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46286</v>
      </c>
      <c r="T428" s="43">
        <f ca="1">_xll.BInterpol('Base CDI'!$H$4:$H$28,'Base CDI'!$J$4:$J$29,S428,"Cubic","Extrapolate=Linear","MultiX=Average","Skip=True","Sort=True")</f>
        <v>14.529991876678766</v>
      </c>
      <c r="U428" s="43">
        <f ca="1">_xll.BInterpol('Base CDI'!$H$4:$H$28,'Base CDI'!$I$4:$I$29,S428,"Cubic","Extrapolate=Linear","MultiX=Average","Skip=True","Sort=True")</f>
        <v>14.479562084469398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46287</v>
      </c>
      <c r="T429" s="43">
        <f ca="1">_xll.BInterpol('Base CDI'!$H$4:$H$28,'Base CDI'!$J$4:$J$29,S429,"Cubic","Extrapolate=Linear","MultiX=Average","Skip=True","Sort=True")</f>
        <v>14.527100279746767</v>
      </c>
      <c r="U429" s="43">
        <f ca="1">_xll.BInterpol('Base CDI'!$H$4:$H$28,'Base CDI'!$I$4:$I$29,S429,"Cubic","Extrapolate=Linear","MultiX=Average","Skip=True","Sort=True")</f>
        <v>14.476560005927382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46288</v>
      </c>
      <c r="T430" s="43">
        <f ca="1">_xll.BInterpol('Base CDI'!$H$4:$H$28,'Base CDI'!$J$4:$J$29,S430,"Cubic","Extrapolate=Linear","MultiX=Average","Skip=True","Sort=True")</f>
        <v>14.524202877357883</v>
      </c>
      <c r="U430" s="43">
        <f ca="1">_xll.BInterpol('Base CDI'!$H$4:$H$28,'Base CDI'!$I$4:$I$29,S430,"Cubic","Extrapolate=Linear","MultiX=Average","Skip=True","Sort=True")</f>
        <v>14.473552184362305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46289</v>
      </c>
      <c r="T431" s="43">
        <f ca="1">_xll.BInterpol('Base CDI'!$H$4:$H$28,'Base CDI'!$J$4:$J$29,S431,"Cubic","Extrapolate=Linear","MultiX=Average","Skip=True","Sort=True")</f>
        <v>14.521299788596698</v>
      </c>
      <c r="U431" s="43">
        <f ca="1">_xll.BInterpol('Base CDI'!$H$4:$H$28,'Base CDI'!$I$4:$I$29,S431,"Cubic","Extrapolate=Linear","MultiX=Average","Skip=True","Sort=True")</f>
        <v>14.470538737202244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46290</v>
      </c>
      <c r="T432" s="43">
        <f ca="1">_xll.BInterpol('Base CDI'!$H$4:$H$28,'Base CDI'!$J$4:$J$29,S432,"Cubic","Extrapolate=Linear","MultiX=Average","Skip=True","Sort=True")</f>
        <v>14.518391132547793</v>
      </c>
      <c r="U432" s="43">
        <f ca="1">_xll.BInterpol('Base CDI'!$H$4:$H$28,'Base CDI'!$I$4:$I$29,S432,"Cubic","Extrapolate=Linear","MultiX=Average","Skip=True","Sort=True")</f>
        <v>14.467519781875284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46291</v>
      </c>
      <c r="T433" s="43">
        <f ca="1">_xll.BInterpol('Base CDI'!$H$4:$H$28,'Base CDI'!$J$4:$J$29,S433,"Cubic","Extrapolate=Linear","MultiX=Average","Skip=True","Sort=True")</f>
        <v>14.515477028295749</v>
      </c>
      <c r="U433" s="43">
        <f ca="1">_xll.BInterpol('Base CDI'!$H$4:$H$28,'Base CDI'!$I$4:$I$29,S433,"Cubic","Extrapolate=Linear","MultiX=Average","Skip=True","Sort=True")</f>
        <v>14.464495435809507</v>
      </c>
    </row>
    <row r="434" spans="16:21" x14ac:dyDescent="0.25">
      <c r="P434" s="10">
        <v>35142</v>
      </c>
      <c r="Q434">
        <v>2.100536</v>
      </c>
      <c r="S434" s="42">
        <f t="shared" ca="1" si="11"/>
        <v>46292</v>
      </c>
      <c r="T434" s="43">
        <f ca="1">_xll.BInterpol('Base CDI'!$H$4:$H$28,'Base CDI'!$J$4:$J$29,S434,"Cubic","Extrapolate=Linear","MultiX=Average","Skip=True","Sort=True")</f>
        <v>14.51255759492515</v>
      </c>
      <c r="U434" s="43">
        <f ca="1">_xll.BInterpol('Base CDI'!$H$4:$H$28,'Base CDI'!$I$4:$I$29,S434,"Cubic","Extrapolate=Linear","MultiX=Average","Skip=True","Sort=True")</f>
        <v>14.461465816432998</v>
      </c>
    </row>
    <row r="435" spans="16:21" x14ac:dyDescent="0.25">
      <c r="P435" s="10">
        <v>35143</v>
      </c>
      <c r="Q435">
        <v>2.102706</v>
      </c>
      <c r="S435" s="42">
        <f t="shared" ca="1" si="11"/>
        <v>46293</v>
      </c>
      <c r="T435" s="43">
        <f ca="1">_xll.BInterpol('Base CDI'!$H$4:$H$28,'Base CDI'!$J$4:$J$29,S435,"Cubic","Extrapolate=Linear","MultiX=Average","Skip=True","Sort=True")</f>
        <v>14.509632951520578</v>
      </c>
      <c r="U435" s="43">
        <f ca="1">_xll.BInterpol('Base CDI'!$H$4:$H$28,'Base CDI'!$I$4:$I$29,S435,"Cubic","Extrapolate=Linear","MultiX=Average","Skip=True","Sort=True")</f>
        <v>14.458431041173837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46294</v>
      </c>
      <c r="T436" s="43">
        <f ca="1">_xll.BInterpol('Base CDI'!$H$4:$H$28,'Base CDI'!$J$4:$J$29,S436,"Cubic","Extrapolate=Linear","MultiX=Average","Skip=True","Sort=True")</f>
        <v>14.506703217166613</v>
      </c>
      <c r="U436" s="43">
        <f ca="1">_xll.BInterpol('Base CDI'!$H$4:$H$28,'Base CDI'!$I$4:$I$29,S436,"Cubic","Extrapolate=Linear","MultiX=Average","Skip=True","Sort=True")</f>
        <v>14.455391227460108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46295</v>
      </c>
      <c r="T437" s="43">
        <f ca="1">_xll.BInterpol('Base CDI'!$H$4:$H$28,'Base CDI'!$J$4:$J$29,S437,"Cubic","Extrapolate=Linear","MultiX=Average","Skip=True","Sort=True")</f>
        <v>14.503768510947841</v>
      </c>
      <c r="U437" s="43">
        <f ca="1">_xll.BInterpol('Base CDI'!$H$4:$H$28,'Base CDI'!$I$4:$I$29,S437,"Cubic","Extrapolate=Linear","MultiX=Average","Skip=True","Sort=True")</f>
        <v>14.452346492719892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46296</v>
      </c>
      <c r="T438" s="43">
        <f ca="1">_xll.BInterpol('Base CDI'!$H$4:$H$28,'Base CDI'!$J$4:$J$29,S438,"Cubic","Extrapolate=Linear","MultiX=Average","Skip=True","Sort=True")</f>
        <v>14.50082895194884</v>
      </c>
      <c r="U438" s="43">
        <f ca="1">_xll.BInterpol('Base CDI'!$H$4:$H$28,'Base CDI'!$I$4:$I$29,S438,"Cubic","Extrapolate=Linear","MultiX=Average","Skip=True","Sort=True")</f>
        <v>14.449296954381275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46297</v>
      </c>
      <c r="T439" s="43">
        <f ca="1">_xll.BInterpol('Base CDI'!$H$4:$H$28,'Base CDI'!$J$4:$J$29,S439,"Cubic","Extrapolate=Linear","MultiX=Average","Skip=True","Sort=True")</f>
        <v>14.497884659254195</v>
      </c>
      <c r="U439" s="43">
        <f ca="1">_xll.BInterpol('Base CDI'!$H$4:$H$28,'Base CDI'!$I$4:$I$29,S439,"Cubic","Extrapolate=Linear","MultiX=Average","Skip=True","Sort=True")</f>
        <v>14.446242729872337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46298</v>
      </c>
      <c r="T440" s="43">
        <f ca="1">_xll.BInterpol('Base CDI'!$H$4:$H$28,'Base CDI'!$J$4:$J$29,S440,"Cubic","Extrapolate=Linear","MultiX=Average","Skip=True","Sort=True")</f>
        <v>14.494935751948487</v>
      </c>
      <c r="U440" s="43">
        <f ca="1">_xll.BInterpol('Base CDI'!$H$4:$H$28,'Base CDI'!$I$4:$I$29,S440,"Cubic","Extrapolate=Linear","MultiX=Average","Skip=True","Sort=True")</f>
        <v>14.443183936621161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46299</v>
      </c>
      <c r="T441" s="43">
        <f ca="1">_xll.BInterpol('Base CDI'!$H$4:$H$28,'Base CDI'!$J$4:$J$29,S441,"Cubic","Extrapolate=Linear","MultiX=Average","Skip=True","Sort=True")</f>
        <v>14.491982349116299</v>
      </c>
      <c r="U441" s="43">
        <f ca="1">_xll.BInterpol('Base CDI'!$H$4:$H$28,'Base CDI'!$I$4:$I$29,S441,"Cubic","Extrapolate=Linear","MultiX=Average","Skip=True","Sort=True")</f>
        <v>14.440120692055828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46300</v>
      </c>
      <c r="T442" s="43">
        <f ca="1">_xll.BInterpol('Base CDI'!$H$4:$H$28,'Base CDI'!$J$4:$J$29,S442,"Cubic","Extrapolate=Linear","MultiX=Average","Skip=True","Sort=True")</f>
        <v>14.489024569842211</v>
      </c>
      <c r="U442" s="43">
        <f ca="1">_xll.BInterpol('Base CDI'!$H$4:$H$28,'Base CDI'!$I$4:$I$29,S442,"Cubic","Extrapolate=Linear","MultiX=Average","Skip=True","Sort=True")</f>
        <v>14.437053113604424</v>
      </c>
    </row>
    <row r="443" spans="16:21" x14ac:dyDescent="0.25">
      <c r="P443" s="10">
        <v>35153</v>
      </c>
      <c r="Q443">
        <v>2.120123</v>
      </c>
      <c r="S443" s="42">
        <f t="shared" ca="1" si="11"/>
        <v>46301</v>
      </c>
      <c r="T443" s="43">
        <f ca="1">_xll.BInterpol('Base CDI'!$H$4:$H$28,'Base CDI'!$J$4:$J$29,S443,"Cubic","Extrapolate=Linear","MultiX=Average","Skip=True","Sort=True")</f>
        <v>14.486062533210808</v>
      </c>
      <c r="U443" s="43">
        <f ca="1">_xll.BInterpol('Base CDI'!$H$4:$H$28,'Base CDI'!$I$4:$I$29,S443,"Cubic","Extrapolate=Linear","MultiX=Average","Skip=True","Sort=True")</f>
        <v>14.433981318695031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46302</v>
      </c>
      <c r="T444" s="43">
        <f ca="1">_xll.BInterpol('Base CDI'!$H$4:$H$28,'Base CDI'!$J$4:$J$29,S444,"Cubic","Extrapolate=Linear","MultiX=Average","Skip=True","Sort=True")</f>
        <v>14.483096358306669</v>
      </c>
      <c r="U444" s="43">
        <f ca="1">_xll.BInterpol('Base CDI'!$H$4:$H$28,'Base CDI'!$I$4:$I$29,S444,"Cubic","Extrapolate=Linear","MultiX=Average","Skip=True","Sort=True")</f>
        <v>14.43090542475573</v>
      </c>
    </row>
    <row r="445" spans="16:21" x14ac:dyDescent="0.25">
      <c r="P445" s="10">
        <v>35157</v>
      </c>
      <c r="Q445">
        <v>2.124422</v>
      </c>
      <c r="S445" s="42">
        <f t="shared" ca="1" si="11"/>
        <v>46303</v>
      </c>
      <c r="T445" s="43">
        <f ca="1">_xll.BInterpol('Base CDI'!$H$4:$H$28,'Base CDI'!$J$4:$J$29,S445,"Cubic","Extrapolate=Linear","MultiX=Average","Skip=True","Sort=True")</f>
        <v>14.480126164214379</v>
      </c>
      <c r="U445" s="43">
        <f ca="1">_xll.BInterpol('Base CDI'!$H$4:$H$28,'Base CDI'!$I$4:$I$29,S445,"Cubic","Extrapolate=Linear","MultiX=Average","Skip=True","Sort=True")</f>
        <v>14.427825549214605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46304</v>
      </c>
      <c r="T446" s="43">
        <f ca="1">_xll.BInterpol('Base CDI'!$H$4:$H$28,'Base CDI'!$J$4:$J$29,S446,"Cubic","Extrapolate=Linear","MultiX=Average","Skip=True","Sort=True")</f>
        <v>14.477152070018519</v>
      </c>
      <c r="U446" s="43">
        <f ca="1">_xll.BInterpol('Base CDI'!$H$4:$H$28,'Base CDI'!$I$4:$I$29,S446,"Cubic","Extrapolate=Linear","MultiX=Average","Skip=True","Sort=True")</f>
        <v>14.424741809499737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46305</v>
      </c>
      <c r="T447" s="43">
        <f ca="1">_xll.BInterpol('Base CDI'!$H$4:$H$28,'Base CDI'!$J$4:$J$29,S447,"Cubic","Extrapolate=Linear","MultiX=Average","Skip=True","Sort=True")</f>
        <v>14.474174194803672</v>
      </c>
      <c r="U447" s="43">
        <f ca="1">_xll.BInterpol('Base CDI'!$H$4:$H$28,'Base CDI'!$I$4:$I$29,S447,"Cubic","Extrapolate=Linear","MultiX=Average","Skip=True","Sort=True")</f>
        <v>14.421654323039212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46306</v>
      </c>
      <c r="T448" s="43">
        <f ca="1">_xll.BInterpol('Base CDI'!$H$4:$H$28,'Base CDI'!$J$4:$J$29,S448,"Cubic","Extrapolate=Linear","MultiX=Average","Skip=True","Sort=True")</f>
        <v>14.471192657654418</v>
      </c>
      <c r="U448" s="43">
        <f ca="1">_xll.BInterpol('Base CDI'!$H$4:$H$28,'Base CDI'!$I$4:$I$29,S448,"Cubic","Extrapolate=Linear","MultiX=Average","Skip=True","Sort=True")</f>
        <v>14.418563207261107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46307</v>
      </c>
      <c r="T449" s="43">
        <f ca="1">_xll.BInterpol('Base CDI'!$H$4:$H$28,'Base CDI'!$J$4:$J$29,S449,"Cubic","Extrapolate=Linear","MultiX=Average","Skip=True","Sort=True")</f>
        <v>14.468207577655342</v>
      </c>
      <c r="U449" s="43">
        <f ca="1">_xll.BInterpol('Base CDI'!$H$4:$H$28,'Base CDI'!$I$4:$I$29,S449,"Cubic","Extrapolate=Linear","MultiX=Average","Skip=True","Sort=True")</f>
        <v>14.41546857959351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46308</v>
      </c>
      <c r="T450" s="43">
        <f ca="1">_xll.BInterpol('Base CDI'!$H$4:$H$28,'Base CDI'!$J$4:$J$29,S450,"Cubic","Extrapolate=Linear","MultiX=Average","Skip=True","Sort=True")</f>
        <v>14.465219073891022</v>
      </c>
      <c r="U450" s="43">
        <f ca="1">_xll.BInterpol('Base CDI'!$H$4:$H$28,'Base CDI'!$I$4:$I$29,S450,"Cubic","Extrapolate=Linear","MultiX=Average","Skip=True","Sort=True")</f>
        <v>14.412370557464502</v>
      </c>
    </row>
    <row r="451" spans="16:21" x14ac:dyDescent="0.25">
      <c r="P451" s="10">
        <v>35167</v>
      </c>
      <c r="Q451">
        <v>2.137372</v>
      </c>
      <c r="S451" s="42">
        <f t="shared" ca="1" si="11"/>
        <v>46309</v>
      </c>
      <c r="T451" s="43">
        <f ca="1">_xll.BInterpol('Base CDI'!$H$4:$H$28,'Base CDI'!$J$4:$J$29,S451,"Cubic","Extrapolate=Linear","MultiX=Average","Skip=True","Sort=True")</f>
        <v>14.462227265446046</v>
      </c>
      <c r="U451" s="43">
        <f ca="1">_xll.BInterpol('Base CDI'!$H$4:$H$28,'Base CDI'!$I$4:$I$29,S451,"Cubic","Extrapolate=Linear","MultiX=Average","Skip=True","Sort=True")</f>
        <v>14.409269258302166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46310</v>
      </c>
      <c r="T452" s="43">
        <f ca="1">_xll.BInterpol('Base CDI'!$H$4:$H$28,'Base CDI'!$J$4:$J$29,S452,"Cubic","Extrapolate=Linear","MultiX=Average","Skip=True","Sort=True")</f>
        <v>14.459232271404991</v>
      </c>
      <c r="U452" s="43">
        <f ca="1">_xll.BInterpol('Base CDI'!$H$4:$H$28,'Base CDI'!$I$4:$I$29,S452,"Cubic","Extrapolate=Linear","MultiX=Average","Skip=True","Sort=True")</f>
        <v>14.406164799534581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46311</v>
      </c>
      <c r="T453" s="43">
        <f ca="1">_xll.BInterpol('Base CDI'!$H$4:$H$28,'Base CDI'!$J$4:$J$29,S453,"Cubic","Extrapolate=Linear","MultiX=Average","Skip=True","Sort=True")</f>
        <v>14.456234210852442</v>
      </c>
      <c r="U453" s="43">
        <f ca="1">_xll.BInterpol('Base CDI'!$H$4:$H$28,'Base CDI'!$I$4:$I$29,S453,"Cubic","Extrapolate=Linear","MultiX=Average","Skip=True","Sort=True")</f>
        <v>14.403057298589834</v>
      </c>
    </row>
    <row r="454" spans="16:21" x14ac:dyDescent="0.25">
      <c r="P454" s="10">
        <v>35172</v>
      </c>
      <c r="Q454">
        <v>2.144126</v>
      </c>
      <c r="S454" s="42">
        <f t="shared" ca="1" si="11"/>
        <v>46312</v>
      </c>
      <c r="T454" s="43">
        <f ca="1">_xll.BInterpol('Base CDI'!$H$4:$H$28,'Base CDI'!$J$4:$J$29,S454,"Cubic","Extrapolate=Linear","MultiX=Average","Skip=True","Sort=True")</f>
        <v>14.45323320287298</v>
      </c>
      <c r="U454" s="43">
        <f ca="1">_xll.BInterpol('Base CDI'!$H$4:$H$28,'Base CDI'!$I$4:$I$29,S454,"Cubic","Extrapolate=Linear","MultiX=Average","Skip=True","Sort=True")</f>
        <v>14.399946872896008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46313</v>
      </c>
      <c r="T455" s="43">
        <f ca="1">_xll.BInterpol('Base CDI'!$H$4:$H$28,'Base CDI'!$J$4:$J$29,S455,"Cubic","Extrapolate=Linear","MultiX=Average","Skip=True","Sort=True")</f>
        <v>14.450229366551186</v>
      </c>
      <c r="U455" s="43">
        <f ca="1">_xll.BInterpol('Base CDI'!$H$4:$H$28,'Base CDI'!$I$4:$I$29,S455,"Cubic","Extrapolate=Linear","MultiX=Average","Skip=True","Sort=True")</f>
        <v>14.396833639881182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46314</v>
      </c>
      <c r="T456" s="43">
        <f ca="1">_xll.BInterpol('Base CDI'!$H$4:$H$28,'Base CDI'!$J$4:$J$29,S456,"Cubic","Extrapolate=Linear","MultiX=Average","Skip=True","Sort=True")</f>
        <v>14.447222820971646</v>
      </c>
      <c r="U456" s="43">
        <f ca="1">_xll.BInterpol('Base CDI'!$H$4:$H$28,'Base CDI'!$I$4:$I$29,S456,"Cubic","Extrapolate=Linear","MultiX=Average","Skip=True","Sort=True")</f>
        <v>14.393717716973441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46315</v>
      </c>
      <c r="T457" s="43">
        <f ca="1">_xll.BInterpol('Base CDI'!$H$4:$H$28,'Base CDI'!$J$4:$J$29,S457,"Cubic","Extrapolate=Linear","MultiX=Average","Skip=True","Sort=True")</f>
        <v>14.444213685218937</v>
      </c>
      <c r="U457" s="43">
        <f ca="1">_xll.BInterpol('Base CDI'!$H$4:$H$28,'Base CDI'!$I$4:$I$29,S457,"Cubic","Extrapolate=Linear","MultiX=Average","Skip=True","Sort=True")</f>
        <v>14.390599221600867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46316</v>
      </c>
      <c r="T458" s="43">
        <f ca="1">_xll.BInterpol('Base CDI'!$H$4:$H$28,'Base CDI'!$J$4:$J$29,S458,"Cubic","Extrapolate=Linear","MultiX=Average","Skip=True","Sort=True")</f>
        <v>14.441202078377646</v>
      </c>
      <c r="U458" s="43">
        <f ca="1">_xll.BInterpol('Base CDI'!$H$4:$H$28,'Base CDI'!$I$4:$I$29,S458,"Cubic","Extrapolate=Linear","MultiX=Average","Skip=True","Sort=True")</f>
        <v>14.387478271191544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46317</v>
      </c>
      <c r="T459" s="43">
        <f ca="1">_xll.BInterpol('Base CDI'!$H$4:$H$28,'Base CDI'!$J$4:$J$29,S459,"Cubic","Extrapolate=Linear","MultiX=Average","Skip=True","Sort=True")</f>
        <v>14.438188119532352</v>
      </c>
      <c r="U459" s="43">
        <f ca="1">_xll.BInterpol('Base CDI'!$H$4:$H$28,'Base CDI'!$I$4:$I$29,S459,"Cubic","Extrapolate=Linear","MultiX=Average","Skip=True","Sort=True")</f>
        <v>14.384354983173553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46318</v>
      </c>
      <c r="T460" s="43">
        <f ca="1">_xll.BInterpol('Base CDI'!$H$4:$H$28,'Base CDI'!$J$4:$J$29,S460,"Cubic","Extrapolate=Linear","MultiX=Average","Skip=True","Sort=True")</f>
        <v>14.435171927767639</v>
      </c>
      <c r="U460" s="43">
        <f ca="1">_xll.BInterpol('Base CDI'!$H$4:$H$28,'Base CDI'!$I$4:$I$29,S460,"Cubic","Extrapolate=Linear","MultiX=Average","Skip=True","Sort=True")</f>
        <v>14.381229474974976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46319</v>
      </c>
      <c r="T461" s="43">
        <f ca="1">_xll.BInterpol('Base CDI'!$H$4:$H$28,'Base CDI'!$J$4:$J$29,S461,"Cubic","Extrapolate=Linear","MultiX=Average","Skip=True","Sort=True")</f>
        <v>14.432153622168087</v>
      </c>
      <c r="U461" s="43">
        <f ca="1">_xll.BInterpol('Base CDI'!$H$4:$H$28,'Base CDI'!$I$4:$I$29,S461,"Cubic","Extrapolate=Linear","MultiX=Average","Skip=True","Sort=True")</f>
        <v>14.378101864023899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46320</v>
      </c>
      <c r="T462" s="43">
        <f ca="1">_xll.BInterpol('Base CDI'!$H$4:$H$28,'Base CDI'!$J$4:$J$29,S462,"Cubic","Extrapolate=Linear","MultiX=Average","Skip=True","Sort=True")</f>
        <v>14.429133321818281</v>
      </c>
      <c r="U462" s="43">
        <f ca="1">_xll.BInterpol('Base CDI'!$H$4:$H$28,'Base CDI'!$I$4:$I$29,S462,"Cubic","Extrapolate=Linear","MultiX=Average","Skip=True","Sort=True")</f>
        <v>14.374972267748401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46321</v>
      </c>
      <c r="T463" s="43">
        <f ca="1">_xll.BInterpol('Base CDI'!$H$4:$H$28,'Base CDI'!$J$4:$J$29,S463,"Cubic","Extrapolate=Linear","MultiX=Average","Skip=True","Sort=True")</f>
        <v>14.4261111458028</v>
      </c>
      <c r="U463" s="43">
        <f ca="1">_xll.BInterpol('Base CDI'!$H$4:$H$28,'Base CDI'!$I$4:$I$29,S463,"Cubic","Extrapolate=Linear","MultiX=Average","Skip=True","Sort=True")</f>
        <v>14.371840803576566</v>
      </c>
    </row>
    <row r="464" spans="16:21" x14ac:dyDescent="0.25">
      <c r="P464" s="10">
        <v>35187</v>
      </c>
      <c r="Q464">
        <v>2.165476</v>
      </c>
      <c r="S464" s="42">
        <f t="shared" ca="1" si="12"/>
        <v>46322</v>
      </c>
      <c r="T464" s="43">
        <f ca="1">_xll.BInterpol('Base CDI'!$H$4:$H$28,'Base CDI'!$J$4:$J$29,S464,"Cubic","Extrapolate=Linear","MultiX=Average","Skip=True","Sort=True")</f>
        <v>14.423087213206228</v>
      </c>
      <c r="U464" s="43">
        <f ca="1">_xll.BInterpol('Base CDI'!$H$4:$H$28,'Base CDI'!$I$4:$I$29,S464,"Cubic","Extrapolate=Linear","MultiX=Average","Skip=True","Sort=True")</f>
        <v>14.368707588936477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46323</v>
      </c>
      <c r="T465" s="43">
        <f ca="1">_xll.BInterpol('Base CDI'!$H$4:$H$28,'Base CDI'!$J$4:$J$29,S465,"Cubic","Extrapolate=Linear","MultiX=Average","Skip=True","Sort=True")</f>
        <v>14.420061643113147</v>
      </c>
      <c r="U465" s="43">
        <f ca="1">_xll.BInterpol('Base CDI'!$H$4:$H$28,'Base CDI'!$I$4:$I$29,S465,"Cubic","Extrapolate=Linear","MultiX=Average","Skip=True","Sort=True")</f>
        <v>14.365572741256216</v>
      </c>
    </row>
    <row r="466" spans="16:21" x14ac:dyDescent="0.25">
      <c r="P466" s="10">
        <v>35191</v>
      </c>
      <c r="Q466">
        <v>2.169311</v>
      </c>
      <c r="S466" s="42">
        <f t="shared" ca="1" si="12"/>
        <v>46324</v>
      </c>
      <c r="T466" s="43">
        <f ca="1">_xll.BInterpol('Base CDI'!$H$4:$H$28,'Base CDI'!$J$4:$J$29,S466,"Cubic","Extrapolate=Linear","MultiX=Average","Skip=True","Sort=True")</f>
        <v>14.41703455460814</v>
      </c>
      <c r="U466" s="43">
        <f ca="1">_xll.BInterpol('Base CDI'!$H$4:$H$28,'Base CDI'!$I$4:$I$29,S466,"Cubic","Extrapolate=Linear","MultiX=Average","Skip=True","Sort=True")</f>
        <v>14.362436377963867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46325</v>
      </c>
      <c r="T467" s="43">
        <f ca="1">_xll.BInterpol('Base CDI'!$H$4:$H$28,'Base CDI'!$J$4:$J$29,S467,"Cubic","Extrapolate=Linear","MultiX=Average","Skip=True","Sort=True")</f>
        <v>14.414006066775787</v>
      </c>
      <c r="U467" s="43">
        <f ca="1">_xll.BInterpol('Base CDI'!$H$4:$H$28,'Base CDI'!$I$4:$I$29,S467,"Cubic","Extrapolate=Linear","MultiX=Average","Skip=True","Sort=True")</f>
        <v>14.359298616487511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46326</v>
      </c>
      <c r="T468" s="43">
        <f ca="1">_xll.BInterpol('Base CDI'!$H$4:$H$28,'Base CDI'!$J$4:$J$29,S468,"Cubic","Extrapolate=Linear","MultiX=Average","Skip=True","Sort=True")</f>
        <v>14.410976298700673</v>
      </c>
      <c r="U468" s="43">
        <f ca="1">_xll.BInterpol('Base CDI'!$H$4:$H$28,'Base CDI'!$I$4:$I$29,S468,"Cubic","Extrapolate=Linear","MultiX=Average","Skip=True","Sort=True")</f>
        <v>14.356159574255232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46327</v>
      </c>
      <c r="T469" s="43">
        <f ca="1">_xll.BInterpol('Base CDI'!$H$4:$H$28,'Base CDI'!$J$4:$J$29,S469,"Cubic","Extrapolate=Linear","MultiX=Average","Skip=True","Sort=True")</f>
        <v>14.407945369467376</v>
      </c>
      <c r="U469" s="43">
        <f ca="1">_xll.BInterpol('Base CDI'!$H$4:$H$28,'Base CDI'!$I$4:$I$29,S469,"Cubic","Extrapolate=Linear","MultiX=Average","Skip=True","Sort=True")</f>
        <v>14.353019368695112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46328</v>
      </c>
      <c r="T470" s="43">
        <f ca="1">_xll.BInterpol('Base CDI'!$H$4:$H$28,'Base CDI'!$J$4:$J$29,S470,"Cubic","Extrapolate=Linear","MultiX=Average","Skip=True","Sort=True")</f>
        <v>14.404913398160481</v>
      </c>
      <c r="U470" s="43">
        <f ca="1">_xll.BInterpol('Base CDI'!$H$4:$H$28,'Base CDI'!$I$4:$I$29,S470,"Cubic","Extrapolate=Linear","MultiX=Average","Skip=True","Sort=True")</f>
        <v>14.349878117235232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46329</v>
      </c>
      <c r="T471" s="43">
        <f ca="1">_xll.BInterpol('Base CDI'!$H$4:$H$28,'Base CDI'!$J$4:$J$29,S471,"Cubic","Extrapolate=Linear","MultiX=Average","Skip=True","Sort=True")</f>
        <v>14.401880503864572</v>
      </c>
      <c r="U471" s="43">
        <f ca="1">_xll.BInterpol('Base CDI'!$H$4:$H$28,'Base CDI'!$I$4:$I$29,S471,"Cubic","Extrapolate=Linear","MultiX=Average","Skip=True","Sort=True")</f>
        <v>14.346735937303677</v>
      </c>
    </row>
    <row r="472" spans="16:21" x14ac:dyDescent="0.25">
      <c r="P472" s="10">
        <v>35199</v>
      </c>
      <c r="Q472">
        <v>2.18079</v>
      </c>
      <c r="S472" s="42">
        <f t="shared" ca="1" si="12"/>
        <v>46330</v>
      </c>
      <c r="T472" s="43">
        <f ca="1">_xll.BInterpol('Base CDI'!$H$4:$H$28,'Base CDI'!$J$4:$J$29,S472,"Cubic","Extrapolate=Linear","MultiX=Average","Skip=True","Sort=True")</f>
        <v>14.398846805664228</v>
      </c>
      <c r="U472" s="43">
        <f ca="1">_xll.BInterpol('Base CDI'!$H$4:$H$28,'Base CDI'!$I$4:$I$29,S472,"Cubic","Extrapolate=Linear","MultiX=Average","Skip=True","Sort=True")</f>
        <v>14.343592946328529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46331</v>
      </c>
      <c r="T473" s="43">
        <f ca="1">_xll.BInterpol('Base CDI'!$H$4:$H$28,'Base CDI'!$J$4:$J$29,S473,"Cubic","Extrapolate=Linear","MultiX=Average","Skip=True","Sort=True")</f>
        <v>14.395812422644031</v>
      </c>
      <c r="U473" s="43">
        <f ca="1">_xll.BInterpol('Base CDI'!$H$4:$H$28,'Base CDI'!$I$4:$I$29,S473,"Cubic","Extrapolate=Linear","MultiX=Average","Skip=True","Sort=True")</f>
        <v>14.340449261737872</v>
      </c>
    </row>
    <row r="474" spans="16:21" x14ac:dyDescent="0.25">
      <c r="P474" s="10">
        <v>35201</v>
      </c>
      <c r="Q474">
        <v>2.184644</v>
      </c>
      <c r="S474" s="42">
        <f t="shared" ca="1" si="12"/>
        <v>46332</v>
      </c>
      <c r="T474" s="43">
        <f ca="1">_xll.BInterpol('Base CDI'!$H$4:$H$28,'Base CDI'!$J$4:$J$29,S474,"Cubic","Extrapolate=Linear","MultiX=Average","Skip=True","Sort=True")</f>
        <v>14.392777473888565</v>
      </c>
      <c r="U474" s="43">
        <f ca="1">_xll.BInterpol('Base CDI'!$H$4:$H$28,'Base CDI'!$I$4:$I$29,S474,"Cubic","Extrapolate=Linear","MultiX=Average","Skip=True","Sort=True")</f>
        <v>14.337305000959786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46333</v>
      </c>
      <c r="T475" s="43">
        <f ca="1">_xll.BInterpol('Base CDI'!$H$4:$H$28,'Base CDI'!$J$4:$J$29,S475,"Cubic","Extrapolate=Linear","MultiX=Average","Skip=True","Sort=True")</f>
        <v>14.38974207848241</v>
      </c>
      <c r="U475" s="43">
        <f ca="1">_xll.BInterpol('Base CDI'!$H$4:$H$28,'Base CDI'!$I$4:$I$29,S475,"Cubic","Extrapolate=Linear","MultiX=Average","Skip=True","Sort=True")</f>
        <v>14.334160281422355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46334</v>
      </c>
      <c r="T476" s="43">
        <f ca="1">_xll.BInterpol('Base CDI'!$H$4:$H$28,'Base CDI'!$J$4:$J$29,S476,"Cubic","Extrapolate=Linear","MultiX=Average","Skip=True","Sort=True")</f>
        <v>14.386706355510151</v>
      </c>
      <c r="U476" s="43">
        <f ca="1">_xll.BInterpol('Base CDI'!$H$4:$H$28,'Base CDI'!$I$4:$I$29,S476,"Cubic","Extrapolate=Linear","MultiX=Average","Skip=True","Sort=True")</f>
        <v>14.33101522055366</v>
      </c>
    </row>
    <row r="477" spans="16:21" x14ac:dyDescent="0.25">
      <c r="P477" s="10">
        <v>35206</v>
      </c>
      <c r="Q477">
        <v>2.190439</v>
      </c>
      <c r="S477" s="42">
        <f t="shared" ca="1" si="12"/>
        <v>46335</v>
      </c>
      <c r="T477" s="43">
        <f ca="1">_xll.BInterpol('Base CDI'!$H$4:$H$28,'Base CDI'!$J$4:$J$29,S477,"Cubic","Extrapolate=Linear","MultiX=Average","Skip=True","Sort=True")</f>
        <v>14.383670424056367</v>
      </c>
      <c r="U477" s="43">
        <f ca="1">_xll.BInterpol('Base CDI'!$H$4:$H$28,'Base CDI'!$I$4:$I$29,S477,"Cubic","Extrapolate=Linear","MultiX=Average","Skip=True","Sort=True")</f>
        <v>14.327869935781788</v>
      </c>
    </row>
    <row r="478" spans="16:21" x14ac:dyDescent="0.25">
      <c r="P478" s="10">
        <v>35207</v>
      </c>
      <c r="Q478">
        <v>2.192374</v>
      </c>
      <c r="S478" s="42">
        <f t="shared" ca="1" si="12"/>
        <v>46336</v>
      </c>
      <c r="T478" s="43">
        <f ca="1">_xll.BInterpol('Base CDI'!$H$4:$H$28,'Base CDI'!$J$4:$J$29,S478,"Cubic","Extrapolate=Linear","MultiX=Average","Skip=True","Sort=True")</f>
        <v>14.380634403205644</v>
      </c>
      <c r="U478" s="43">
        <f ca="1">_xll.BInterpol('Base CDI'!$H$4:$H$28,'Base CDI'!$I$4:$I$29,S478,"Cubic","Extrapolate=Linear","MultiX=Average","Skip=True","Sort=True")</f>
        <v>14.324724544534817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46337</v>
      </c>
      <c r="T479" s="43">
        <f ca="1">_xll.BInterpol('Base CDI'!$H$4:$H$28,'Base CDI'!$J$4:$J$29,S479,"Cubic","Extrapolate=Linear","MultiX=Average","Skip=True","Sort=True")</f>
        <v>14.377598412042561</v>
      </c>
      <c r="U479" s="43">
        <f ca="1">_xll.BInterpol('Base CDI'!$H$4:$H$28,'Base CDI'!$I$4:$I$29,S479,"Cubic","Extrapolate=Linear","MultiX=Average","Skip=True","Sort=True")</f>
        <v>14.321579164240831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46338</v>
      </c>
      <c r="T480" s="43">
        <f ca="1">_xll.BInterpol('Base CDI'!$H$4:$H$28,'Base CDI'!$J$4:$J$29,S480,"Cubic","Extrapolate=Linear","MultiX=Average","Skip=True","Sort=True")</f>
        <v>14.374562569651701</v>
      </c>
      <c r="U480" s="43">
        <f ca="1">_xll.BInterpol('Base CDI'!$H$4:$H$28,'Base CDI'!$I$4:$I$29,S480,"Cubic","Extrapolate=Linear","MultiX=Average","Skip=True","Sort=True")</f>
        <v>14.318433912327913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46339</v>
      </c>
      <c r="T481" s="43">
        <f ca="1">_xll.BInterpol('Base CDI'!$H$4:$H$28,'Base CDI'!$J$4:$J$29,S481,"Cubic","Extrapolate=Linear","MultiX=Average","Skip=True","Sort=True")</f>
        <v>14.371526995117646</v>
      </c>
      <c r="U481" s="43">
        <f ca="1">_xll.BInterpol('Base CDI'!$H$4:$H$28,'Base CDI'!$I$4:$I$29,S481,"Cubic","Extrapolate=Linear","MultiX=Average","Skip=True","Sort=True")</f>
        <v>14.315288906224147</v>
      </c>
    </row>
    <row r="482" spans="16:21" x14ac:dyDescent="0.25">
      <c r="P482" s="10">
        <v>35213</v>
      </c>
      <c r="Q482">
        <v>2.20024</v>
      </c>
      <c r="S482" s="42">
        <f t="shared" ca="1" si="12"/>
        <v>46340</v>
      </c>
      <c r="T482" s="43">
        <f ca="1">_xll.BInterpol('Base CDI'!$H$4:$H$28,'Base CDI'!$J$4:$J$29,S482,"Cubic","Extrapolate=Linear","MultiX=Average","Skip=True","Sort=True")</f>
        <v>14.368491807524979</v>
      </c>
      <c r="U482" s="43">
        <f ca="1">_xll.BInterpol('Base CDI'!$H$4:$H$28,'Base CDI'!$I$4:$I$29,S482,"Cubic","Extrapolate=Linear","MultiX=Average","Skip=True","Sort=True")</f>
        <v>14.312144263357615</v>
      </c>
    </row>
    <row r="483" spans="16:21" x14ac:dyDescent="0.25">
      <c r="P483" s="10">
        <v>35214</v>
      </c>
      <c r="Q483">
        <v>2.202331</v>
      </c>
      <c r="S483" s="42">
        <f t="shared" ca="1" si="12"/>
        <v>46341</v>
      </c>
      <c r="T483" s="43">
        <f ca="1">_xll.BInterpol('Base CDI'!$H$4:$H$28,'Base CDI'!$J$4:$J$29,S483,"Cubic","Extrapolate=Linear","MultiX=Average","Skip=True","Sort=True")</f>
        <v>14.365457125958281</v>
      </c>
      <c r="U483" s="43">
        <f ca="1">_xll.BInterpol('Base CDI'!$H$4:$H$28,'Base CDI'!$I$4:$I$29,S483,"Cubic","Extrapolate=Linear","MultiX=Average","Skip=True","Sort=True")</f>
        <v>14.309000101156398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46342</v>
      </c>
      <c r="T484" s="43">
        <f ca="1">_xll.BInterpol('Base CDI'!$H$4:$H$28,'Base CDI'!$J$4:$J$29,S484,"Cubic","Extrapolate=Linear","MultiX=Average","Skip=True","Sort=True")</f>
        <v>14.362423069502134</v>
      </c>
      <c r="U484" s="43">
        <f ca="1">_xll.BInterpol('Base CDI'!$H$4:$H$28,'Base CDI'!$I$4:$I$29,S484,"Cubic","Extrapolate=Linear","MultiX=Average","Skip=True","Sort=True")</f>
        <v>14.30585653704858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46343</v>
      </c>
      <c r="T485" s="43">
        <f ca="1">_xll.BInterpol('Base CDI'!$H$4:$H$28,'Base CDI'!$J$4:$J$29,S485,"Cubic","Extrapolate=Linear","MultiX=Average","Skip=True","Sort=True")</f>
        <v>14.359389757241122</v>
      </c>
      <c r="U485" s="43">
        <f ca="1">_xll.BInterpol('Base CDI'!$H$4:$H$28,'Base CDI'!$I$4:$I$29,S485,"Cubic","Extrapolate=Linear","MultiX=Average","Skip=True","Sort=True")</f>
        <v>14.302713688462243</v>
      </c>
    </row>
    <row r="486" spans="16:21" x14ac:dyDescent="0.25">
      <c r="P486" s="10">
        <v>35219</v>
      </c>
      <c r="Q486">
        <v>2.208885</v>
      </c>
      <c r="S486" s="42">
        <f t="shared" ca="1" si="12"/>
        <v>46344</v>
      </c>
      <c r="T486" s="43">
        <f ca="1">_xll.BInterpol('Base CDI'!$H$4:$H$28,'Base CDI'!$J$4:$J$29,S486,"Cubic","Extrapolate=Linear","MultiX=Average","Skip=True","Sort=True")</f>
        <v>14.356357308259826</v>
      </c>
      <c r="U486" s="43">
        <f ca="1">_xll.BInterpol('Base CDI'!$H$4:$H$28,'Base CDI'!$I$4:$I$29,S486,"Cubic","Extrapolate=Linear","MultiX=Average","Skip=True","Sort=True")</f>
        <v>14.29957167282547</v>
      </c>
    </row>
    <row r="487" spans="16:21" x14ac:dyDescent="0.25">
      <c r="P487" s="10">
        <v>35220</v>
      </c>
      <c r="Q487">
        <v>2.211131</v>
      </c>
      <c r="S487" s="42">
        <f t="shared" ca="1" si="12"/>
        <v>46345</v>
      </c>
      <c r="T487" s="43">
        <f ca="1">_xll.BInterpol('Base CDI'!$H$4:$H$28,'Base CDI'!$J$4:$J$29,S487,"Cubic","Extrapolate=Linear","MultiX=Average","Skip=True","Sort=True")</f>
        <v>14.353325841642826</v>
      </c>
      <c r="U487" s="43">
        <f ca="1">_xll.BInterpol('Base CDI'!$H$4:$H$28,'Base CDI'!$I$4:$I$29,S487,"Cubic","Extrapolate=Linear","MultiX=Average","Skip=True","Sort=True")</f>
        <v>14.296430607566343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46346</v>
      </c>
      <c r="T488" s="43">
        <f ca="1">_xll.BInterpol('Base CDI'!$H$4:$H$28,'Base CDI'!$J$4:$J$29,S488,"Cubic","Extrapolate=Linear","MultiX=Average","Skip=True","Sort=True")</f>
        <v>14.350295476474709</v>
      </c>
      <c r="U488" s="43">
        <f ca="1">_xll.BInterpol('Base CDI'!$H$4:$H$28,'Base CDI'!$I$4:$I$29,S488,"Cubic","Extrapolate=Linear","MultiX=Average","Skip=True","Sort=True")</f>
        <v>14.293290610112946</v>
      </c>
    </row>
    <row r="489" spans="16:21" x14ac:dyDescent="0.25">
      <c r="P489" s="10">
        <v>35223</v>
      </c>
      <c r="Q489">
        <v>2.215659</v>
      </c>
      <c r="S489" s="42">
        <f t="shared" ca="1" si="12"/>
        <v>46347</v>
      </c>
      <c r="T489" s="43">
        <f ca="1">_xll.BInterpol('Base CDI'!$H$4:$H$28,'Base CDI'!$J$4:$J$29,S489,"Cubic","Extrapolate=Linear","MultiX=Average","Skip=True","Sort=True")</f>
        <v>14.347266331840054</v>
      </c>
      <c r="U489" s="43">
        <f ca="1">_xll.BInterpol('Base CDI'!$H$4:$H$28,'Base CDI'!$I$4:$I$29,S489,"Cubic","Extrapolate=Linear","MultiX=Average","Skip=True","Sort=True")</f>
        <v>14.290151797893362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46348</v>
      </c>
      <c r="T490" s="43">
        <f ca="1">_xll.BInterpol('Base CDI'!$H$4:$H$28,'Base CDI'!$J$4:$J$29,S490,"Cubic","Extrapolate=Linear","MultiX=Average","Skip=True","Sort=True")</f>
        <v>14.344238526823442</v>
      </c>
      <c r="U490" s="43">
        <f ca="1">_xll.BInterpol('Base CDI'!$H$4:$H$28,'Base CDI'!$I$4:$I$29,S490,"Cubic","Extrapolate=Linear","MultiX=Average","Skip=True","Sort=True")</f>
        <v>14.287014288335671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46349</v>
      </c>
      <c r="T491" s="43">
        <f ca="1">_xll.BInterpol('Base CDI'!$H$4:$H$28,'Base CDI'!$J$4:$J$29,S491,"Cubic","Extrapolate=Linear","MultiX=Average","Skip=True","Sort=True")</f>
        <v>14.341212180509459</v>
      </c>
      <c r="U491" s="43">
        <f ca="1">_xll.BInterpol('Base CDI'!$H$4:$H$28,'Base CDI'!$I$4:$I$29,S491,"Cubic","Extrapolate=Linear","MultiX=Average","Skip=True","Sort=True")</f>
        <v>14.283878198867956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46350</v>
      </c>
      <c r="T492" s="43">
        <f ca="1">_xll.BInterpol('Base CDI'!$H$4:$H$28,'Base CDI'!$J$4:$J$29,S492,"Cubic","Extrapolate=Linear","MultiX=Average","Skip=True","Sort=True")</f>
        <v>14.338187411982682</v>
      </c>
      <c r="U492" s="43">
        <f ca="1">_xll.BInterpol('Base CDI'!$H$4:$H$28,'Base CDI'!$I$4:$I$29,S492,"Cubic","Extrapolate=Linear","MultiX=Average","Skip=True","Sort=True")</f>
        <v>14.280743646918303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46351</v>
      </c>
      <c r="T493" s="43">
        <f ca="1">_xll.BInterpol('Base CDI'!$H$4:$H$28,'Base CDI'!$J$4:$J$29,S493,"Cubic","Extrapolate=Linear","MultiX=Average","Skip=True","Sort=True")</f>
        <v>14.335164340327697</v>
      </c>
      <c r="U493" s="43">
        <f ca="1">_xll.BInterpol('Base CDI'!$H$4:$H$28,'Base CDI'!$I$4:$I$29,S493,"Cubic","Extrapolate=Linear","MultiX=Average","Skip=True","Sort=True")</f>
        <v>14.277610749914793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46352</v>
      </c>
      <c r="T494" s="43">
        <f ca="1">_xll.BInterpol('Base CDI'!$H$4:$H$28,'Base CDI'!$J$4:$J$29,S494,"Cubic","Extrapolate=Linear","MultiX=Average","Skip=True","Sort=True")</f>
        <v>14.332143084629086</v>
      </c>
      <c r="U494" s="43">
        <f ca="1">_xll.BInterpol('Base CDI'!$H$4:$H$28,'Base CDI'!$I$4:$I$29,S494,"Cubic","Extrapolate=Linear","MultiX=Average","Skip=True","Sort=True")</f>
        <v>14.274479625285506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46353</v>
      </c>
      <c r="T495" s="43">
        <f ca="1">_xll.BInterpol('Base CDI'!$H$4:$H$28,'Base CDI'!$J$4:$J$29,S495,"Cubic","Extrapolate=Linear","MultiX=Average","Skip=True","Sort=True")</f>
        <v>14.329123763971431</v>
      </c>
      <c r="U495" s="43">
        <f ca="1">_xll.BInterpol('Base CDI'!$H$4:$H$28,'Base CDI'!$I$4:$I$29,S495,"Cubic","Extrapolate=Linear","MultiX=Average","Skip=True","Sort=True")</f>
        <v>14.271350390458529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46354</v>
      </c>
      <c r="T496" s="43">
        <f ca="1">_xll.BInterpol('Base CDI'!$H$4:$H$28,'Base CDI'!$J$4:$J$29,S496,"Cubic","Extrapolate=Linear","MultiX=Average","Skip=True","Sort=True")</f>
        <v>14.326106497439312</v>
      </c>
      <c r="U496" s="43">
        <f ca="1">_xll.BInterpol('Base CDI'!$H$4:$H$28,'Base CDI'!$I$4:$I$29,S496,"Cubic","Extrapolate=Linear","MultiX=Average","Skip=True","Sort=True")</f>
        <v>14.268223162861942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46355</v>
      </c>
      <c r="T497" s="43">
        <f ca="1">_xll.BInterpol('Base CDI'!$H$4:$H$28,'Base CDI'!$J$4:$J$29,S497,"Cubic","Extrapolate=Linear","MultiX=Average","Skip=True","Sort=True")</f>
        <v>14.323091404117314</v>
      </c>
      <c r="U497" s="43">
        <f ca="1">_xll.BInterpol('Base CDI'!$H$4:$H$28,'Base CDI'!$I$4:$I$29,S497,"Cubic","Extrapolate=Linear","MultiX=Average","Skip=True","Sort=True")</f>
        <v>14.265098059923826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46356</v>
      </c>
      <c r="T498" s="43">
        <f ca="1">_xll.BInterpol('Base CDI'!$H$4:$H$28,'Base CDI'!$J$4:$J$29,S498,"Cubic","Extrapolate=Linear","MultiX=Average","Skip=True","Sort=True")</f>
        <v>14.320078603090016</v>
      </c>
      <c r="U498" s="43">
        <f ca="1">_xll.BInterpol('Base CDI'!$H$4:$H$28,'Base CDI'!$I$4:$I$29,S498,"Cubic","Extrapolate=Linear","MultiX=Average","Skip=True","Sort=True")</f>
        <v>14.261975199072268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46357</v>
      </c>
      <c r="T499" s="43">
        <f ca="1">_xll.BInterpol('Base CDI'!$H$4:$H$28,'Base CDI'!$J$4:$J$29,S499,"Cubic","Extrapolate=Linear","MultiX=Average","Skip=True","Sort=True")</f>
        <v>14.317068213442003</v>
      </c>
      <c r="U499" s="43">
        <f ca="1">_xll.BInterpol('Base CDI'!$H$4:$H$28,'Base CDI'!$I$4:$I$29,S499,"Cubic","Extrapolate=Linear","MultiX=Average","Skip=True","Sort=True")</f>
        <v>14.258854697735348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46358</v>
      </c>
      <c r="T500" s="43">
        <f ca="1">_xll.BInterpol('Base CDI'!$H$4:$H$28,'Base CDI'!$J$4:$J$29,S500,"Cubic","Extrapolate=Linear","MultiX=Average","Skip=True","Sort=True")</f>
        <v>14.314060354257855</v>
      </c>
      <c r="U500" s="43">
        <f ca="1">_xll.BInterpol('Base CDI'!$H$4:$H$28,'Base CDI'!$I$4:$I$29,S500,"Cubic","Extrapolate=Linear","MultiX=Average","Skip=True","Sort=True")</f>
        <v>14.255736673341149</v>
      </c>
    </row>
    <row r="501" spans="16:21" x14ac:dyDescent="0.25">
      <c r="P501" s="10">
        <v>35241</v>
      </c>
      <c r="Q501">
        <v>2.243865</v>
      </c>
      <c r="S501" s="42">
        <f t="shared" ca="1" si="12"/>
        <v>46359</v>
      </c>
      <c r="T501" s="43">
        <f ca="1">_xll.BInterpol('Base CDI'!$H$4:$H$28,'Base CDI'!$J$4:$J$29,S501,"Cubic","Extrapolate=Linear","MultiX=Average","Skip=True","Sort=True")</f>
        <v>14.311055144622156</v>
      </c>
      <c r="U501" s="43">
        <f ca="1">_xll.BInterpol('Base CDI'!$H$4:$H$28,'Base CDI'!$I$4:$I$29,S501,"Cubic","Extrapolate=Linear","MultiX=Average","Skip=True","Sort=True")</f>
        <v>14.252621243317753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46360</v>
      </c>
      <c r="T502" s="43">
        <f ca="1">_xll.BInterpol('Base CDI'!$H$4:$H$28,'Base CDI'!$J$4:$J$29,S502,"Cubic","Extrapolate=Linear","MultiX=Average","Skip=True","Sort=True")</f>
        <v>14.308052703619488</v>
      </c>
      <c r="U502" s="43">
        <f ca="1">_xll.BInterpol('Base CDI'!$H$4:$H$28,'Base CDI'!$I$4:$I$29,S502,"Cubic","Extrapolate=Linear","MultiX=Average","Skip=True","Sort=True")</f>
        <v>14.249508525093244</v>
      </c>
    </row>
    <row r="503" spans="16:21" x14ac:dyDescent="0.25">
      <c r="P503" s="10">
        <v>35243</v>
      </c>
      <c r="Q503">
        <v>2.247951</v>
      </c>
      <c r="S503" s="42">
        <f t="shared" ca="1" si="12"/>
        <v>46361</v>
      </c>
      <c r="T503" s="43">
        <f ca="1">_xll.BInterpol('Base CDI'!$H$4:$H$28,'Base CDI'!$J$4:$J$29,S503,"Cubic","Extrapolate=Linear","MultiX=Average","Skip=True","Sort=True")</f>
        <v>14.30505315033443</v>
      </c>
      <c r="U503" s="43">
        <f ca="1">_xll.BInterpol('Base CDI'!$H$4:$H$28,'Base CDI'!$I$4:$I$29,S503,"Cubic","Extrapolate=Linear","MultiX=Average","Skip=True","Sort=True")</f>
        <v>14.246398636095703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46362</v>
      </c>
      <c r="T504" s="43">
        <f ca="1">_xll.BInterpol('Base CDI'!$H$4:$H$28,'Base CDI'!$J$4:$J$29,S504,"Cubic","Extrapolate=Linear","MultiX=Average","Skip=True","Sort=True")</f>
        <v>14.30205660385157</v>
      </c>
      <c r="U504" s="43">
        <f ca="1">_xll.BInterpol('Base CDI'!$H$4:$H$28,'Base CDI'!$I$4:$I$29,S504,"Cubic","Extrapolate=Linear","MultiX=Average","Skip=True","Sort=True")</f>
        <v>14.243291693753214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46363</v>
      </c>
      <c r="T505" s="43">
        <f ca="1">_xll.BInterpol('Base CDI'!$H$4:$H$28,'Base CDI'!$J$4:$J$29,S505,"Cubic","Extrapolate=Linear","MultiX=Average","Skip=True","Sort=True")</f>
        <v>14.299063183255484</v>
      </c>
      <c r="U505" s="43">
        <f ca="1">_xll.BInterpol('Base CDI'!$H$4:$H$28,'Base CDI'!$I$4:$I$29,S505,"Cubic","Extrapolate=Linear","MultiX=Average","Skip=True","Sort=True")</f>
        <v>14.24018781549386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46364</v>
      </c>
      <c r="T506" s="43">
        <f ca="1">_xll.BInterpol('Base CDI'!$H$4:$H$28,'Base CDI'!$J$4:$J$29,S506,"Cubic","Extrapolate=Linear","MultiX=Average","Skip=True","Sort=True")</f>
        <v>14.296073007630758</v>
      </c>
      <c r="U506" s="43">
        <f ca="1">_xll.BInterpol('Base CDI'!$H$4:$H$28,'Base CDI'!$I$4:$I$29,S506,"Cubic","Extrapolate=Linear","MultiX=Average","Skip=True","Sort=True")</f>
        <v>14.237087118745723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46365</v>
      </c>
      <c r="T507" s="43">
        <f ca="1">_xll.BInterpol('Base CDI'!$H$4:$H$28,'Base CDI'!$J$4:$J$29,S507,"Cubic","Extrapolate=Linear","MultiX=Average","Skip=True","Sort=True")</f>
        <v>14.293086196061974</v>
      </c>
      <c r="U507" s="43">
        <f ca="1">_xll.BInterpol('Base CDI'!$H$4:$H$28,'Base CDI'!$I$4:$I$29,S507,"Cubic","Extrapolate=Linear","MultiX=Average","Skip=True","Sort=True")</f>
        <v>14.233989720936885</v>
      </c>
    </row>
    <row r="508" spans="16:21" x14ac:dyDescent="0.25">
      <c r="P508" s="10">
        <v>35250</v>
      </c>
      <c r="Q508">
        <v>2.257355</v>
      </c>
      <c r="S508" s="42">
        <f t="shared" ca="1" si="12"/>
        <v>46366</v>
      </c>
      <c r="T508" s="43">
        <f ca="1">_xll.BInterpol('Base CDI'!$H$4:$H$28,'Base CDI'!$J$4:$J$29,S508,"Cubic","Extrapolate=Linear","MultiX=Average","Skip=True","Sort=True")</f>
        <v>14.290102867633712</v>
      </c>
      <c r="U508" s="43">
        <f ca="1">_xll.BInterpol('Base CDI'!$H$4:$H$28,'Base CDI'!$I$4:$I$29,S508,"Cubic","Extrapolate=Linear","MultiX=Average","Skip=True","Sort=True")</f>
        <v>14.230895739495429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46367</v>
      </c>
      <c r="T509" s="43">
        <f ca="1">_xll.BInterpol('Base CDI'!$H$4:$H$28,'Base CDI'!$J$4:$J$29,S509,"Cubic","Extrapolate=Linear","MultiX=Average","Skip=True","Sort=True")</f>
        <v>14.287123141430556</v>
      </c>
      <c r="U509" s="43">
        <f ca="1">_xll.BInterpol('Base CDI'!$H$4:$H$28,'Base CDI'!$I$4:$I$29,S509,"Cubic","Extrapolate=Linear","MultiX=Average","Skip=True","Sort=True")</f>
        <v>14.227805291849439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46368</v>
      </c>
      <c r="T510" s="43">
        <f ca="1">_xll.BInterpol('Base CDI'!$H$4:$H$28,'Base CDI'!$J$4:$J$29,S510,"Cubic","Extrapolate=Linear","MultiX=Average","Skip=True","Sort=True")</f>
        <v>14.284147136537086</v>
      </c>
      <c r="U510" s="43">
        <f ca="1">_xll.BInterpol('Base CDI'!$H$4:$H$28,'Base CDI'!$I$4:$I$29,S510,"Cubic","Extrapolate=Linear","MultiX=Average","Skip=True","Sort=True")</f>
        <v>14.224718495426995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46369</v>
      </c>
      <c r="T511" s="43">
        <f ca="1">_xll.BInterpol('Base CDI'!$H$4:$H$28,'Base CDI'!$J$4:$J$29,S511,"Cubic","Extrapolate=Linear","MultiX=Average","Skip=True","Sort=True")</f>
        <v>14.281174972037888</v>
      </c>
      <c r="U511" s="43">
        <f ca="1">_xll.BInterpol('Base CDI'!$H$4:$H$28,'Base CDI'!$I$4:$I$29,S511,"Cubic","Extrapolate=Linear","MultiX=Average","Skip=True","Sort=True")</f>
        <v>14.221635467656181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46370</v>
      </c>
      <c r="T512" s="43">
        <f ca="1">_xll.BInterpol('Base CDI'!$H$4:$H$28,'Base CDI'!$J$4:$J$29,S512,"Cubic","Extrapolate=Linear","MultiX=Average","Skip=True","Sort=True")</f>
        <v>14.27820676701754</v>
      </c>
      <c r="U512" s="43">
        <f ca="1">_xll.BInterpol('Base CDI'!$H$4:$H$28,'Base CDI'!$I$4:$I$29,S512,"Cubic","Extrapolate=Linear","MultiX=Average","Skip=True","Sort=True")</f>
        <v>14.218556325965082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46371</v>
      </c>
      <c r="T513" s="43">
        <f ca="1">_xll.BInterpol('Base CDI'!$H$4:$H$28,'Base CDI'!$J$4:$J$29,S513,"Cubic","Extrapolate=Linear","MultiX=Average","Skip=True","Sort=True")</f>
        <v>14.275242640560627</v>
      </c>
      <c r="U513" s="43">
        <f ca="1">_xll.BInterpol('Base CDI'!$H$4:$H$28,'Base CDI'!$I$4:$I$29,S513,"Cubic","Extrapolate=Linear","MultiX=Average","Skip=True","Sort=True")</f>
        <v>14.215481187781776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46372</v>
      </c>
      <c r="T514" s="43">
        <f ca="1">_xll.BInterpol('Base CDI'!$H$4:$H$28,'Base CDI'!$J$4:$J$29,S514,"Cubic","Extrapolate=Linear","MultiX=Average","Skip=True","Sort=True")</f>
        <v>14.27228271175173</v>
      </c>
      <c r="U514" s="43">
        <f ca="1">_xll.BInterpol('Base CDI'!$H$4:$H$28,'Base CDI'!$I$4:$I$29,S514,"Cubic","Extrapolate=Linear","MultiX=Average","Skip=True","Sort=True")</f>
        <v>14.21241017053435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46373</v>
      </c>
      <c r="T515" s="43">
        <f ca="1">_xll.BInterpol('Base CDI'!$H$4:$H$28,'Base CDI'!$J$4:$J$29,S515,"Cubic","Extrapolate=Linear","MultiX=Average","Skip=True","Sort=True")</f>
        <v>14.269327099675431</v>
      </c>
      <c r="U515" s="43">
        <f ca="1">_xll.BInterpol('Base CDI'!$H$4:$H$28,'Base CDI'!$I$4:$I$29,S515,"Cubic","Extrapolate=Linear","MultiX=Average","Skip=True","Sort=True")</f>
        <v>14.209343391650883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46374</v>
      </c>
      <c r="T516" s="43">
        <f ca="1">_xll.BInterpol('Base CDI'!$H$4:$H$28,'Base CDI'!$J$4:$J$29,S516,"Cubic","Extrapolate=Linear","MultiX=Average","Skip=True","Sort=True")</f>
        <v>14.266375923416312</v>
      </c>
      <c r="U516" s="43">
        <f ca="1">_xll.BInterpol('Base CDI'!$H$4:$H$28,'Base CDI'!$I$4:$I$29,S516,"Cubic","Extrapolate=Linear","MultiX=Average","Skip=True","Sort=True")</f>
        <v>14.206280968559462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46375</v>
      </c>
      <c r="T517" s="43">
        <f ca="1">_xll.BInterpol('Base CDI'!$H$4:$H$28,'Base CDI'!$J$4:$J$29,S517,"Cubic","Extrapolate=Linear","MultiX=Average","Skip=True","Sort=True")</f>
        <v>14.263429302058956</v>
      </c>
      <c r="U517" s="43">
        <f ca="1">_xll.BInterpol('Base CDI'!$H$4:$H$28,'Base CDI'!$I$4:$I$29,S517,"Cubic","Extrapolate=Linear","MultiX=Average","Skip=True","Sort=True")</f>
        <v>14.203223018688163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46376</v>
      </c>
      <c r="T518" s="43">
        <f ca="1">_xll.BInterpol('Base CDI'!$H$4:$H$28,'Base CDI'!$J$4:$J$29,S518,"Cubic","Extrapolate=Linear","MultiX=Average","Skip=True","Sort=True")</f>
        <v>14.260487354687946</v>
      </c>
      <c r="U518" s="43">
        <f ca="1">_xll.BInterpol('Base CDI'!$H$4:$H$28,'Base CDI'!$I$4:$I$29,S518,"Cubic","Extrapolate=Linear","MultiX=Average","Skip=True","Sort=True")</f>
        <v>14.200169659465077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46377</v>
      </c>
      <c r="T519" s="43">
        <f ca="1">_xll.BInterpol('Base CDI'!$H$4:$H$28,'Base CDI'!$J$4:$J$29,S519,"Cubic","Extrapolate=Linear","MultiX=Average","Skip=True","Sort=True")</f>
        <v>14.257550200387861</v>
      </c>
      <c r="U519" s="43">
        <f ca="1">_xll.BInterpol('Base CDI'!$H$4:$H$28,'Base CDI'!$I$4:$I$29,S519,"Cubic","Extrapolate=Linear","MultiX=Average","Skip=True","Sort=True")</f>
        <v>14.19712100831828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46378</v>
      </c>
      <c r="T520" s="43">
        <f ca="1">_xll.BInterpol('Base CDI'!$H$4:$H$28,'Base CDI'!$J$4:$J$29,S520,"Cubic","Extrapolate=Linear","MultiX=Average","Skip=True","Sort=True")</f>
        <v>14.254617958243285</v>
      </c>
      <c r="U520" s="43">
        <f ca="1">_xll.BInterpol('Base CDI'!$H$4:$H$28,'Base CDI'!$I$4:$I$29,S520,"Cubic","Extrapolate=Linear","MultiX=Average","Skip=True","Sort=True")</f>
        <v>14.194077182675857</v>
      </c>
    </row>
    <row r="521" spans="16:21" x14ac:dyDescent="0.25">
      <c r="P521" s="10">
        <v>35269</v>
      </c>
      <c r="Q521">
        <v>2.281628</v>
      </c>
      <c r="S521" s="42">
        <f t="shared" ca="1" si="12"/>
        <v>46379</v>
      </c>
      <c r="T521" s="43">
        <f ca="1">_xll.BInterpol('Base CDI'!$H$4:$H$28,'Base CDI'!$J$4:$J$29,S521,"Cubic","Extrapolate=Linear","MultiX=Average","Skip=True","Sort=True")</f>
        <v>14.251690747338801</v>
      </c>
      <c r="U521" s="43">
        <f ca="1">_xll.BInterpol('Base CDI'!$H$4:$H$28,'Base CDI'!$I$4:$I$29,S521,"Cubic","Extrapolate=Linear","MultiX=Average","Skip=True","Sort=True")</f>
        <v>14.191038299965891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46380</v>
      </c>
      <c r="T522" s="43">
        <f ca="1">_xll.BInterpol('Base CDI'!$H$4:$H$28,'Base CDI'!$J$4:$J$29,S522,"Cubic","Extrapolate=Linear","MultiX=Average","Skip=True","Sort=True")</f>
        <v>14.248768686758989</v>
      </c>
      <c r="U522" s="43">
        <f ca="1">_xll.BInterpol('Base CDI'!$H$4:$H$28,'Base CDI'!$I$4:$I$29,S522,"Cubic","Extrapolate=Linear","MultiX=Average","Skip=True","Sort=True")</f>
        <v>14.188004477616465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46381</v>
      </c>
      <c r="T523" s="43">
        <f ca="1">_xll.BInterpol('Base CDI'!$H$4:$H$28,'Base CDI'!$J$4:$J$29,S523,"Cubic","Extrapolate=Linear","MultiX=Average","Skip=True","Sort=True")</f>
        <v>14.245851895588434</v>
      </c>
      <c r="U523" s="43">
        <f ca="1">_xll.BInterpol('Base CDI'!$H$4:$H$28,'Base CDI'!$I$4:$I$29,S523,"Cubic","Extrapolate=Linear","MultiX=Average","Skip=True","Sort=True")</f>
        <v>14.18497583305566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46382</v>
      </c>
      <c r="T524" s="43">
        <f ca="1">_xll.BInterpol('Base CDI'!$H$4:$H$28,'Base CDI'!$J$4:$J$29,S524,"Cubic","Extrapolate=Linear","MultiX=Average","Skip=True","Sort=True")</f>
        <v>14.242940492911716</v>
      </c>
      <c r="U524" s="43">
        <f ca="1">_xll.BInterpol('Base CDI'!$H$4:$H$28,'Base CDI'!$I$4:$I$29,S524,"Cubic","Extrapolate=Linear","MultiX=Average","Skip=True","Sort=True")</f>
        <v>14.181952483711559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46383</v>
      </c>
      <c r="T525" s="43">
        <f ca="1">_xll.BInterpol('Base CDI'!$H$4:$H$28,'Base CDI'!$J$4:$J$29,S525,"Cubic","Extrapolate=Linear","MultiX=Average","Skip=True","Sort=True")</f>
        <v>14.240034597813418</v>
      </c>
      <c r="U525" s="43">
        <f ca="1">_xll.BInterpol('Base CDI'!$H$4:$H$28,'Base CDI'!$I$4:$I$29,S525,"Cubic","Extrapolate=Linear","MultiX=Average","Skip=True","Sort=True")</f>
        <v>14.178934547012247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46384</v>
      </c>
      <c r="T526" s="43">
        <f ca="1">_xll.BInterpol('Base CDI'!$H$4:$H$28,'Base CDI'!$J$4:$J$29,S526,"Cubic","Extrapolate=Linear","MultiX=Average","Skip=True","Sort=True")</f>
        <v>14.237134329378122</v>
      </c>
      <c r="U526" s="43">
        <f ca="1">_xll.BInterpol('Base CDI'!$H$4:$H$28,'Base CDI'!$I$4:$I$29,S526,"Cubic","Extrapolate=Linear","MultiX=Average","Skip=True","Sort=True")</f>
        <v>14.175922140385802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46385</v>
      </c>
      <c r="T527" s="43">
        <f ca="1">_xll.BInterpol('Base CDI'!$H$4:$H$28,'Base CDI'!$J$4:$J$29,S527,"Cubic","Extrapolate=Linear","MultiX=Average","Skip=True","Sort=True")</f>
        <v>14.234239806690409</v>
      </c>
      <c r="U527" s="43">
        <f ca="1">_xll.BInterpol('Base CDI'!$H$4:$H$28,'Base CDI'!$I$4:$I$29,S527,"Cubic","Extrapolate=Linear","MultiX=Average","Skip=True","Sort=True")</f>
        <v>14.172915381260312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46386</v>
      </c>
      <c r="T528" s="43">
        <f ca="1">_xll.BInterpol('Base CDI'!$H$4:$H$28,'Base CDI'!$J$4:$J$29,S528,"Cubic","Extrapolate=Linear","MultiX=Average","Skip=True","Sort=True")</f>
        <v>14.231351148834863</v>
      </c>
      <c r="U528" s="43">
        <f ca="1">_xll.BInterpol('Base CDI'!$H$4:$H$28,'Base CDI'!$I$4:$I$29,S528,"Cubic","Extrapolate=Linear","MultiX=Average","Skip=True","Sort=True")</f>
        <v>14.169914387063857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46387</v>
      </c>
      <c r="T529" s="43">
        <f ca="1">_xll.BInterpol('Base CDI'!$H$4:$H$28,'Base CDI'!$J$4:$J$29,S529,"Cubic","Extrapolate=Linear","MultiX=Average","Skip=True","Sort=True")</f>
        <v>14.228468474896065</v>
      </c>
      <c r="U529" s="43">
        <f ca="1">_xll.BInterpol('Base CDI'!$H$4:$H$28,'Base CDI'!$I$4:$I$29,S529,"Cubic","Extrapolate=Linear","MultiX=Average","Skip=True","Sort=True")</f>
        <v>14.166919275224519</v>
      </c>
    </row>
    <row r="530" spans="16:21" x14ac:dyDescent="0.25">
      <c r="P530" s="10">
        <v>35282</v>
      </c>
      <c r="Q530">
        <v>2.298813</v>
      </c>
      <c r="S530" s="42">
        <f t="shared" ca="1" si="13"/>
        <v>46388</v>
      </c>
      <c r="T530" s="43">
        <f ca="1">_xll.BInterpol('Base CDI'!$H$4:$H$28,'Base CDI'!$J$4:$J$29,S530,"Cubic","Extrapolate=Linear","MultiX=Average","Skip=True","Sort=True")</f>
        <v>14.225591903958598</v>
      </c>
      <c r="U530" s="43">
        <f ca="1">_xll.BInterpol('Base CDI'!$H$4:$H$28,'Base CDI'!$I$4:$I$29,S530,"Cubic","Extrapolate=Linear","MultiX=Average","Skip=True","Sort=True")</f>
        <v>14.163930163170383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46389</v>
      </c>
      <c r="T531" s="43">
        <f ca="1">_xll.BInterpol('Base CDI'!$H$4:$H$28,'Base CDI'!$J$4:$J$29,S531,"Cubic","Extrapolate=Linear","MultiX=Average","Skip=True","Sort=True")</f>
        <v>14.222721555107043</v>
      </c>
      <c r="U531" s="43">
        <f ca="1">_xll.BInterpol('Base CDI'!$H$4:$H$28,'Base CDI'!$I$4:$I$29,S531,"Cubic","Extrapolate=Linear","MultiX=Average","Skip=True","Sort=True")</f>
        <v>14.160947168329528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46390</v>
      </c>
      <c r="T532" s="43">
        <f ca="1">_xll.BInterpol('Base CDI'!$H$4:$H$28,'Base CDI'!$J$4:$J$29,S532,"Cubic","Extrapolate=Linear","MultiX=Average","Skip=True","Sort=True")</f>
        <v>14.219857547425983</v>
      </c>
      <c r="U532" s="43">
        <f ca="1">_xll.BInterpol('Base CDI'!$H$4:$H$28,'Base CDI'!$I$4:$I$29,S532,"Cubic","Extrapolate=Linear","MultiX=Average","Skip=True","Sort=True")</f>
        <v>14.157970408130039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46391</v>
      </c>
      <c r="T533" s="43">
        <f ca="1">_xll.BInterpol('Base CDI'!$H$4:$H$28,'Base CDI'!$J$4:$J$29,S533,"Cubic","Extrapolate=Linear","MultiX=Average","Skip=True","Sort=True")</f>
        <v>14.217000000000001</v>
      </c>
      <c r="U533" s="43">
        <f ca="1">_xll.BInterpol('Base CDI'!$H$4:$H$28,'Base CDI'!$I$4:$I$29,S533,"Cubic","Extrapolate=Linear","MultiX=Average","Skip=True","Sort=True")</f>
        <v>14.154999999999999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46392</v>
      </c>
      <c r="T534" s="43">
        <f ca="1">_xll.BInterpol('Base CDI'!$H$4:$H$28,'Base CDI'!$J$4:$J$29,S534,"Cubic","Extrapolate=Linear","MultiX=Average","Skip=True","Sort=True")</f>
        <v>14.214149011300909</v>
      </c>
      <c r="U534" s="43">
        <f ca="1">_xll.BInterpol('Base CDI'!$H$4:$H$28,'Base CDI'!$I$4:$I$29,S534,"Cubic","Extrapolate=Linear","MultiX=Average","Skip=True","Sort=True")</f>
        <v>14.15203604110085</v>
      </c>
    </row>
    <row r="535" spans="16:21" x14ac:dyDescent="0.25">
      <c r="P535" s="10">
        <v>35289</v>
      </c>
      <c r="Q535">
        <v>2.309107</v>
      </c>
      <c r="S535" s="42">
        <f t="shared" ca="1" si="13"/>
        <v>46393</v>
      </c>
      <c r="T535" s="43">
        <f ca="1">_xll.BInterpol('Base CDI'!$H$4:$H$28,'Base CDI'!$J$4:$J$29,S535,"Cubic","Extrapolate=Linear","MultiX=Average","Skip=True","Sort=True")</f>
        <v>14.211304597349462</v>
      </c>
      <c r="U535" s="43">
        <f ca="1">_xll.BInterpol('Base CDI'!$H$4:$H$28,'Base CDI'!$I$4:$I$29,S535,"Cubic","Extrapolate=Linear","MultiX=Average","Skip=True","Sort=True")</f>
        <v>14.149078547527463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46394</v>
      </c>
      <c r="T536" s="43">
        <f ca="1">_xll.BInterpol('Base CDI'!$H$4:$H$28,'Base CDI'!$J$4:$J$29,S536,"Cubic","Extrapolate=Linear","MultiX=Average","Skip=True","Sort=True")</f>
        <v>14.20846675355364</v>
      </c>
      <c r="U536" s="43">
        <f ca="1">_xll.BInterpol('Base CDI'!$H$4:$H$28,'Base CDI'!$I$4:$I$29,S536,"Cubic","Extrapolate=Linear","MultiX=Average","Skip=True","Sort=True")</f>
        <v>14.146127515108075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46395</v>
      </c>
      <c r="T537" s="43">
        <f ca="1">_xll.BInterpol('Base CDI'!$H$4:$H$28,'Base CDI'!$J$4:$J$29,S537,"Cubic","Extrapolate=Linear","MultiX=Average","Skip=True","Sort=True")</f>
        <v>14.205635475321428</v>
      </c>
      <c r="U537" s="43">
        <f ca="1">_xll.BInterpol('Base CDI'!$H$4:$H$28,'Base CDI'!$I$4:$I$29,S537,"Cubic","Extrapolate=Linear","MultiX=Average","Skip=True","Sort=True")</f>
        <v>14.143182939670918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46396</v>
      </c>
      <c r="T538" s="43">
        <f ca="1">_xll.BInterpol('Base CDI'!$H$4:$H$28,'Base CDI'!$J$4:$J$29,S538,"Cubic","Extrapolate=Linear","MultiX=Average","Skip=True","Sort=True")</f>
        <v>14.202810758060807</v>
      </c>
      <c r="U538" s="43">
        <f ca="1">_xll.BInterpol('Base CDI'!$H$4:$H$28,'Base CDI'!$I$4:$I$29,S538,"Cubic","Extrapolate=Linear","MultiX=Average","Skip=True","Sort=True")</f>
        <v>14.140244817044227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46397</v>
      </c>
      <c r="T539" s="43">
        <f ca="1">_xll.BInterpol('Base CDI'!$H$4:$H$28,'Base CDI'!$J$4:$J$29,S539,"Cubic","Extrapolate=Linear","MultiX=Average","Skip=True","Sort=True")</f>
        <v>14.199992597179762</v>
      </c>
      <c r="U539" s="43">
        <f ca="1">_xll.BInterpol('Base CDI'!$H$4:$H$28,'Base CDI'!$I$4:$I$29,S539,"Cubic","Extrapolate=Linear","MultiX=Average","Skip=True","Sort=True")</f>
        <v>14.137313143056232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46398</v>
      </c>
      <c r="T540" s="43">
        <f ca="1">_xll.BInterpol('Base CDI'!$H$4:$H$28,'Base CDI'!$J$4:$J$29,S540,"Cubic","Extrapolate=Linear","MultiX=Average","Skip=True","Sort=True")</f>
        <v>14.197180988086277</v>
      </c>
      <c r="U540" s="43">
        <f ca="1">_xll.BInterpol('Base CDI'!$H$4:$H$28,'Base CDI'!$I$4:$I$29,S540,"Cubic","Extrapolate=Linear","MultiX=Average","Skip=True","Sort=True")</f>
        <v>14.134387913535171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46399</v>
      </c>
      <c r="T541" s="43">
        <f ca="1">_xll.BInterpol('Base CDI'!$H$4:$H$28,'Base CDI'!$J$4:$J$29,S541,"Cubic","Extrapolate=Linear","MultiX=Average","Skip=True","Sort=True")</f>
        <v>14.194375926188334</v>
      </c>
      <c r="U541" s="43">
        <f ca="1">_xll.BInterpol('Base CDI'!$H$4:$H$28,'Base CDI'!$I$4:$I$29,S541,"Cubic","Extrapolate=Linear","MultiX=Average","Skip=True","Sort=True")</f>
        <v>14.131469124309275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46400</v>
      </c>
      <c r="T542" s="43">
        <f ca="1">_xll.BInterpol('Base CDI'!$H$4:$H$28,'Base CDI'!$J$4:$J$29,S542,"Cubic","Extrapolate=Linear","MultiX=Average","Skip=True","Sort=True")</f>
        <v>14.191577406893916</v>
      </c>
      <c r="U542" s="43">
        <f ca="1">_xll.BInterpol('Base CDI'!$H$4:$H$28,'Base CDI'!$I$4:$I$29,S542,"Cubic","Extrapolate=Linear","MultiX=Average","Skip=True","Sort=True")</f>
        <v>14.128556771206778</v>
      </c>
    </row>
    <row r="543" spans="16:21" x14ac:dyDescent="0.25">
      <c r="P543" s="10">
        <v>35299</v>
      </c>
      <c r="Q543">
        <v>2.325599</v>
      </c>
      <c r="S543" s="42">
        <f t="shared" ca="1" si="13"/>
        <v>46401</v>
      </c>
      <c r="T543" s="43">
        <f ca="1">_xll.BInterpol('Base CDI'!$H$4:$H$28,'Base CDI'!$J$4:$J$29,S543,"Cubic","Extrapolate=Linear","MultiX=Average","Skip=True","Sort=True")</f>
        <v>14.188785425611011</v>
      </c>
      <c r="U543" s="43">
        <f ca="1">_xll.BInterpol('Base CDI'!$H$4:$H$28,'Base CDI'!$I$4:$I$29,S543,"Cubic","Extrapolate=Linear","MultiX=Average","Skip=True","Sort=True")</f>
        <v>14.125650850055912</v>
      </c>
    </row>
    <row r="544" spans="16:21" x14ac:dyDescent="0.25">
      <c r="P544" s="10">
        <v>35300</v>
      </c>
      <c r="Q544">
        <v>2.327607</v>
      </c>
      <c r="S544" s="42">
        <f t="shared" ca="1" si="13"/>
        <v>46402</v>
      </c>
      <c r="T544" s="43">
        <f ca="1">_xll.BInterpol('Base CDI'!$H$4:$H$28,'Base CDI'!$J$4:$J$29,S544,"Cubic","Extrapolate=Linear","MultiX=Average","Skip=True","Sort=True")</f>
        <v>14.185999977747596</v>
      </c>
      <c r="U544" s="43">
        <f ca="1">_xll.BInterpol('Base CDI'!$H$4:$H$28,'Base CDI'!$I$4:$I$29,S544,"Cubic","Extrapolate=Linear","MultiX=Average","Skip=True","Sort=True")</f>
        <v>14.122751356684912</v>
      </c>
    </row>
    <row r="545" spans="16:21" x14ac:dyDescent="0.25">
      <c r="P545" s="10">
        <v>35303</v>
      </c>
      <c r="Q545">
        <v>2.329609</v>
      </c>
      <c r="S545" s="42">
        <f t="shared" ca="1" si="13"/>
        <v>46403</v>
      </c>
      <c r="T545" s="43">
        <f ca="1">_xll.BInterpol('Base CDI'!$H$4:$H$28,'Base CDI'!$J$4:$J$29,S545,"Cubic","Extrapolate=Linear","MultiX=Average","Skip=True","Sort=True")</f>
        <v>14.183221058711657</v>
      </c>
      <c r="U545" s="43">
        <f ca="1">_xll.BInterpol('Base CDI'!$H$4:$H$28,'Base CDI'!$I$4:$I$29,S545,"Cubic","Extrapolate=Linear","MultiX=Average","Skip=True","Sort=True")</f>
        <v>14.119858286922012</v>
      </c>
    </row>
    <row r="546" spans="16:21" x14ac:dyDescent="0.25">
      <c r="P546" s="10">
        <v>35304</v>
      </c>
      <c r="Q546">
        <v>2.331604</v>
      </c>
      <c r="S546" s="42">
        <f t="shared" ca="1" si="13"/>
        <v>46404</v>
      </c>
      <c r="T546" s="43">
        <f ca="1">_xll.BInterpol('Base CDI'!$H$4:$H$28,'Base CDI'!$J$4:$J$29,S546,"Cubic","Extrapolate=Linear","MultiX=Average","Skip=True","Sort=True")</f>
        <v>14.180448663911179</v>
      </c>
      <c r="U546" s="43">
        <f ca="1">_xll.BInterpol('Base CDI'!$H$4:$H$28,'Base CDI'!$I$4:$I$29,S546,"Cubic","Extrapolate=Linear","MultiX=Average","Skip=True","Sort=True")</f>
        <v>14.116971636595444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46405</v>
      </c>
      <c r="T547" s="43">
        <f ca="1">_xll.BInterpol('Base CDI'!$H$4:$H$28,'Base CDI'!$J$4:$J$29,S547,"Cubic","Extrapolate=Linear","MultiX=Average","Skip=True","Sort=True")</f>
        <v>14.177682788754142</v>
      </c>
      <c r="U547" s="43">
        <f ca="1">_xll.BInterpol('Base CDI'!$H$4:$H$28,'Base CDI'!$I$4:$I$29,S547,"Cubic","Extrapolate=Linear","MultiX=Average","Skip=True","Sort=True")</f>
        <v>14.114091401533441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46406</v>
      </c>
      <c r="T548" s="43">
        <f ca="1">_xll.BInterpol('Base CDI'!$H$4:$H$28,'Base CDI'!$J$4:$J$29,S548,"Cubic","Extrapolate=Linear","MultiX=Average","Skip=True","Sort=True")</f>
        <v>14.174923428648531</v>
      </c>
      <c r="U548" s="43">
        <f ca="1">_xll.BInterpol('Base CDI'!$H$4:$H$28,'Base CDI'!$I$4:$I$29,S548,"Cubic","Extrapolate=Linear","MultiX=Average","Skip=True","Sort=True")</f>
        <v>14.11121757756424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46407</v>
      </c>
      <c r="T549" s="43">
        <f ca="1">_xll.BInterpol('Base CDI'!$H$4:$H$28,'Base CDI'!$J$4:$J$29,S549,"Cubic","Extrapolate=Linear","MultiX=Average","Skip=True","Sort=True")</f>
        <v>14.172170579002332</v>
      </c>
      <c r="U549" s="43">
        <f ca="1">_xll.BInterpol('Base CDI'!$H$4:$H$28,'Base CDI'!$I$4:$I$29,S549,"Cubic","Extrapolate=Linear","MultiX=Average","Skip=True","Sort=True")</f>
        <v>14.108350160516069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46408</v>
      </c>
      <c r="T550" s="43">
        <f ca="1">_xll.BInterpol('Base CDI'!$H$4:$H$28,'Base CDI'!$J$4:$J$29,S550,"Cubic","Extrapolate=Linear","MultiX=Average","Skip=True","Sort=True")</f>
        <v>14.169424235223525</v>
      </c>
      <c r="U550" s="43">
        <f ca="1">_xll.BInterpol('Base CDI'!$H$4:$H$28,'Base CDI'!$I$4:$I$29,S550,"Cubic","Extrapolate=Linear","MultiX=Average","Skip=True","Sort=True")</f>
        <v>14.105489146217167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46409</v>
      </c>
      <c r="T551" s="43">
        <f ca="1">_xll.BInterpol('Base CDI'!$H$4:$H$28,'Base CDI'!$J$4:$J$29,S551,"Cubic","Extrapolate=Linear","MultiX=Average","Skip=True","Sort=True")</f>
        <v>14.166684392720093</v>
      </c>
      <c r="U551" s="43">
        <f ca="1">_xll.BInterpol('Base CDI'!$H$4:$H$28,'Base CDI'!$I$4:$I$29,S551,"Cubic","Extrapolate=Linear","MultiX=Average","Skip=True","Sort=True")</f>
        <v>14.102634530495763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46410</v>
      </c>
      <c r="T552" s="43">
        <f ca="1">_xll.BInterpol('Base CDI'!$H$4:$H$28,'Base CDI'!$J$4:$J$29,S552,"Cubic","Extrapolate=Linear","MultiX=Average","Skip=True","Sort=True")</f>
        <v>14.163951046900022</v>
      </c>
      <c r="U552" s="43">
        <f ca="1">_xll.BInterpol('Base CDI'!$H$4:$H$28,'Base CDI'!$I$4:$I$29,S552,"Cubic","Extrapolate=Linear","MultiX=Average","Skip=True","Sort=True")</f>
        <v>14.099786309180093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46411</v>
      </c>
      <c r="T553" s="43">
        <f ca="1">_xll.BInterpol('Base CDI'!$H$4:$H$28,'Base CDI'!$J$4:$J$29,S553,"Cubic","Extrapolate=Linear","MultiX=Average","Skip=True","Sort=True")</f>
        <v>14.161224193171295</v>
      </c>
      <c r="U553" s="43">
        <f ca="1">_xll.BInterpol('Base CDI'!$H$4:$H$28,'Base CDI'!$I$4:$I$29,S553,"Cubic","Extrapolate=Linear","MultiX=Average","Skip=True","Sort=True")</f>
        <v>14.09694447809839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46412</v>
      </c>
      <c r="T554" s="43">
        <f ca="1">_xll.BInterpol('Base CDI'!$H$4:$H$28,'Base CDI'!$J$4:$J$29,S554,"Cubic","Extrapolate=Linear","MultiX=Average","Skip=True","Sort=True")</f>
        <v>14.158503826941892</v>
      </c>
      <c r="U554" s="43">
        <f ca="1">_xll.BInterpol('Base CDI'!$H$4:$H$28,'Base CDI'!$I$4:$I$29,S554,"Cubic","Extrapolate=Linear","MultiX=Average","Skip=True","Sort=True")</f>
        <v>14.094109033078887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46413</v>
      </c>
      <c r="T555" s="43">
        <f ca="1">_xll.BInterpol('Base CDI'!$H$4:$H$28,'Base CDI'!$J$4:$J$29,S555,"Cubic","Extrapolate=Linear","MultiX=Average","Skip=True","Sort=True")</f>
        <v>14.155789943619801</v>
      </c>
      <c r="U555" s="43">
        <f ca="1">_xll.BInterpol('Base CDI'!$H$4:$H$28,'Base CDI'!$I$4:$I$29,S555,"Cubic","Extrapolate=Linear","MultiX=Average","Skip=True","Sort=True")</f>
        <v>14.091279969949818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46414</v>
      </c>
      <c r="T556" s="43">
        <f ca="1">_xll.BInterpol('Base CDI'!$H$4:$H$28,'Base CDI'!$J$4:$J$29,S556,"Cubic","Extrapolate=Linear","MultiX=Average","Skip=True","Sort=True")</f>
        <v>14.153082538613003</v>
      </c>
      <c r="U556" s="43">
        <f ca="1">_xll.BInterpol('Base CDI'!$H$4:$H$28,'Base CDI'!$I$4:$I$29,S556,"Cubic","Extrapolate=Linear","MultiX=Average","Skip=True","Sort=True")</f>
        <v>14.088457284539416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46415</v>
      </c>
      <c r="T557" s="43">
        <f ca="1">_xll.BInterpol('Base CDI'!$H$4:$H$28,'Base CDI'!$J$4:$J$29,S557,"Cubic","Extrapolate=Linear","MultiX=Average","Skip=True","Sort=True")</f>
        <v>14.150381607329479</v>
      </c>
      <c r="U557" s="43">
        <f ca="1">_xll.BInterpol('Base CDI'!$H$4:$H$28,'Base CDI'!$I$4:$I$29,S557,"Cubic","Extrapolate=Linear","MultiX=Average","Skip=True","Sort=True")</f>
        <v>14.085640972675915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46416</v>
      </c>
      <c r="T558" s="43">
        <f ca="1">_xll.BInterpol('Base CDI'!$H$4:$H$28,'Base CDI'!$J$4:$J$29,S558,"Cubic","Extrapolate=Linear","MultiX=Average","Skip=True","Sort=True")</f>
        <v>14.147687145177217</v>
      </c>
      <c r="U558" s="43">
        <f ca="1">_xll.BInterpol('Base CDI'!$H$4:$H$28,'Base CDI'!$I$4:$I$29,S558,"Cubic","Extrapolate=Linear","MultiX=Average","Skip=True","Sort=True")</f>
        <v>14.082831030187547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46417</v>
      </c>
      <c r="T559" s="43">
        <f ca="1">_xll.BInterpol('Base CDI'!$H$4:$H$28,'Base CDI'!$J$4:$J$29,S559,"Cubic","Extrapolate=Linear","MultiX=Average","Skip=True","Sort=True")</f>
        <v>14.144999147564198</v>
      </c>
      <c r="U559" s="43">
        <f ca="1">_xll.BInterpol('Base CDI'!$H$4:$H$28,'Base CDI'!$I$4:$I$29,S559,"Cubic","Extrapolate=Linear","MultiX=Average","Skip=True","Sort=True")</f>
        <v>14.080027452902547</v>
      </c>
    </row>
    <row r="560" spans="16:21" x14ac:dyDescent="0.25">
      <c r="P560" s="10">
        <v>35324</v>
      </c>
      <c r="Q560">
        <v>2.360636</v>
      </c>
      <c r="S560" s="42">
        <f t="shared" ca="1" si="13"/>
        <v>46418</v>
      </c>
      <c r="T560" s="43">
        <f ca="1">_xll.BInterpol('Base CDI'!$H$4:$H$28,'Base CDI'!$J$4:$J$29,S560,"Cubic","Extrapolate=Linear","MultiX=Average","Skip=True","Sort=True")</f>
        <v>14.142317609898406</v>
      </c>
      <c r="U560" s="43">
        <f ca="1">_xll.BInterpol('Base CDI'!$H$4:$H$28,'Base CDI'!$I$4:$I$29,S560,"Cubic","Extrapolate=Linear","MultiX=Average","Skip=True","Sort=True")</f>
        <v>14.077230236649148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46419</v>
      </c>
      <c r="T561" s="43">
        <f ca="1">_xll.BInterpol('Base CDI'!$H$4:$H$28,'Base CDI'!$J$4:$J$29,S561,"Cubic","Extrapolate=Linear","MultiX=Average","Skip=True","Sort=True")</f>
        <v>14.139642527587823</v>
      </c>
      <c r="U561" s="43">
        <f ca="1">_xll.BInterpol('Base CDI'!$H$4:$H$28,'Base CDI'!$I$4:$I$29,S561,"Cubic","Extrapolate=Linear","MultiX=Average","Skip=True","Sort=True")</f>
        <v>14.074439377255585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46420</v>
      </c>
      <c r="T562" s="43">
        <f ca="1">_xll.BInterpol('Base CDI'!$H$4:$H$28,'Base CDI'!$J$4:$J$29,S562,"Cubic","Extrapolate=Linear","MultiX=Average","Skip=True","Sort=True")</f>
        <v>14.136973896040434</v>
      </c>
      <c r="U562" s="43">
        <f ca="1">_xll.BInterpol('Base CDI'!$H$4:$H$28,'Base CDI'!$I$4:$I$29,S562,"Cubic","Extrapolate=Linear","MultiX=Average","Skip=True","Sort=True")</f>
        <v>14.071654870550088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46421</v>
      </c>
      <c r="T563" s="43">
        <f ca="1">_xll.BInterpol('Base CDI'!$H$4:$H$28,'Base CDI'!$J$4:$J$29,S563,"Cubic","Extrapolate=Linear","MultiX=Average","Skip=True","Sort=True")</f>
        <v>14.134311710664221</v>
      </c>
      <c r="U563" s="43">
        <f ca="1">_xll.BInterpol('Base CDI'!$H$4:$H$28,'Base CDI'!$I$4:$I$29,S563,"Cubic","Extrapolate=Linear","MultiX=Average","Skip=True","Sort=True")</f>
        <v>14.068876712360893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46422</v>
      </c>
      <c r="T564" s="43">
        <f ca="1">_xll.BInterpol('Base CDI'!$H$4:$H$28,'Base CDI'!$J$4:$J$29,S564,"Cubic","Extrapolate=Linear","MultiX=Average","Skip=True","Sort=True")</f>
        <v>14.13165596686717</v>
      </c>
      <c r="U564" s="43">
        <f ca="1">_xll.BInterpol('Base CDI'!$H$4:$H$28,'Base CDI'!$I$4:$I$29,S564,"Cubic","Extrapolate=Linear","MultiX=Average","Skip=True","Sort=True")</f>
        <v>14.066104898516233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46423</v>
      </c>
      <c r="T565" s="43">
        <f ca="1">_xll.BInterpol('Base CDI'!$H$4:$H$28,'Base CDI'!$J$4:$J$29,S565,"Cubic","Extrapolate=Linear","MultiX=Average","Skip=True","Sort=True")</f>
        <v>14.129006660057261</v>
      </c>
      <c r="U565" s="43">
        <f ca="1">_xll.BInterpol('Base CDI'!$H$4:$H$28,'Base CDI'!$I$4:$I$29,S565,"Cubic","Extrapolate=Linear","MultiX=Average","Skip=True","Sort=True")</f>
        <v>14.063339424844342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46424</v>
      </c>
      <c r="T566" s="43">
        <f ca="1">_xll.BInterpol('Base CDI'!$H$4:$H$28,'Base CDI'!$J$4:$J$29,S566,"Cubic","Extrapolate=Linear","MultiX=Average","Skip=True","Sort=True")</f>
        <v>14.126363785642479</v>
      </c>
      <c r="U566" s="43">
        <f ca="1">_xll.BInterpol('Base CDI'!$H$4:$H$28,'Base CDI'!$I$4:$I$29,S566,"Cubic","Extrapolate=Linear","MultiX=Average","Skip=True","Sort=True")</f>
        <v>14.060580287173451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46425</v>
      </c>
      <c r="T567" s="43">
        <f ca="1">_xll.BInterpol('Base CDI'!$H$4:$H$28,'Base CDI'!$J$4:$J$29,S567,"Cubic","Extrapolate=Linear","MultiX=Average","Skip=True","Sort=True")</f>
        <v>14.123727339030808</v>
      </c>
      <c r="U567" s="43">
        <f ca="1">_xll.BInterpol('Base CDI'!$H$4:$H$28,'Base CDI'!$I$4:$I$29,S567,"Cubic","Extrapolate=Linear","MultiX=Average","Skip=True","Sort=True")</f>
        <v>14.057827481331797</v>
      </c>
    </row>
    <row r="568" spans="16:21" x14ac:dyDescent="0.25">
      <c r="P568" s="10">
        <v>35334</v>
      </c>
      <c r="Q568">
        <v>2.377615</v>
      </c>
      <c r="S568" s="42">
        <f t="shared" ca="1" si="13"/>
        <v>46426</v>
      </c>
      <c r="T568" s="43">
        <f ca="1">_xll.BInterpol('Base CDI'!$H$4:$H$28,'Base CDI'!$J$4:$J$29,S568,"Cubic","Extrapolate=Linear","MultiX=Average","Skip=True","Sort=True")</f>
        <v>14.121097315630228</v>
      </c>
      <c r="U568" s="43">
        <f ca="1">_xll.BInterpol('Base CDI'!$H$4:$H$28,'Base CDI'!$I$4:$I$29,S568,"Cubic","Extrapolate=Linear","MultiX=Average","Skip=True","Sort=True")</f>
        <v>14.055081003147611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46427</v>
      </c>
      <c r="T569" s="43">
        <f ca="1">_xll.BInterpol('Base CDI'!$H$4:$H$28,'Base CDI'!$J$4:$J$29,S569,"Cubic","Extrapolate=Linear","MultiX=Average","Skip=True","Sort=True")</f>
        <v>14.118473710848727</v>
      </c>
      <c r="U569" s="43">
        <f ca="1">_xll.BInterpol('Base CDI'!$H$4:$H$28,'Base CDI'!$I$4:$I$29,S569,"Cubic","Extrapolate=Linear","MultiX=Average","Skip=True","Sort=True")</f>
        <v>14.052340848449127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46428</v>
      </c>
      <c r="T570" s="43">
        <f ca="1">_xll.BInterpol('Base CDI'!$H$4:$H$28,'Base CDI'!$J$4:$J$29,S570,"Cubic","Extrapolate=Linear","MultiX=Average","Skip=True","Sort=True")</f>
        <v>14.115856520094287</v>
      </c>
      <c r="U570" s="43">
        <f ca="1">_xll.BInterpol('Base CDI'!$H$4:$H$28,'Base CDI'!$I$4:$I$29,S570,"Cubic","Extrapolate=Linear","MultiX=Average","Skip=True","Sort=True")</f>
        <v>14.049607013064579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46429</v>
      </c>
      <c r="T571" s="43">
        <f ca="1">_xll.BInterpol('Base CDI'!$H$4:$H$28,'Base CDI'!$J$4:$J$29,S571,"Cubic","Extrapolate=Linear","MultiX=Average","Skip=True","Sort=True")</f>
        <v>14.113245738774889</v>
      </c>
      <c r="U571" s="43">
        <f ca="1">_xll.BInterpol('Base CDI'!$H$4:$H$28,'Base CDI'!$I$4:$I$29,S571,"Cubic","Extrapolate=Linear","MultiX=Average","Skip=True","Sort=True")</f>
        <v>14.0468794928222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46430</v>
      </c>
      <c r="T572" s="43">
        <f ca="1">_xll.BInterpol('Base CDI'!$H$4:$H$28,'Base CDI'!$J$4:$J$29,S572,"Cubic","Extrapolate=Linear","MultiX=Average","Skip=True","Sort=True")</f>
        <v>14.110641362298519</v>
      </c>
      <c r="U572" s="43">
        <f ca="1">_xll.BInterpol('Base CDI'!$H$4:$H$28,'Base CDI'!$I$4:$I$29,S572,"Cubic","Extrapolate=Linear","MultiX=Average","Skip=True","Sort=True")</f>
        <v>14.044158283550225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46431</v>
      </c>
      <c r="T573" s="43">
        <f ca="1">_xll.BInterpol('Base CDI'!$H$4:$H$28,'Base CDI'!$J$4:$J$29,S573,"Cubic","Extrapolate=Linear","MultiX=Average","Skip=True","Sort=True")</f>
        <v>14.10804338607316</v>
      </c>
      <c r="U573" s="43">
        <f ca="1">_xll.BInterpol('Base CDI'!$H$4:$H$28,'Base CDI'!$I$4:$I$29,S573,"Cubic","Extrapolate=Linear","MultiX=Average","Skip=True","Sort=True")</f>
        <v>14.041443381076883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46432</v>
      </c>
      <c r="T574" s="43">
        <f ca="1">_xll.BInterpol('Base CDI'!$H$4:$H$28,'Base CDI'!$J$4:$J$29,S574,"Cubic","Extrapolate=Linear","MultiX=Average","Skip=True","Sort=True")</f>
        <v>14.105451805506794</v>
      </c>
      <c r="U574" s="43">
        <f ca="1">_xll.BInterpol('Base CDI'!$H$4:$H$28,'Base CDI'!$I$4:$I$29,S574,"Cubic","Extrapolate=Linear","MultiX=Average","Skip=True","Sort=True")</f>
        <v>14.038734781230412</v>
      </c>
    </row>
    <row r="575" spans="16:21" x14ac:dyDescent="0.25">
      <c r="P575" s="10">
        <v>35346</v>
      </c>
      <c r="Q575">
        <v>2.391607</v>
      </c>
      <c r="S575" s="42">
        <f t="shared" ca="1" si="13"/>
        <v>46433</v>
      </c>
      <c r="T575" s="43">
        <f ca="1">_xll.BInterpol('Base CDI'!$H$4:$H$28,'Base CDI'!$J$4:$J$29,S575,"Cubic","Extrapolate=Linear","MultiX=Average","Skip=True","Sort=True")</f>
        <v>14.102866616007406</v>
      </c>
      <c r="U575" s="43">
        <f ca="1">_xll.BInterpol('Base CDI'!$H$4:$H$28,'Base CDI'!$I$4:$I$29,S575,"Cubic","Extrapolate=Linear","MultiX=Average","Skip=True","Sort=True")</f>
        <v>14.036032479839044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46434</v>
      </c>
      <c r="T576" s="43">
        <f ca="1">_xll.BInterpol('Base CDI'!$H$4:$H$28,'Base CDI'!$J$4:$J$29,S576,"Cubic","Extrapolate=Linear","MultiX=Average","Skip=True","Sort=True")</f>
        <v>14.100287812982977</v>
      </c>
      <c r="U576" s="43">
        <f ca="1">_xll.BInterpol('Base CDI'!$H$4:$H$28,'Base CDI'!$I$4:$I$29,S576,"Cubic","Extrapolate=Linear","MultiX=Average","Skip=True","Sort=True")</f>
        <v>14.033336472731012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46435</v>
      </c>
      <c r="T577" s="43">
        <f ca="1">_xll.BInterpol('Base CDI'!$H$4:$H$28,'Base CDI'!$J$4:$J$29,S577,"Cubic","Extrapolate=Linear","MultiX=Average","Skip=True","Sort=True")</f>
        <v>14.097715391841493</v>
      </c>
      <c r="U577" s="43">
        <f ca="1">_xll.BInterpol('Base CDI'!$H$4:$H$28,'Base CDI'!$I$4:$I$29,S577,"Cubic","Extrapolate=Linear","MultiX=Average","Skip=True","Sort=True")</f>
        <v>14.030646755734551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46436</v>
      </c>
      <c r="T578" s="43">
        <f ca="1">_xll.BInterpol('Base CDI'!$H$4:$H$28,'Base CDI'!$J$4:$J$29,S578,"Cubic","Extrapolate=Linear","MultiX=Average","Skip=True","Sort=True")</f>
        <v>14.095149347990937</v>
      </c>
      <c r="U578" s="43">
        <f ca="1">_xll.BInterpol('Base CDI'!$H$4:$H$28,'Base CDI'!$I$4:$I$29,S578,"Cubic","Extrapolate=Linear","MultiX=Average","Skip=True","Sort=True")</f>
        <v>14.027963324677891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46437</v>
      </c>
      <c r="T579" s="43">
        <f ca="1">_xll.BInterpol('Base CDI'!$H$4:$H$28,'Base CDI'!$J$4:$J$29,S579,"Cubic","Extrapolate=Linear","MultiX=Average","Skip=True","Sort=True")</f>
        <v>14.092589676839291</v>
      </c>
      <c r="U579" s="43">
        <f ca="1">_xll.BInterpol('Base CDI'!$H$4:$H$28,'Base CDI'!$I$4:$I$29,S579,"Cubic","Extrapolate=Linear","MultiX=Average","Skip=True","Sort=True")</f>
        <v>14.025286175389271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46438</v>
      </c>
      <c r="T580" s="43">
        <f ca="1">_xll.BInterpol('Base CDI'!$H$4:$H$28,'Base CDI'!$J$4:$J$29,S580,"Cubic","Extrapolate=Linear","MultiX=Average","Skip=True","Sort=True")</f>
        <v>14.090036373794538</v>
      </c>
      <c r="U580" s="43">
        <f ca="1">_xll.BInterpol('Base CDI'!$H$4:$H$28,'Base CDI'!$I$4:$I$29,S580,"Cubic","Extrapolate=Linear","MultiX=Average","Skip=True","Sort=True")</f>
        <v>14.022615303696918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46439</v>
      </c>
      <c r="T581" s="43">
        <f ca="1">_xll.BInterpol('Base CDI'!$H$4:$H$28,'Base CDI'!$J$4:$J$29,S581,"Cubic","Extrapolate=Linear","MultiX=Average","Skip=True","Sort=True")</f>
        <v>14.087489434264663</v>
      </c>
      <c r="U581" s="43">
        <f ca="1">_xll.BInterpol('Base CDI'!$H$4:$H$28,'Base CDI'!$I$4:$I$29,S581,"Cubic","Extrapolate=Linear","MultiX=Average","Skip=True","Sort=True")</f>
        <v>14.019950705429071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46440</v>
      </c>
      <c r="T582" s="43">
        <f ca="1">_xll.BInterpol('Base CDI'!$H$4:$H$28,'Base CDI'!$J$4:$J$29,S582,"Cubic","Extrapolate=Linear","MultiX=Average","Skip=True","Sort=True")</f>
        <v>14.084948853657648</v>
      </c>
      <c r="U582" s="43">
        <f ca="1">_xll.BInterpol('Base CDI'!$H$4:$H$28,'Base CDI'!$I$4:$I$29,S582,"Cubic","Extrapolate=Linear","MultiX=Average","Skip=True","Sort=True")</f>
        <v>14.017292376413961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46441</v>
      </c>
      <c r="T583" s="43">
        <f ca="1">_xll.BInterpol('Base CDI'!$H$4:$H$28,'Base CDI'!$J$4:$J$29,S583,"Cubic","Extrapolate=Linear","MultiX=Average","Skip=True","Sort=True")</f>
        <v>14.082414627381478</v>
      </c>
      <c r="U583" s="43">
        <f ca="1">_xll.BInterpol('Base CDI'!$H$4:$H$28,'Base CDI'!$I$4:$I$29,S583,"Cubic","Extrapolate=Linear","MultiX=Average","Skip=True","Sort=True")</f>
        <v>14.01464031247982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46442</v>
      </c>
      <c r="T584" s="43">
        <f ca="1">_xll.BInterpol('Base CDI'!$H$4:$H$28,'Base CDI'!$J$4:$J$29,S584,"Cubic","Extrapolate=Linear","MultiX=Average","Skip=True","Sort=True")</f>
        <v>14.079886750844135</v>
      </c>
      <c r="U584" s="43">
        <f ca="1">_xll.BInterpol('Base CDI'!$H$4:$H$28,'Base CDI'!$I$4:$I$29,S584,"Cubic","Extrapolate=Linear","MultiX=Average","Skip=True","Sort=True")</f>
        <v>14.011994509454885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46443</v>
      </c>
      <c r="T585" s="43">
        <f ca="1">_xll.BInterpol('Base CDI'!$H$4:$H$28,'Base CDI'!$J$4:$J$29,S585,"Cubic","Extrapolate=Linear","MultiX=Average","Skip=True","Sort=True")</f>
        <v>14.077365219453604</v>
      </c>
      <c r="U585" s="43">
        <f ca="1">_xll.BInterpol('Base CDI'!$H$4:$H$28,'Base CDI'!$I$4:$I$29,S585,"Cubic","Extrapolate=Linear","MultiX=Average","Skip=True","Sort=True")</f>
        <v>14.009354963167386</v>
      </c>
    </row>
    <row r="586" spans="16:21" x14ac:dyDescent="0.25">
      <c r="P586" s="10">
        <v>35361</v>
      </c>
      <c r="Q586">
        <v>2.41371</v>
      </c>
      <c r="S586" s="42">
        <f t="shared" ca="1" si="13"/>
        <v>46444</v>
      </c>
      <c r="T586" s="43">
        <f ca="1">_xll.BInterpol('Base CDI'!$H$4:$H$28,'Base CDI'!$J$4:$J$29,S586,"Cubic","Extrapolate=Linear","MultiX=Average","Skip=True","Sort=True")</f>
        <v>14.074850028617867</v>
      </c>
      <c r="U586" s="43">
        <f ca="1">_xll.BInterpol('Base CDI'!$H$4:$H$28,'Base CDI'!$I$4:$I$29,S586,"Cubic","Extrapolate=Linear","MultiX=Average","Skip=True","Sort=True")</f>
        <v>14.006721669445559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46445</v>
      </c>
      <c r="T587" s="43">
        <f ca="1">_xll.BInterpol('Base CDI'!$H$4:$H$28,'Base CDI'!$J$4:$J$29,S587,"Cubic","Extrapolate=Linear","MultiX=Average","Skip=True","Sort=True")</f>
        <v>14.072341173744906</v>
      </c>
      <c r="U587" s="43">
        <f ca="1">_xll.BInterpol('Base CDI'!$H$4:$H$28,'Base CDI'!$I$4:$I$29,S587,"Cubic","Extrapolate=Linear","MultiX=Average","Skip=True","Sort=True")</f>
        <v>14.004094624117636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46446</v>
      </c>
      <c r="T588" s="43">
        <f ca="1">_xll.BInterpol('Base CDI'!$H$4:$H$28,'Base CDI'!$J$4:$J$29,S588,"Cubic","Extrapolate=Linear","MultiX=Average","Skip=True","Sort=True")</f>
        <v>14.069838650242707</v>
      </c>
      <c r="U588" s="43">
        <f ca="1">_xll.BInterpol('Base CDI'!$H$4:$H$28,'Base CDI'!$I$4:$I$29,S588,"Cubic","Extrapolate=Linear","MultiX=Average","Skip=True","Sort=True")</f>
        <v>14.001473823011851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46447</v>
      </c>
      <c r="T589" s="43">
        <f ca="1">_xll.BInterpol('Base CDI'!$H$4:$H$28,'Base CDI'!$J$4:$J$29,S589,"Cubic","Extrapolate=Linear","MultiX=Average","Skip=True","Sort=True")</f>
        <v>14.067342453519252</v>
      </c>
      <c r="U589" s="43">
        <f ca="1">_xll.BInterpol('Base CDI'!$H$4:$H$28,'Base CDI'!$I$4:$I$29,S589,"Cubic","Extrapolate=Linear","MultiX=Average","Skip=True","Sort=True")</f>
        <v>13.998859261956436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46448</v>
      </c>
      <c r="T590" s="43">
        <f ca="1">_xll.BInterpol('Base CDI'!$H$4:$H$28,'Base CDI'!$J$4:$J$29,S590,"Cubic","Extrapolate=Linear","MultiX=Average","Skip=True","Sort=True")</f>
        <v>14.064852578982526</v>
      </c>
      <c r="U590" s="43">
        <f ca="1">_xll.BInterpol('Base CDI'!$H$4:$H$28,'Base CDI'!$I$4:$I$29,S590,"Cubic","Extrapolate=Linear","MultiX=Average","Skip=True","Sort=True")</f>
        <v>13.996250936779628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46449</v>
      </c>
      <c r="T591" s="43">
        <f ca="1">_xll.BInterpol('Base CDI'!$H$4:$H$28,'Base CDI'!$J$4:$J$29,S591,"Cubic","Extrapolate=Linear","MultiX=Average","Skip=True","Sort=True")</f>
        <v>14.06236902204051</v>
      </c>
      <c r="U591" s="43">
        <f ca="1">_xll.BInterpol('Base CDI'!$H$4:$H$28,'Base CDI'!$I$4:$I$29,S591,"Cubic","Extrapolate=Linear","MultiX=Average","Skip=True","Sort=True")</f>
        <v>13.993648843309659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46450</v>
      </c>
      <c r="T592" s="43">
        <f ca="1">_xll.BInterpol('Base CDI'!$H$4:$H$28,'Base CDI'!$J$4:$J$29,S592,"Cubic","Extrapolate=Linear","MultiX=Average","Skip=True","Sort=True")</f>
        <v>14.059891778101187</v>
      </c>
      <c r="U592" s="43">
        <f ca="1">_xll.BInterpol('Base CDI'!$H$4:$H$28,'Base CDI'!$I$4:$I$29,S592,"Cubic","Extrapolate=Linear","MultiX=Average","Skip=True","Sort=True")</f>
        <v>13.991052977374759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46451</v>
      </c>
      <c r="T593" s="43">
        <f ca="1">_xll.BInterpol('Base CDI'!$H$4:$H$28,'Base CDI'!$J$4:$J$29,S593,"Cubic","Extrapolate=Linear","MultiX=Average","Skip=True","Sort=True")</f>
        <v>14.057420842572544</v>
      </c>
      <c r="U593" s="43">
        <f ca="1">_xll.BInterpol('Base CDI'!$H$4:$H$28,'Base CDI'!$I$4:$I$29,S593,"Cubic","Extrapolate=Linear","MultiX=Average","Skip=True","Sort=True")</f>
        <v>13.988463334803166</v>
      </c>
    </row>
    <row r="594" spans="16:21" x14ac:dyDescent="0.25">
      <c r="P594" s="10">
        <v>35373</v>
      </c>
      <c r="Q594">
        <v>2.430164</v>
      </c>
      <c r="S594" s="42">
        <f t="shared" ca="1" si="14"/>
        <v>46452</v>
      </c>
      <c r="T594" s="43">
        <f ca="1">_xll.BInterpol('Base CDI'!$H$4:$H$28,'Base CDI'!$J$4:$J$29,S594,"Cubic","Extrapolate=Linear","MultiX=Average","Skip=True","Sort=True")</f>
        <v>14.054956210862562</v>
      </c>
      <c r="U594" s="43">
        <f ca="1">_xll.BInterpol('Base CDI'!$H$4:$H$28,'Base CDI'!$I$4:$I$29,S594,"Cubic","Extrapolate=Linear","MultiX=Average","Skip=True","Sort=True")</f>
        <v>13.985879911423112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46453</v>
      </c>
      <c r="T595" s="43">
        <f ca="1">_xll.BInterpol('Base CDI'!$H$4:$H$28,'Base CDI'!$J$4:$J$29,S595,"Cubic","Extrapolate=Linear","MultiX=Average","Skip=True","Sort=True")</f>
        <v>14.052497878379222</v>
      </c>
      <c r="U595" s="43">
        <f ca="1">_xll.BInterpol('Base CDI'!$H$4:$H$28,'Base CDI'!$I$4:$I$29,S595,"Cubic","Extrapolate=Linear","MultiX=Average","Skip=True","Sort=True")</f>
        <v>13.983302703062829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46454</v>
      </c>
      <c r="T596" s="43">
        <f ca="1">_xll.BInterpol('Base CDI'!$H$4:$H$28,'Base CDI'!$J$4:$J$29,S596,"Cubic","Extrapolate=Linear","MultiX=Average","Skip=True","Sort=True")</f>
        <v>14.050045840530514</v>
      </c>
      <c r="U596" s="43">
        <f ca="1">_xll.BInterpol('Base CDI'!$H$4:$H$28,'Base CDI'!$I$4:$I$29,S596,"Cubic","Extrapolate=Linear","MultiX=Average","Skip=True","Sort=True")</f>
        <v>13.980731705550552</v>
      </c>
    </row>
    <row r="597" spans="16:21" x14ac:dyDescent="0.25">
      <c r="P597" s="10">
        <v>35376</v>
      </c>
      <c r="Q597">
        <v>2.436731</v>
      </c>
      <c r="S597" s="42">
        <f t="shared" ca="1" si="14"/>
        <v>46455</v>
      </c>
      <c r="T597" s="43">
        <f ca="1">_xll.BInterpol('Base CDI'!$H$4:$H$28,'Base CDI'!$J$4:$J$29,S597,"Cubic","Extrapolate=Linear","MultiX=Average","Skip=True","Sort=True")</f>
        <v>14.047600092724414</v>
      </c>
      <c r="U597" s="43">
        <f ca="1">_xll.BInterpol('Base CDI'!$H$4:$H$28,'Base CDI'!$I$4:$I$29,S597,"Cubic","Extrapolate=Linear","MultiX=Average","Skip=True","Sort=True")</f>
        <v>13.978166914714514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46456</v>
      </c>
      <c r="T598" s="43">
        <f ca="1">_xll.BInterpol('Base CDI'!$H$4:$H$28,'Base CDI'!$J$4:$J$29,S598,"Cubic","Extrapolate=Linear","MultiX=Average","Skip=True","Sort=True")</f>
        <v>14.04516063036891</v>
      </c>
      <c r="U598" s="43">
        <f ca="1">_xll.BInterpol('Base CDI'!$H$4:$H$28,'Base CDI'!$I$4:$I$29,S598,"Cubic","Extrapolate=Linear","MultiX=Average","Skip=True","Sort=True")</f>
        <v>13.975608326382948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46457</v>
      </c>
      <c r="T599" s="43">
        <f ca="1">_xll.BInterpol('Base CDI'!$H$4:$H$28,'Base CDI'!$J$4:$J$29,S599,"Cubic","Extrapolate=Linear","MultiX=Average","Skip=True","Sort=True")</f>
        <v>14.042727448871984</v>
      </c>
      <c r="U599" s="43">
        <f ca="1">_xll.BInterpol('Base CDI'!$H$4:$H$28,'Base CDI'!$I$4:$I$29,S599,"Cubic","Extrapolate=Linear","MultiX=Average","Skip=True","Sort=True")</f>
        <v>13.973055936384089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46458</v>
      </c>
      <c r="T600" s="43">
        <f ca="1">_xll.BInterpol('Base CDI'!$H$4:$H$28,'Base CDI'!$J$4:$J$29,S600,"Cubic","Extrapolate=Linear","MultiX=Average","Skip=True","Sort=True")</f>
        <v>14.040300543641619</v>
      </c>
      <c r="U600" s="43">
        <f ca="1">_xll.BInterpol('Base CDI'!$H$4:$H$28,'Base CDI'!$I$4:$I$29,S600,"Cubic","Extrapolate=Linear","MultiX=Average","Skip=True","Sort=True")</f>
        <v>13.970509740546168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46459</v>
      </c>
      <c r="T601" s="43">
        <f ca="1">_xll.BInterpol('Base CDI'!$H$4:$H$28,'Base CDI'!$J$4:$J$29,S601,"Cubic","Extrapolate=Linear","MultiX=Average","Skip=True","Sort=True")</f>
        <v>14.037879910085799</v>
      </c>
      <c r="U601" s="43">
        <f ca="1">_xll.BInterpol('Base CDI'!$H$4:$H$28,'Base CDI'!$I$4:$I$29,S601,"Cubic","Extrapolate=Linear","MultiX=Average","Skip=True","Sort=True")</f>
        <v>13.967969734697421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46460</v>
      </c>
      <c r="T602" s="43">
        <f ca="1">_xll.BInterpol('Base CDI'!$H$4:$H$28,'Base CDI'!$J$4:$J$29,S602,"Cubic","Extrapolate=Linear","MultiX=Average","Skip=True","Sort=True")</f>
        <v>14.035465543612506</v>
      </c>
      <c r="U602" s="43">
        <f ca="1">_xll.BInterpol('Base CDI'!$H$4:$H$28,'Base CDI'!$I$4:$I$29,S602,"Cubic","Extrapolate=Linear","MultiX=Average","Skip=True","Sort=True")</f>
        <v>13.965435914666081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46461</v>
      </c>
      <c r="T603" s="43">
        <f ca="1">_xll.BInterpol('Base CDI'!$H$4:$H$28,'Base CDI'!$J$4:$J$29,S603,"Cubic","Extrapolate=Linear","MultiX=Average","Skip=True","Sort=True")</f>
        <v>14.033057439629726</v>
      </c>
      <c r="U603" s="43">
        <f ca="1">_xll.BInterpol('Base CDI'!$H$4:$H$28,'Base CDI'!$I$4:$I$29,S603,"Cubic","Extrapolate=Linear","MultiX=Average","Skip=True","Sort=True")</f>
        <v>13.96290827628038</v>
      </c>
    </row>
    <row r="604" spans="16:21" x14ac:dyDescent="0.25">
      <c r="P604" s="10">
        <v>35388</v>
      </c>
      <c r="Q604">
        <v>2.452083</v>
      </c>
      <c r="S604" s="42">
        <f t="shared" ca="1" si="14"/>
        <v>46462</v>
      </c>
      <c r="T604" s="43">
        <f ca="1">_xll.BInterpol('Base CDI'!$H$4:$H$28,'Base CDI'!$J$4:$J$29,S604,"Cubic","Extrapolate=Linear","MultiX=Average","Skip=True","Sort=True")</f>
        <v>14.03065559354544</v>
      </c>
      <c r="U604" s="43">
        <f ca="1">_xll.BInterpol('Base CDI'!$H$4:$H$28,'Base CDI'!$I$4:$I$29,S604,"Cubic","Extrapolate=Linear","MultiX=Average","Skip=True","Sort=True")</f>
        <v>13.960386815368553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46463</v>
      </c>
      <c r="T605" s="43">
        <f ca="1">_xll.BInterpol('Base CDI'!$H$4:$H$28,'Base CDI'!$J$4:$J$29,S605,"Cubic","Extrapolate=Linear","MultiX=Average","Skip=True","Sort=True")</f>
        <v>14.028260000767633</v>
      </c>
      <c r="U605" s="43">
        <f ca="1">_xll.BInterpol('Base CDI'!$H$4:$H$28,'Base CDI'!$I$4:$I$29,S605,"Cubic","Extrapolate=Linear","MultiX=Average","Skip=True","Sort=True")</f>
        <v>13.957871527758831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46464</v>
      </c>
      <c r="T606" s="43">
        <f ca="1">_xll.BInterpol('Base CDI'!$H$4:$H$28,'Base CDI'!$J$4:$J$29,S606,"Cubic","Extrapolate=Linear","MultiX=Average","Skip=True","Sort=True")</f>
        <v>14.025870656704287</v>
      </c>
      <c r="U606" s="43">
        <f ca="1">_xll.BInterpol('Base CDI'!$H$4:$H$28,'Base CDI'!$I$4:$I$29,S606,"Cubic","Extrapolate=Linear","MultiX=Average","Skip=True","Sort=True")</f>
        <v>13.955362409279452</v>
      </c>
    </row>
    <row r="607" spans="16:21" x14ac:dyDescent="0.25">
      <c r="P607" s="10">
        <v>35391</v>
      </c>
      <c r="Q607">
        <v>2.458628</v>
      </c>
      <c r="S607" s="42">
        <f t="shared" ca="1" si="14"/>
        <v>46465</v>
      </c>
      <c r="T607" s="43">
        <f ca="1">_xll.BInterpol('Base CDI'!$H$4:$H$28,'Base CDI'!$J$4:$J$29,S607,"Cubic","Extrapolate=Linear","MultiX=Average","Skip=True","Sort=True")</f>
        <v>14.023487556763385</v>
      </c>
      <c r="U607" s="43">
        <f ca="1">_xll.BInterpol('Base CDI'!$H$4:$H$28,'Base CDI'!$I$4:$I$29,S607,"Cubic","Extrapolate=Linear","MultiX=Average","Skip=True","Sort=True")</f>
        <v>13.952859455758645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46466</v>
      </c>
      <c r="T608" s="43">
        <f ca="1">_xll.BInterpol('Base CDI'!$H$4:$H$28,'Base CDI'!$J$4:$J$29,S608,"Cubic","Extrapolate=Linear","MultiX=Average","Skip=True","Sort=True")</f>
        <v>14.021110696352912</v>
      </c>
      <c r="U608" s="43">
        <f ca="1">_xll.BInterpol('Base CDI'!$H$4:$H$28,'Base CDI'!$I$4:$I$29,S608,"Cubic","Extrapolate=Linear","MultiX=Average","Skip=True","Sort=True")</f>
        <v>13.950362663024645</v>
      </c>
    </row>
    <row r="609" spans="16:21" x14ac:dyDescent="0.25">
      <c r="P609" s="10">
        <v>35395</v>
      </c>
      <c r="Q609">
        <v>2.46299</v>
      </c>
      <c r="S609" s="42">
        <f t="shared" ca="1" si="14"/>
        <v>46467</v>
      </c>
      <c r="T609" s="43">
        <f ca="1">_xll.BInterpol('Base CDI'!$H$4:$H$28,'Base CDI'!$J$4:$J$29,S609,"Cubic","Extrapolate=Linear","MultiX=Average","Skip=True","Sort=True")</f>
        <v>14.018740070880851</v>
      </c>
      <c r="U609" s="43">
        <f ca="1">_xll.BInterpol('Base CDI'!$H$4:$H$28,'Base CDI'!$I$4:$I$29,S609,"Cubic","Extrapolate=Linear","MultiX=Average","Skip=True","Sort=True")</f>
        <v>13.947872026905685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46468</v>
      </c>
      <c r="T610" s="43">
        <f ca="1">_xll.BInterpol('Base CDI'!$H$4:$H$28,'Base CDI'!$J$4:$J$29,S610,"Cubic","Extrapolate=Linear","MultiX=Average","Skip=True","Sort=True")</f>
        <v>14.016375675755185</v>
      </c>
      <c r="U610" s="43">
        <f ca="1">_xll.BInterpol('Base CDI'!$H$4:$H$28,'Base CDI'!$I$4:$I$29,S610,"Cubic","Extrapolate=Linear","MultiX=Average","Skip=True","Sort=True")</f>
        <v>13.94538754323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46469</v>
      </c>
      <c r="T611" s="43">
        <f ca="1">_xll.BInterpol('Base CDI'!$H$4:$H$28,'Base CDI'!$J$4:$J$29,S611,"Cubic","Extrapolate=Linear","MultiX=Average","Skip=True","Sort=True")</f>
        <v>14.014017506383897</v>
      </c>
      <c r="U611" s="43">
        <f ca="1">_xll.BInterpol('Base CDI'!$H$4:$H$28,'Base CDI'!$I$4:$I$29,S611,"Cubic","Extrapolate=Linear","MultiX=Average","Skip=True","Sort=True")</f>
        <v>13.942909207825823</v>
      </c>
    </row>
    <row r="612" spans="16:21" x14ac:dyDescent="0.25">
      <c r="P612" s="10">
        <v>35398</v>
      </c>
      <c r="Q612">
        <v>2.469506</v>
      </c>
      <c r="S612" s="42">
        <f t="shared" ca="1" si="14"/>
        <v>46470</v>
      </c>
      <c r="T612" s="43">
        <f ca="1">_xll.BInterpol('Base CDI'!$H$4:$H$28,'Base CDI'!$J$4:$J$29,S612,"Cubic","Extrapolate=Linear","MultiX=Average","Skip=True","Sort=True")</f>
        <v>14.011665558174972</v>
      </c>
      <c r="U612" s="43">
        <f ca="1">_xll.BInterpol('Base CDI'!$H$4:$H$28,'Base CDI'!$I$4:$I$29,S612,"Cubic","Extrapolate=Linear","MultiX=Average","Skip=True","Sort=True")</f>
        <v>13.940437016521386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46471</v>
      </c>
      <c r="T613" s="43">
        <f ca="1">_xll.BInterpol('Base CDI'!$H$4:$H$28,'Base CDI'!$J$4:$J$29,S613,"Cubic","Extrapolate=Linear","MultiX=Average","Skip=True","Sort=True")</f>
        <v>14.009319826536391</v>
      </c>
      <c r="U613" s="43">
        <f ca="1">_xll.BInterpol('Base CDI'!$H$4:$H$28,'Base CDI'!$I$4:$I$29,S613,"Cubic","Extrapolate=Linear","MultiX=Average","Skip=True","Sort=True")</f>
        <v>13.937970965144924</v>
      </c>
    </row>
    <row r="614" spans="16:21" x14ac:dyDescent="0.25">
      <c r="P614" s="10">
        <v>35402</v>
      </c>
      <c r="Q614">
        <v>2.473649</v>
      </c>
      <c r="S614" s="42">
        <f t="shared" ca="1" si="14"/>
        <v>46472</v>
      </c>
      <c r="T614" s="43">
        <f ca="1">_xll.BInterpol('Base CDI'!$H$4:$H$28,'Base CDI'!$J$4:$J$29,S614,"Cubic","Extrapolate=Linear","MultiX=Average","Skip=True","Sort=True")</f>
        <v>14.006980306876139</v>
      </c>
      <c r="U614" s="43">
        <f ca="1">_xll.BInterpol('Base CDI'!$H$4:$H$28,'Base CDI'!$I$4:$I$29,S614,"Cubic","Extrapolate=Linear","MultiX=Average","Skip=True","Sort=True")</f>
        <v>13.935511049524671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46473</v>
      </c>
      <c r="T615" s="43">
        <f ca="1">_xll.BInterpol('Base CDI'!$H$4:$H$28,'Base CDI'!$J$4:$J$29,S615,"Cubic","Extrapolate=Linear","MultiX=Average","Skip=True","Sort=True")</f>
        <v>14.004646994602199</v>
      </c>
      <c r="U615" s="43">
        <f ca="1">_xll.BInterpol('Base CDI'!$H$4:$H$28,'Base CDI'!$I$4:$I$29,S615,"Cubic","Extrapolate=Linear","MultiX=Average","Skip=True","Sort=True")</f>
        <v>13.933057265488857</v>
      </c>
    </row>
    <row r="616" spans="16:21" x14ac:dyDescent="0.25">
      <c r="P616" s="10">
        <v>35404</v>
      </c>
      <c r="Q616">
        <v>2.477757</v>
      </c>
      <c r="S616" s="42">
        <f t="shared" ca="1" si="14"/>
        <v>46474</v>
      </c>
      <c r="T616" s="43">
        <f ca="1">_xll.BInterpol('Base CDI'!$H$4:$H$28,'Base CDI'!$J$4:$J$29,S616,"Cubic","Extrapolate=Linear","MultiX=Average","Skip=True","Sort=True")</f>
        <v>14.002319885122553</v>
      </c>
      <c r="U616" s="43">
        <f ca="1">_xll.BInterpol('Base CDI'!$H$4:$H$28,'Base CDI'!$I$4:$I$29,S616,"Cubic","Extrapolate=Linear","MultiX=Average","Skip=True","Sort=True")</f>
        <v>13.930609608865719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46475</v>
      </c>
      <c r="T617" s="43">
        <f ca="1">_xll.BInterpol('Base CDI'!$H$4:$H$28,'Base CDI'!$J$4:$J$29,S617,"Cubic","Extrapolate=Linear","MultiX=Average","Skip=True","Sort=True")</f>
        <v>13.999998973845187</v>
      </c>
      <c r="U617" s="43">
        <f ca="1">_xll.BInterpol('Base CDI'!$H$4:$H$28,'Base CDI'!$I$4:$I$29,S617,"Cubic","Extrapolate=Linear","MultiX=Average","Skip=True","Sort=True")</f>
        <v>13.928168075483489</v>
      </c>
    </row>
    <row r="618" spans="16:21" x14ac:dyDescent="0.25">
      <c r="P618" s="10">
        <v>35408</v>
      </c>
      <c r="Q618">
        <v>2.481913</v>
      </c>
      <c r="S618" s="42">
        <f t="shared" ca="1" si="14"/>
        <v>46476</v>
      </c>
      <c r="T618" s="43">
        <f ca="1">_xll.BInterpol('Base CDI'!$H$4:$H$28,'Base CDI'!$J$4:$J$29,S618,"Cubic","Extrapolate=Linear","MultiX=Average","Skip=True","Sort=True")</f>
        <v>13.997684256178083</v>
      </c>
      <c r="U618" s="43">
        <f ca="1">_xll.BInterpol('Base CDI'!$H$4:$H$28,'Base CDI'!$I$4:$I$29,S618,"Cubic","Extrapolate=Linear","MultiX=Average","Skip=True","Sort=True")</f>
        <v>13.925732661170402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46477</v>
      </c>
      <c r="T619" s="43">
        <f ca="1">_xll.BInterpol('Base CDI'!$H$4:$H$28,'Base CDI'!$J$4:$J$29,S619,"Cubic","Extrapolate=Linear","MultiX=Average","Skip=True","Sort=True")</f>
        <v>13.995375727529224</v>
      </c>
      <c r="U619" s="43">
        <f ca="1">_xll.BInterpol('Base CDI'!$H$4:$H$28,'Base CDI'!$I$4:$I$29,S619,"Cubic","Extrapolate=Linear","MultiX=Average","Skip=True","Sort=True")</f>
        <v>13.923303361754689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46478</v>
      </c>
      <c r="T620" s="43">
        <f ca="1">_xll.BInterpol('Base CDI'!$H$4:$H$28,'Base CDI'!$J$4:$J$29,S620,"Cubic","Extrapolate=Linear","MultiX=Average","Skip=True","Sort=True")</f>
        <v>13.993073383306593</v>
      </c>
      <c r="U620" s="43">
        <f ca="1">_xll.BInterpol('Base CDI'!$H$4:$H$28,'Base CDI'!$I$4:$I$29,S620,"Cubic","Extrapolate=Linear","MultiX=Average","Skip=True","Sort=True")</f>
        <v>13.920880173064585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46479</v>
      </c>
      <c r="T621" s="43">
        <f ca="1">_xll.BInterpol('Base CDI'!$H$4:$H$28,'Base CDI'!$J$4:$J$29,S621,"Cubic","Extrapolate=Linear","MultiX=Average","Skip=True","Sort=True")</f>
        <v>13.990777218918176</v>
      </c>
      <c r="U621" s="43">
        <f ca="1">_xll.BInterpol('Base CDI'!$H$4:$H$28,'Base CDI'!$I$4:$I$29,S621,"Cubic","Extrapolate=Linear","MultiX=Average","Skip=True","Sort=True")</f>
        <v>13.918463090928324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46480</v>
      </c>
      <c r="T622" s="43">
        <f ca="1">_xll.BInterpol('Base CDI'!$H$4:$H$28,'Base CDI'!$J$4:$J$29,S622,"Cubic","Extrapolate=Linear","MultiX=Average","Skip=True","Sort=True")</f>
        <v>13.988487229771952</v>
      </c>
      <c r="U622" s="43">
        <f ca="1">_xll.BInterpol('Base CDI'!$H$4:$H$28,'Base CDI'!$I$4:$I$29,S622,"Cubic","Extrapolate=Linear","MultiX=Average","Skip=True","Sort=True")</f>
        <v>13.916052111174137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46481</v>
      </c>
      <c r="T623" s="43">
        <f ca="1">_xll.BInterpol('Base CDI'!$H$4:$H$28,'Base CDI'!$J$4:$J$29,S623,"Cubic","Extrapolate=Linear","MultiX=Average","Skip=True","Sort=True")</f>
        <v>13.986203411275909</v>
      </c>
      <c r="U623" s="43">
        <f ca="1">_xll.BInterpol('Base CDI'!$H$4:$H$28,'Base CDI'!$I$4:$I$29,S623,"Cubic","Extrapolate=Linear","MultiX=Average","Skip=True","Sort=True")</f>
        <v>13.913647229630259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46482</v>
      </c>
      <c r="T624" s="43">
        <f ca="1">_xll.BInterpol('Base CDI'!$H$4:$H$28,'Base CDI'!$J$4:$J$29,S624,"Cubic","Extrapolate=Linear","MultiX=Average","Skip=True","Sort=True")</f>
        <v>13.983925758838026</v>
      </c>
      <c r="U624" s="43">
        <f ca="1">_xll.BInterpol('Base CDI'!$H$4:$H$28,'Base CDI'!$I$4:$I$29,S624,"Cubic","Extrapolate=Linear","MultiX=Average","Skip=True","Sort=True")</f>
        <v>13.911248442124924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46483</v>
      </c>
      <c r="T625" s="43">
        <f ca="1">_xll.BInterpol('Base CDI'!$H$4:$H$28,'Base CDI'!$J$4:$J$29,S625,"Cubic","Extrapolate=Linear","MultiX=Average","Skip=True","Sort=True")</f>
        <v>13.981654267866292</v>
      </c>
      <c r="U625" s="43">
        <f ca="1">_xll.BInterpol('Base CDI'!$H$4:$H$28,'Base CDI'!$I$4:$I$29,S625,"Cubic","Extrapolate=Linear","MultiX=Average","Skip=True","Sort=True")</f>
        <v>13.908855744486365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46484</v>
      </c>
      <c r="T626" s="43">
        <f ca="1">_xll.BInterpol('Base CDI'!$H$4:$H$28,'Base CDI'!$J$4:$J$29,S626,"Cubic","Extrapolate=Linear","MultiX=Average","Skip=True","Sort=True")</f>
        <v>13.979388933768684</v>
      </c>
      <c r="U626" s="43">
        <f ca="1">_xll.BInterpol('Base CDI'!$H$4:$H$28,'Base CDI'!$I$4:$I$29,S626,"Cubic","Extrapolate=Linear","MultiX=Average","Skip=True","Sort=True")</f>
        <v>13.906469132542815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46485</v>
      </c>
      <c r="T627" s="43">
        <f ca="1">_xll.BInterpol('Base CDI'!$H$4:$H$28,'Base CDI'!$J$4:$J$29,S627,"Cubic","Extrapolate=Linear","MultiX=Average","Skip=True","Sort=True")</f>
        <v>13.977129751953189</v>
      </c>
      <c r="U627" s="43">
        <f ca="1">_xll.BInterpol('Base CDI'!$H$4:$H$28,'Base CDI'!$I$4:$I$29,S627,"Cubic","Extrapolate=Linear","MultiX=Average","Skip=True","Sort=True")</f>
        <v>13.90408860212251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46486</v>
      </c>
      <c r="T628" s="43">
        <f ca="1">_xll.BInterpol('Base CDI'!$H$4:$H$28,'Base CDI'!$J$4:$J$29,S628,"Cubic","Extrapolate=Linear","MultiX=Average","Skip=True","Sort=True")</f>
        <v>13.97487671782779</v>
      </c>
      <c r="U628" s="43">
        <f ca="1">_xll.BInterpol('Base CDI'!$H$4:$H$28,'Base CDI'!$I$4:$I$29,S628,"Cubic","Extrapolate=Linear","MultiX=Average","Skip=True","Sort=True")</f>
        <v>13.90171414905368</v>
      </c>
    </row>
    <row r="629" spans="16:21" x14ac:dyDescent="0.25">
      <c r="P629" s="10">
        <v>35423</v>
      </c>
      <c r="Q629">
        <v>2.505201</v>
      </c>
      <c r="S629" s="42">
        <f t="shared" ca="1" si="14"/>
        <v>46487</v>
      </c>
      <c r="T629" s="43">
        <f ca="1">_xll.BInterpol('Base CDI'!$H$4:$H$28,'Base CDI'!$J$4:$J$29,S629,"Cubic","Extrapolate=Linear","MultiX=Average","Skip=True","Sort=True")</f>
        <v>13.972629826800469</v>
      </c>
      <c r="U629" s="43">
        <f ca="1">_xll.BInterpol('Base CDI'!$H$4:$H$28,'Base CDI'!$I$4:$I$29,S629,"Cubic","Extrapolate=Linear","MultiX=Average","Skip=True","Sort=True")</f>
        <v>13.899345769164558</v>
      </c>
    </row>
    <row r="630" spans="16:21" x14ac:dyDescent="0.25">
      <c r="P630" s="10">
        <v>35425</v>
      </c>
      <c r="Q630">
        <v>2.507355</v>
      </c>
      <c r="S630" s="42">
        <f t="shared" ca="1" si="14"/>
        <v>46488</v>
      </c>
      <c r="T630" s="43">
        <f ca="1">_xll.BInterpol('Base CDI'!$H$4:$H$28,'Base CDI'!$J$4:$J$29,S630,"Cubic","Extrapolate=Linear","MultiX=Average","Skip=True","Sort=True")</f>
        <v>13.970389074279211</v>
      </c>
      <c r="U630" s="43">
        <f ca="1">_xll.BInterpol('Base CDI'!$H$4:$H$28,'Base CDI'!$I$4:$I$29,S630,"Cubic","Extrapolate=Linear","MultiX=Average","Skip=True","Sort=True")</f>
        <v>13.896983458283382</v>
      </c>
    </row>
    <row r="631" spans="16:21" x14ac:dyDescent="0.25">
      <c r="P631" s="10">
        <v>35426</v>
      </c>
      <c r="Q631">
        <v>2.509503</v>
      </c>
      <c r="S631" s="42">
        <f t="shared" ca="1" si="14"/>
        <v>46489</v>
      </c>
      <c r="T631" s="43">
        <f ca="1">_xll.BInterpol('Base CDI'!$H$4:$H$28,'Base CDI'!$J$4:$J$29,S631,"Cubic","Extrapolate=Linear","MultiX=Average","Skip=True","Sort=True")</f>
        <v>13.968154455672</v>
      </c>
      <c r="U631" s="43">
        <f ca="1">_xll.BInterpol('Base CDI'!$H$4:$H$28,'Base CDI'!$I$4:$I$29,S631,"Cubic","Extrapolate=Linear","MultiX=Average","Skip=True","Sort=True")</f>
        <v>13.894627212238381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46490</v>
      </c>
      <c r="T632" s="43">
        <f ca="1">_xll.BInterpol('Base CDI'!$H$4:$H$28,'Base CDI'!$J$4:$J$29,S632,"Cubic","Extrapolate=Linear","MultiX=Average","Skip=True","Sort=True")</f>
        <v>13.965925966386816</v>
      </c>
      <c r="U632" s="43">
        <f ca="1">_xll.BInterpol('Base CDI'!$H$4:$H$28,'Base CDI'!$I$4:$I$29,S632,"Cubic","Extrapolate=Linear","MultiX=Average","Skip=True","Sort=True")</f>
        <v>13.892277026857791</v>
      </c>
    </row>
    <row r="633" spans="16:21" x14ac:dyDescent="0.25">
      <c r="P633" s="10">
        <v>35430</v>
      </c>
      <c r="Q633">
        <v>2.513738</v>
      </c>
      <c r="S633" s="42">
        <f t="shared" ca="1" si="14"/>
        <v>46491</v>
      </c>
      <c r="T633" s="43">
        <f ca="1">_xll.BInterpol('Base CDI'!$H$4:$H$28,'Base CDI'!$J$4:$J$29,S633,"Cubic","Extrapolate=Linear","MultiX=Average","Skip=True","Sort=True")</f>
        <v>13.963703601831646</v>
      </c>
      <c r="U633" s="43">
        <f ca="1">_xll.BInterpol('Base CDI'!$H$4:$H$28,'Base CDI'!$I$4:$I$29,S633,"Cubic","Extrapolate=Linear","MultiX=Average","Skip=True","Sort=True")</f>
        <v>13.889932897969844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46492</v>
      </c>
      <c r="T634" s="43">
        <f ca="1">_xll.BInterpol('Base CDI'!$H$4:$H$28,'Base CDI'!$J$4:$J$29,S634,"Cubic","Extrapolate=Linear","MultiX=Average","Skip=True","Sort=True")</f>
        <v>13.961487357414473</v>
      </c>
      <c r="U634" s="43">
        <f ca="1">_xll.BInterpol('Base CDI'!$H$4:$H$28,'Base CDI'!$I$4:$I$29,S634,"Cubic","Extrapolate=Linear","MultiX=Average","Skip=True","Sort=True")</f>
        <v>13.887594821402775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46493</v>
      </c>
      <c r="T635" s="43">
        <f ca="1">_xll.BInterpol('Base CDI'!$H$4:$H$28,'Base CDI'!$J$4:$J$29,S635,"Cubic","Extrapolate=Linear","MultiX=Average","Skip=True","Sort=True")</f>
        <v>13.959277228543277</v>
      </c>
      <c r="U635" s="43">
        <f ca="1">_xll.BInterpol('Base CDI'!$H$4:$H$28,'Base CDI'!$I$4:$I$29,S635,"Cubic","Extrapolate=Linear","MultiX=Average","Skip=True","Sort=True")</f>
        <v>13.885262792984816</v>
      </c>
    </row>
    <row r="636" spans="16:21" x14ac:dyDescent="0.25">
      <c r="P636" s="10">
        <v>35436</v>
      </c>
      <c r="Q636">
        <v>2.519717</v>
      </c>
      <c r="S636" s="42">
        <f t="shared" ca="1" si="14"/>
        <v>46494</v>
      </c>
      <c r="T636" s="43">
        <f ca="1">_xll.BInterpol('Base CDI'!$H$4:$H$28,'Base CDI'!$J$4:$J$29,S636,"Cubic","Extrapolate=Linear","MultiX=Average","Skip=True","Sort=True")</f>
        <v>13.957073210626044</v>
      </c>
      <c r="U636" s="43">
        <f ca="1">_xll.BInterpol('Base CDI'!$H$4:$H$28,'Base CDI'!$I$4:$I$29,S636,"Cubic","Extrapolate=Linear","MultiX=Average","Skip=True","Sort=True")</f>
        <v>13.882936808544203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46495</v>
      </c>
      <c r="T637" s="43">
        <f ca="1">_xll.BInterpol('Base CDI'!$H$4:$H$28,'Base CDI'!$J$4:$J$29,S637,"Cubic","Extrapolate=Linear","MultiX=Average","Skip=True","Sort=True")</f>
        <v>13.954875299070759</v>
      </c>
      <c r="U637" s="43">
        <f ca="1">_xll.BInterpol('Base CDI'!$H$4:$H$28,'Base CDI'!$I$4:$I$29,S637,"Cubic","Extrapolate=Linear","MultiX=Average","Skip=True","Sort=True")</f>
        <v>13.880616863909164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46496</v>
      </c>
      <c r="T638" s="43">
        <f ca="1">_xll.BInterpol('Base CDI'!$H$4:$H$28,'Base CDI'!$J$4:$J$29,S638,"Cubic","Extrapolate=Linear","MultiX=Average","Skip=True","Sort=True")</f>
        <v>13.9526834892854</v>
      </c>
      <c r="U638" s="43">
        <f ca="1">_xll.BInterpol('Base CDI'!$H$4:$H$28,'Base CDI'!$I$4:$I$29,S638,"Cubic","Extrapolate=Linear","MultiX=Average","Skip=True","Sort=True")</f>
        <v>13.878302954907939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46497</v>
      </c>
      <c r="T639" s="43">
        <f ca="1">_xll.BInterpol('Base CDI'!$H$4:$H$28,'Base CDI'!$J$4:$J$29,S639,"Cubic","Extrapolate=Linear","MultiX=Average","Skip=True","Sort=True")</f>
        <v>13.950497776677956</v>
      </c>
      <c r="U639" s="43">
        <f ca="1">_xll.BInterpol('Base CDI'!$H$4:$H$28,'Base CDI'!$I$4:$I$29,S639,"Cubic","Extrapolate=Linear","MultiX=Average","Skip=True","Sort=True")</f>
        <v>13.875995077368756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46498</v>
      </c>
      <c r="T640" s="43">
        <f ca="1">_xll.BInterpol('Base CDI'!$H$4:$H$28,'Base CDI'!$J$4:$J$29,S640,"Cubic","Extrapolate=Linear","MultiX=Average","Skip=True","Sort=True")</f>
        <v>13.948318156656407</v>
      </c>
      <c r="U640" s="43">
        <f ca="1">_xll.BInterpol('Base CDI'!$H$4:$H$28,'Base CDI'!$I$4:$I$29,S640,"Cubic","Extrapolate=Linear","MultiX=Average","Skip=True","Sort=True")</f>
        <v>13.873693227119853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46499</v>
      </c>
      <c r="T641" s="43">
        <f ca="1">_xll.BInterpol('Base CDI'!$H$4:$H$28,'Base CDI'!$J$4:$J$29,S641,"Cubic","Extrapolate=Linear","MultiX=Average","Skip=True","Sort=True")</f>
        <v>13.946144624628738</v>
      </c>
      <c r="U641" s="43">
        <f ca="1">_xll.BInterpol('Base CDI'!$H$4:$H$28,'Base CDI'!$I$4:$I$29,S641,"Cubic","Extrapolate=Linear","MultiX=Average","Skip=True","Sort=True")</f>
        <v>13.87139739998946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46500</v>
      </c>
      <c r="T642" s="43">
        <f ca="1">_xll.BInterpol('Base CDI'!$H$4:$H$28,'Base CDI'!$J$4:$J$29,S642,"Cubic","Extrapolate=Linear","MultiX=Average","Skip=True","Sort=True")</f>
        <v>13.943977176002933</v>
      </c>
      <c r="U642" s="43">
        <f ca="1">_xll.BInterpol('Base CDI'!$H$4:$H$28,'Base CDI'!$I$4:$I$29,S642,"Cubic","Extrapolate=Linear","MultiX=Average","Skip=True","Sort=True")</f>
        <v>13.869107591805813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46501</v>
      </c>
      <c r="T643" s="43">
        <f ca="1">_xll.BInterpol('Base CDI'!$H$4:$H$28,'Base CDI'!$J$4:$J$29,S643,"Cubic","Extrapolate=Linear","MultiX=Average","Skip=True","Sort=True")</f>
        <v>13.941815806186973</v>
      </c>
      <c r="U643" s="43">
        <f ca="1">_xll.BInterpol('Base CDI'!$H$4:$H$28,'Base CDI'!$I$4:$I$29,S643,"Cubic","Extrapolate=Linear","MultiX=Average","Skip=True","Sort=True")</f>
        <v>13.866823798397144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46502</v>
      </c>
      <c r="T644" s="43">
        <f ca="1">_xll.BInterpol('Base CDI'!$H$4:$H$28,'Base CDI'!$J$4:$J$29,S644,"Cubic","Extrapolate=Linear","MultiX=Average","Skip=True","Sort=True")</f>
        <v>13.939660510588842</v>
      </c>
      <c r="U644" s="43">
        <f ca="1">_xll.BInterpol('Base CDI'!$H$4:$H$28,'Base CDI'!$I$4:$I$29,S644,"Cubic","Extrapolate=Linear","MultiX=Average","Skip=True","Sort=True")</f>
        <v>13.864546015591685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46503</v>
      </c>
      <c r="T645" s="43">
        <f ca="1">_xll.BInterpol('Base CDI'!$H$4:$H$28,'Base CDI'!$J$4:$J$29,S645,"Cubic","Extrapolate=Linear","MultiX=Average","Skip=True","Sort=True")</f>
        <v>13.937511284616527</v>
      </c>
      <c r="U645" s="43">
        <f ca="1">_xll.BInterpol('Base CDI'!$H$4:$H$28,'Base CDI'!$I$4:$I$29,S645,"Cubic","Extrapolate=Linear","MultiX=Average","Skip=True","Sort=True")</f>
        <v>13.862274239217673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46504</v>
      </c>
      <c r="T646" s="43">
        <f ca="1">_xll.BInterpol('Base CDI'!$H$4:$H$28,'Base CDI'!$J$4:$J$29,S646,"Cubic","Extrapolate=Linear","MultiX=Average","Skip=True","Sort=True")</f>
        <v>13.935368123678005</v>
      </c>
      <c r="U646" s="43">
        <f ca="1">_xll.BInterpol('Base CDI'!$H$4:$H$28,'Base CDI'!$I$4:$I$29,S646,"Cubic","Extrapolate=Linear","MultiX=Average","Skip=True","Sort=True")</f>
        <v>13.86000846510334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46505</v>
      </c>
      <c r="T647" s="43">
        <f ca="1">_xll.BInterpol('Base CDI'!$H$4:$H$28,'Base CDI'!$J$4:$J$29,S647,"Cubic","Extrapolate=Linear","MultiX=Average","Skip=True","Sort=True")</f>
        <v>13.933231023181262</v>
      </c>
      <c r="U647" s="43">
        <f ca="1">_xll.BInterpol('Base CDI'!$H$4:$H$28,'Base CDI'!$I$4:$I$29,S647,"Cubic","Extrapolate=Linear","MultiX=Average","Skip=True","Sort=True")</f>
        <v>13.857748689076917</v>
      </c>
    </row>
    <row r="648" spans="16:21" x14ac:dyDescent="0.25">
      <c r="P648" s="10">
        <v>35452</v>
      </c>
      <c r="Q648">
        <v>2.54325</v>
      </c>
      <c r="S648" s="42">
        <f t="shared" ca="1" si="14"/>
        <v>46506</v>
      </c>
      <c r="T648" s="43">
        <f ca="1">_xll.BInterpol('Base CDI'!$H$4:$H$28,'Base CDI'!$J$4:$J$29,S648,"Cubic","Extrapolate=Linear","MultiX=Average","Skip=True","Sort=True")</f>
        <v>13.931099978534284</v>
      </c>
      <c r="U648" s="43">
        <f ca="1">_xll.BInterpol('Base CDI'!$H$4:$H$28,'Base CDI'!$I$4:$I$29,S648,"Cubic","Extrapolate=Linear","MultiX=Average","Skip=True","Sort=True")</f>
        <v>13.855494906966641</v>
      </c>
    </row>
    <row r="649" spans="16:21" x14ac:dyDescent="0.25">
      <c r="P649" s="10">
        <v>35453</v>
      </c>
      <c r="Q649">
        <v>2.545226</v>
      </c>
      <c r="S649" s="42">
        <f t="shared" ca="1" si="14"/>
        <v>46507</v>
      </c>
      <c r="T649" s="43">
        <f ca="1">_xll.BInterpol('Base CDI'!$H$4:$H$28,'Base CDI'!$J$4:$J$29,S649,"Cubic","Extrapolate=Linear","MultiX=Average","Skip=True","Sort=True")</f>
        <v>13.928974985145054</v>
      </c>
      <c r="U649" s="43">
        <f ca="1">_xll.BInterpol('Base CDI'!$H$4:$H$28,'Base CDI'!$I$4:$I$29,S649,"Cubic","Extrapolate=Linear","MultiX=Average","Skip=True","Sort=True")</f>
        <v>13.853247114600745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46508</v>
      </c>
      <c r="T650" s="43">
        <f ca="1">_xll.BInterpol('Base CDI'!$H$4:$H$28,'Base CDI'!$J$4:$J$29,S650,"Cubic","Extrapolate=Linear","MultiX=Average","Skip=True","Sort=True")</f>
        <v>13.926856038421551</v>
      </c>
      <c r="U650" s="43">
        <f ca="1">_xll.BInterpol('Base CDI'!$H$4:$H$28,'Base CDI'!$I$4:$I$29,S650,"Cubic","Extrapolate=Linear","MultiX=Average","Skip=True","Sort=True")</f>
        <v>13.851005307807458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46509</v>
      </c>
      <c r="T651" s="43">
        <f ca="1">_xll.BInterpol('Base CDI'!$H$4:$H$28,'Base CDI'!$J$4:$J$29,S651,"Cubic","Extrapolate=Linear","MultiX=Average","Skip=True","Sort=True")</f>
        <v>13.924743133771761</v>
      </c>
      <c r="U651" s="43">
        <f ca="1">_xll.BInterpol('Base CDI'!$H$4:$H$28,'Base CDI'!$I$4:$I$29,S651,"Cubic","Extrapolate=Linear","MultiX=Average","Skip=True","Sort=True")</f>
        <v>13.848769482415021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46510</v>
      </c>
      <c r="T652" s="43">
        <f ca="1">_xll.BInterpol('Base CDI'!$H$4:$H$28,'Base CDI'!$J$4:$J$29,S652,"Cubic","Extrapolate=Linear","MultiX=Average","Skip=True","Sort=True")</f>
        <v>13.92263626660367</v>
      </c>
      <c r="U652" s="43">
        <f ca="1">_xll.BInterpol('Base CDI'!$H$4:$H$28,'Base CDI'!$I$4:$I$29,S652,"Cubic","Extrapolate=Linear","MultiX=Average","Skip=True","Sort=True")</f>
        <v>13.846539634251661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46511</v>
      </c>
      <c r="T653" s="43">
        <f ca="1">_xll.BInterpol('Base CDI'!$H$4:$H$28,'Base CDI'!$J$4:$J$29,S653,"Cubic","Extrapolate=Linear","MultiX=Average","Skip=True","Sort=True")</f>
        <v>13.920535432325257</v>
      </c>
      <c r="U653" s="43">
        <f ca="1">_xll.BInterpol('Base CDI'!$H$4:$H$28,'Base CDI'!$I$4:$I$29,S653,"Cubic","Extrapolate=Linear","MultiX=Average","Skip=True","Sort=True")</f>
        <v>13.844315759145614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46512</v>
      </c>
      <c r="T654" s="43">
        <f ca="1">_xll.BInterpol('Base CDI'!$H$4:$H$28,'Base CDI'!$J$4:$J$29,S654,"Cubic","Extrapolate=Linear","MultiX=Average","Skip=True","Sort=True")</f>
        <v>13.918440626344507</v>
      </c>
      <c r="U654" s="43">
        <f ca="1">_xll.BInterpol('Base CDI'!$H$4:$H$28,'Base CDI'!$I$4:$I$29,S654,"Cubic","Extrapolate=Linear","MultiX=Average","Skip=True","Sort=True")</f>
        <v>13.842097852925114</v>
      </c>
    </row>
    <row r="655" spans="16:21" x14ac:dyDescent="0.25">
      <c r="P655" s="10">
        <v>35461</v>
      </c>
      <c r="Q655">
        <v>2.55728</v>
      </c>
      <c r="S655" s="42">
        <f t="shared" ca="1" si="15"/>
        <v>46513</v>
      </c>
      <c r="T655" s="43">
        <f ca="1">_xll.BInterpol('Base CDI'!$H$4:$H$28,'Base CDI'!$J$4:$J$29,S655,"Cubic","Extrapolate=Linear","MultiX=Average","Skip=True","Sort=True")</f>
        <v>13.916351844069405</v>
      </c>
      <c r="U655" s="43">
        <f ca="1">_xll.BInterpol('Base CDI'!$H$4:$H$28,'Base CDI'!$I$4:$I$29,S655,"Cubic","Extrapolate=Linear","MultiX=Average","Skip=True","Sort=True")</f>
        <v>13.839885911418394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46514</v>
      </c>
      <c r="T656" s="43">
        <f ca="1">_xll.BInterpol('Base CDI'!$H$4:$H$28,'Base CDI'!$J$4:$J$29,S656,"Cubic","Extrapolate=Linear","MultiX=Average","Skip=True","Sort=True")</f>
        <v>13.914269080907932</v>
      </c>
      <c r="U656" s="43">
        <f ca="1">_xll.BInterpol('Base CDI'!$H$4:$H$28,'Base CDI'!$I$4:$I$29,S656,"Cubic","Extrapolate=Linear","MultiX=Average","Skip=True","Sort=True")</f>
        <v>13.837679930453687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46515</v>
      </c>
      <c r="T657" s="43">
        <f ca="1">_xll.BInterpol('Base CDI'!$H$4:$H$28,'Base CDI'!$J$4:$J$29,S657,"Cubic","Extrapolate=Linear","MultiX=Average","Skip=True","Sort=True")</f>
        <v>13.912192332268072</v>
      </c>
      <c r="U657" s="43">
        <f ca="1">_xll.BInterpol('Base CDI'!$H$4:$H$28,'Base CDI'!$I$4:$I$29,S657,"Cubic","Extrapolate=Linear","MultiX=Average","Skip=True","Sort=True")</f>
        <v>13.835479905859227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46516</v>
      </c>
      <c r="T658" s="43">
        <f ca="1">_xll.BInterpol('Base CDI'!$H$4:$H$28,'Base CDI'!$J$4:$J$29,S658,"Cubic","Extrapolate=Linear","MultiX=Average","Skip=True","Sort=True")</f>
        <v>13.910121593557809</v>
      </c>
      <c r="U658" s="43">
        <f ca="1">_xll.BInterpol('Base CDI'!$H$4:$H$28,'Base CDI'!$I$4:$I$29,S658,"Cubic","Extrapolate=Linear","MultiX=Average","Skip=True","Sort=True")</f>
        <v>13.833285833463247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46517</v>
      </c>
      <c r="T659" s="43">
        <f ca="1">_xll.BInterpol('Base CDI'!$H$4:$H$28,'Base CDI'!$J$4:$J$29,S659,"Cubic","Extrapolate=Linear","MultiX=Average","Skip=True","Sort=True")</f>
        <v>13.908056860185127</v>
      </c>
      <c r="U659" s="43">
        <f ca="1">_xll.BInterpol('Base CDI'!$H$4:$H$28,'Base CDI'!$I$4:$I$29,S659,"Cubic","Extrapolate=Linear","MultiX=Average","Skip=True","Sort=True")</f>
        <v>13.83109770909398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46518</v>
      </c>
      <c r="T660" s="43">
        <f ca="1">_xll.BInterpol('Base CDI'!$H$4:$H$28,'Base CDI'!$J$4:$J$29,S660,"Cubic","Extrapolate=Linear","MultiX=Average","Skip=True","Sort=True")</f>
        <v>13.905998127558007</v>
      </c>
      <c r="U660" s="43">
        <f ca="1">_xll.BInterpol('Base CDI'!$H$4:$H$28,'Base CDI'!$I$4:$I$29,S660,"Cubic","Extrapolate=Linear","MultiX=Average","Skip=True","Sort=True")</f>
        <v>13.82891552857966</v>
      </c>
    </row>
    <row r="661" spans="16:21" x14ac:dyDescent="0.25">
      <c r="P661" s="10">
        <v>35473</v>
      </c>
      <c r="Q661">
        <v>2.571437</v>
      </c>
      <c r="S661" s="42">
        <f t="shared" ca="1" si="15"/>
        <v>46519</v>
      </c>
      <c r="T661" s="43">
        <f ca="1">_xll.BInterpol('Base CDI'!$H$4:$H$28,'Base CDI'!$J$4:$J$29,S661,"Cubic","Extrapolate=Linear","MultiX=Average","Skip=True","Sort=True")</f>
        <v>13.903945391084436</v>
      </c>
      <c r="U661" s="43">
        <f ca="1">_xll.BInterpol('Base CDI'!$H$4:$H$28,'Base CDI'!$I$4:$I$29,S661,"Cubic","Extrapolate=Linear","MultiX=Average","Skip=True","Sort=True")</f>
        <v>13.826739287748522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46520</v>
      </c>
      <c r="T662" s="43">
        <f ca="1">_xll.BInterpol('Base CDI'!$H$4:$H$28,'Base CDI'!$J$4:$J$29,S662,"Cubic","Extrapolate=Linear","MultiX=Average","Skip=True","Sort=True")</f>
        <v>13.901898646172393</v>
      </c>
      <c r="U662" s="43">
        <f ca="1">_xll.BInterpol('Base CDI'!$H$4:$H$28,'Base CDI'!$I$4:$I$29,S662,"Cubic","Extrapolate=Linear","MultiX=Average","Skip=True","Sort=True")</f>
        <v>13.824568982428797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46521</v>
      </c>
      <c r="T663" s="43">
        <f ca="1">_xll.BInterpol('Base CDI'!$H$4:$H$28,'Base CDI'!$J$4:$J$29,S663,"Cubic","Extrapolate=Linear","MultiX=Average","Skip=True","Sort=True")</f>
        <v>13.899857888229866</v>
      </c>
      <c r="U663" s="43">
        <f ca="1">_xll.BInterpol('Base CDI'!$H$4:$H$28,'Base CDI'!$I$4:$I$29,S663,"Cubic","Extrapolate=Linear","MultiX=Average","Skip=True","Sort=True")</f>
        <v>13.82240460844872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46522</v>
      </c>
      <c r="T664" s="43">
        <f ca="1">_xll.BInterpol('Base CDI'!$H$4:$H$28,'Base CDI'!$J$4:$J$29,S664,"Cubic","Extrapolate=Linear","MultiX=Average","Skip=True","Sort=True")</f>
        <v>13.897823112664833</v>
      </c>
      <c r="U664" s="43">
        <f ca="1">_xll.BInterpol('Base CDI'!$H$4:$H$28,'Base CDI'!$I$4:$I$29,S664,"Cubic","Extrapolate=Linear","MultiX=Average","Skip=True","Sort=True")</f>
        <v>13.820246161636524</v>
      </c>
    </row>
    <row r="665" spans="16:21" x14ac:dyDescent="0.25">
      <c r="P665" s="10">
        <v>35479</v>
      </c>
      <c r="Q665">
        <v>2.580981</v>
      </c>
      <c r="S665" s="42">
        <f t="shared" ca="1" si="15"/>
        <v>46523</v>
      </c>
      <c r="T665" s="43">
        <f ca="1">_xll.BInterpol('Base CDI'!$H$4:$H$28,'Base CDI'!$J$4:$J$29,S665,"Cubic","Extrapolate=Linear","MultiX=Average","Skip=True","Sort=True")</f>
        <v>13.895794314885283</v>
      </c>
      <c r="U665" s="43">
        <f ca="1">_xll.BInterpol('Base CDI'!$H$4:$H$28,'Base CDI'!$I$4:$I$29,S665,"Cubic","Extrapolate=Linear","MultiX=Average","Skip=True","Sort=True")</f>
        <v>13.818093637820441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46524</v>
      </c>
      <c r="T666" s="43">
        <f ca="1">_xll.BInterpol('Base CDI'!$H$4:$H$28,'Base CDI'!$J$4:$J$29,S666,"Cubic","Extrapolate=Linear","MultiX=Average","Skip=True","Sort=True")</f>
        <v>13.893771490299194</v>
      </c>
      <c r="U666" s="43">
        <f ca="1">_xll.BInterpol('Base CDI'!$H$4:$H$28,'Base CDI'!$I$4:$I$29,S666,"Cubic","Extrapolate=Linear","MultiX=Average","Skip=True","Sort=True")</f>
        <v>13.815947032828708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46525</v>
      </c>
      <c r="T667" s="43">
        <f ca="1">_xll.BInterpol('Base CDI'!$H$4:$H$28,'Base CDI'!$J$4:$J$29,S667,"Cubic","Extrapolate=Linear","MultiX=Average","Skip=True","Sort=True")</f>
        <v>13.891754634314553</v>
      </c>
      <c r="U667" s="43">
        <f ca="1">_xll.BInterpol('Base CDI'!$H$4:$H$28,'Base CDI'!$I$4:$I$29,S667,"Cubic","Extrapolate=Linear","MultiX=Average","Skip=True","Sort=True")</f>
        <v>13.813806342489555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46526</v>
      </c>
      <c r="T668" s="43">
        <f ca="1">_xll.BInterpol('Base CDI'!$H$4:$H$28,'Base CDI'!$J$4:$J$29,S668,"Cubic","Extrapolate=Linear","MultiX=Average","Skip=True","Sort=True")</f>
        <v>13.889743742339343</v>
      </c>
      <c r="U668" s="43">
        <f ca="1">_xll.BInterpol('Base CDI'!$H$4:$H$28,'Base CDI'!$I$4:$I$29,S668,"Cubic","Extrapolate=Linear","MultiX=Average","Skip=True","Sort=True")</f>
        <v>13.811671562631217</v>
      </c>
    </row>
    <row r="669" spans="16:21" x14ac:dyDescent="0.25">
      <c r="P669" s="10">
        <v>35485</v>
      </c>
      <c r="Q669">
        <v>2.590484</v>
      </c>
      <c r="S669" s="42">
        <f t="shared" ca="1" si="15"/>
        <v>46527</v>
      </c>
      <c r="T669" s="43">
        <f ca="1">_xll.BInterpol('Base CDI'!$H$4:$H$28,'Base CDI'!$J$4:$J$29,S669,"Cubic","Extrapolate=Linear","MultiX=Average","Skip=True","Sort=True")</f>
        <v>13.887738809781547</v>
      </c>
      <c r="U669" s="43">
        <f ca="1">_xll.BInterpol('Base CDI'!$H$4:$H$28,'Base CDI'!$I$4:$I$29,S669,"Cubic","Extrapolate=Linear","MultiX=Average","Skip=True","Sort=True")</f>
        <v>13.809542689081926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46528</v>
      </c>
      <c r="T670" s="43">
        <f ca="1">_xll.BInterpol('Base CDI'!$H$4:$H$28,'Base CDI'!$J$4:$J$29,S670,"Cubic","Extrapolate=Linear","MultiX=Average","Skip=True","Sort=True")</f>
        <v>13.885739832049149</v>
      </c>
      <c r="U670" s="43">
        <f ca="1">_xll.BInterpol('Base CDI'!$H$4:$H$28,'Base CDI'!$I$4:$I$29,S670,"Cubic","Extrapolate=Linear","MultiX=Average","Skip=True","Sort=True")</f>
        <v>13.807419717669919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46529</v>
      </c>
      <c r="T671" s="43">
        <f ca="1">_xll.BInterpol('Base CDI'!$H$4:$H$28,'Base CDI'!$J$4:$J$29,S671,"Cubic","Extrapolate=Linear","MultiX=Average","Skip=True","Sort=True")</f>
        <v>13.883746804550128</v>
      </c>
      <c r="U671" s="43">
        <f ca="1">_xll.BInterpol('Base CDI'!$H$4:$H$28,'Base CDI'!$I$4:$I$29,S671,"Cubic","Extrapolate=Linear","MultiX=Average","Skip=True","Sort=True")</f>
        <v>13.805302644223426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46530</v>
      </c>
      <c r="T672" s="43">
        <f ca="1">_xll.BInterpol('Base CDI'!$H$4:$H$28,'Base CDI'!$J$4:$J$29,S672,"Cubic","Extrapolate=Linear","MultiX=Average","Skip=True","Sort=True")</f>
        <v>13.881759722692474</v>
      </c>
      <c r="U672" s="43">
        <f ca="1">_xll.BInterpol('Base CDI'!$H$4:$H$28,'Base CDI'!$I$4:$I$29,S672,"Cubic","Extrapolate=Linear","MultiX=Average","Skip=True","Sort=True")</f>
        <v>13.803191464570682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46531</v>
      </c>
      <c r="T673" s="43">
        <f ca="1">_xll.BInterpol('Base CDI'!$H$4:$H$28,'Base CDI'!$J$4:$J$29,S673,"Cubic","Extrapolate=Linear","MultiX=Average","Skip=True","Sort=True")</f>
        <v>13.879778581884167</v>
      </c>
      <c r="U673" s="43">
        <f ca="1">_xll.BInterpol('Base CDI'!$H$4:$H$28,'Base CDI'!$I$4:$I$29,S673,"Cubic","Extrapolate=Linear","MultiX=Average","Skip=True","Sort=True")</f>
        <v>13.80108617453992</v>
      </c>
    </row>
    <row r="674" spans="16:21" x14ac:dyDescent="0.25">
      <c r="P674" s="10">
        <v>35492</v>
      </c>
      <c r="Q674">
        <v>2.602128</v>
      </c>
      <c r="S674" s="42">
        <f t="shared" ca="1" si="15"/>
        <v>46532</v>
      </c>
      <c r="T674" s="43">
        <f ca="1">_xll.BInterpol('Base CDI'!$H$4:$H$28,'Base CDI'!$J$4:$J$29,S674,"Cubic","Extrapolate=Linear","MultiX=Average","Skip=True","Sort=True")</f>
        <v>13.877803377533189</v>
      </c>
      <c r="U674" s="43">
        <f ca="1">_xll.BInterpol('Base CDI'!$H$4:$H$28,'Base CDI'!$I$4:$I$29,S674,"Cubic","Extrapolate=Linear","MultiX=Average","Skip=True","Sort=True")</f>
        <v>13.798986769959374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46533</v>
      </c>
      <c r="T675" s="43">
        <f ca="1">_xll.BInterpol('Base CDI'!$H$4:$H$28,'Base CDI'!$J$4:$J$29,S675,"Cubic","Extrapolate=Linear","MultiX=Average","Skip=True","Sort=True")</f>
        <v>13.875834105047526</v>
      </c>
      <c r="U675" s="43">
        <f ca="1">_xll.BInterpol('Base CDI'!$H$4:$H$28,'Base CDI'!$I$4:$I$29,S675,"Cubic","Extrapolate=Linear","MultiX=Average","Skip=True","Sort=True")</f>
        <v>13.796893246657275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46534</v>
      </c>
      <c r="T676" s="43">
        <f ca="1">_xll.BInterpol('Base CDI'!$H$4:$H$28,'Base CDI'!$J$4:$J$29,S676,"Cubic","Extrapolate=Linear","MultiX=Average","Skip=True","Sort=True")</f>
        <v>13.87387075983516</v>
      </c>
      <c r="U676" s="43">
        <f ca="1">_xll.BInterpol('Base CDI'!$H$4:$H$28,'Base CDI'!$I$4:$I$29,S676,"Cubic","Extrapolate=Linear","MultiX=Average","Skip=True","Sort=True")</f>
        <v>13.79480560046186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46535</v>
      </c>
      <c r="T677" s="43">
        <f ca="1">_xll.BInterpol('Base CDI'!$H$4:$H$28,'Base CDI'!$J$4:$J$29,S677,"Cubic","Extrapolate=Linear","MultiX=Average","Skip=True","Sort=True")</f>
        <v>13.871913337304075</v>
      </c>
      <c r="U677" s="43">
        <f ca="1">_xll.BInterpol('Base CDI'!$H$4:$H$28,'Base CDI'!$I$4:$I$29,S677,"Cubic","Extrapolate=Linear","MultiX=Average","Skip=True","Sort=True")</f>
        <v>13.792723827201362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46536</v>
      </c>
      <c r="T678" s="43">
        <f ca="1">_xll.BInterpol('Base CDI'!$H$4:$H$28,'Base CDI'!$J$4:$J$29,S678,"Cubic","Extrapolate=Linear","MultiX=Average","Skip=True","Sort=True")</f>
        <v>13.869961832862256</v>
      </c>
      <c r="U678" s="43">
        <f ca="1">_xll.BInterpol('Base CDI'!$H$4:$H$28,'Base CDI'!$I$4:$I$29,S678,"Cubic","Extrapolate=Linear","MultiX=Average","Skip=True","Sort=True")</f>
        <v>13.790647922704011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46537</v>
      </c>
      <c r="T679" s="43">
        <f ca="1">_xll.BInterpol('Base CDI'!$H$4:$H$28,'Base CDI'!$J$4:$J$29,S679,"Cubic","Extrapolate=Linear","MultiX=Average","Skip=True","Sort=True")</f>
        <v>13.868016241917681</v>
      </c>
      <c r="U679" s="43">
        <f ca="1">_xll.BInterpol('Base CDI'!$H$4:$H$28,'Base CDI'!$I$4:$I$29,S679,"Cubic","Extrapolate=Linear","MultiX=Average","Skip=True","Sort=True")</f>
        <v>13.788577882798045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46538</v>
      </c>
      <c r="T680" s="43">
        <f ca="1">_xll.BInterpol('Base CDI'!$H$4:$H$28,'Base CDI'!$J$4:$J$29,S680,"Cubic","Extrapolate=Linear","MultiX=Average","Skip=True","Sort=True")</f>
        <v>13.866076559878339</v>
      </c>
      <c r="U680" s="43">
        <f ca="1">_xll.BInterpol('Base CDI'!$H$4:$H$28,'Base CDI'!$I$4:$I$29,S680,"Cubic","Extrapolate=Linear","MultiX=Average","Skip=True","Sort=True")</f>
        <v>13.786513703311694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46539</v>
      </c>
      <c r="T681" s="43">
        <f ca="1">_xll.BInterpol('Base CDI'!$H$4:$H$28,'Base CDI'!$J$4:$J$29,S681,"Cubic","Extrapolate=Linear","MultiX=Average","Skip=True","Sort=True")</f>
        <v>13.864142782152211</v>
      </c>
      <c r="U681" s="43">
        <f ca="1">_xll.BInterpol('Base CDI'!$H$4:$H$28,'Base CDI'!$I$4:$I$29,S681,"Cubic","Extrapolate=Linear","MultiX=Average","Skip=True","Sort=True")</f>
        <v>13.784455380073194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46540</v>
      </c>
      <c r="T682" s="43">
        <f ca="1">_xll.BInterpol('Base CDI'!$H$4:$H$28,'Base CDI'!$J$4:$J$29,S682,"Cubic","Extrapolate=Linear","MultiX=Average","Skip=True","Sort=True")</f>
        <v>13.86221490414728</v>
      </c>
      <c r="U682" s="43">
        <f ca="1">_xll.BInterpol('Base CDI'!$H$4:$H$28,'Base CDI'!$I$4:$I$29,S682,"Cubic","Extrapolate=Linear","MultiX=Average","Skip=True","Sort=True")</f>
        <v>13.782402908910775</v>
      </c>
    </row>
    <row r="683" spans="16:21" x14ac:dyDescent="0.25">
      <c r="P683" s="10">
        <v>35503</v>
      </c>
      <c r="Q683">
        <v>2.622198</v>
      </c>
      <c r="S683" s="42">
        <f t="shared" ca="1" si="15"/>
        <v>46541</v>
      </c>
      <c r="T683" s="43">
        <f ca="1">_xll.BInterpol('Base CDI'!$H$4:$H$28,'Base CDI'!$J$4:$J$29,S683,"Cubic","Extrapolate=Linear","MultiX=Average","Skip=True","Sort=True")</f>
        <v>13.86029292127153</v>
      </c>
      <c r="U683" s="43">
        <f ca="1">_xll.BInterpol('Base CDI'!$H$4:$H$28,'Base CDI'!$I$4:$I$29,S683,"Cubic","Extrapolate=Linear","MultiX=Average","Skip=True","Sort=True")</f>
        <v>13.780356285652674</v>
      </c>
    </row>
    <row r="684" spans="16:21" x14ac:dyDescent="0.25">
      <c r="P684" s="10">
        <v>35506</v>
      </c>
      <c r="Q684">
        <v>2.624444</v>
      </c>
      <c r="S684" s="42">
        <f t="shared" ca="1" si="15"/>
        <v>46542</v>
      </c>
      <c r="T684" s="43">
        <f ca="1">_xll.BInterpol('Base CDI'!$H$4:$H$28,'Base CDI'!$J$4:$J$29,S684,"Cubic","Extrapolate=Linear","MultiX=Average","Skip=True","Sort=True")</f>
        <v>13.858376828932943</v>
      </c>
      <c r="U684" s="43">
        <f ca="1">_xll.BInterpol('Base CDI'!$H$4:$H$28,'Base CDI'!$I$4:$I$29,S684,"Cubic","Extrapolate=Linear","MultiX=Average","Skip=True","Sort=True")</f>
        <v>13.778315506127125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46543</v>
      </c>
      <c r="T685" s="43">
        <f ca="1">_xll.BInterpol('Base CDI'!$H$4:$H$28,'Base CDI'!$J$4:$J$29,S685,"Cubic","Extrapolate=Linear","MultiX=Average","Skip=True","Sort=True")</f>
        <v>13.856466622539505</v>
      </c>
      <c r="U685" s="43">
        <f ca="1">_xll.BInterpol('Base CDI'!$H$4:$H$28,'Base CDI'!$I$4:$I$29,S685,"Cubic","Extrapolate=Linear","MultiX=Average","Skip=True","Sort=True")</f>
        <v>13.776280566162358</v>
      </c>
    </row>
    <row r="686" spans="16:21" x14ac:dyDescent="0.25">
      <c r="P686" s="10">
        <v>35508</v>
      </c>
      <c r="Q686">
        <v>2.628943</v>
      </c>
      <c r="S686" s="42">
        <f t="shared" ca="1" si="15"/>
        <v>46544</v>
      </c>
      <c r="T686" s="43">
        <f ca="1">_xll.BInterpol('Base CDI'!$H$4:$H$28,'Base CDI'!$J$4:$J$29,S686,"Cubic","Extrapolate=Linear","MultiX=Average","Skip=True","Sort=True")</f>
        <v>13.854562297499198</v>
      </c>
      <c r="U686" s="43">
        <f ca="1">_xll.BInterpol('Base CDI'!$H$4:$H$28,'Base CDI'!$I$4:$I$29,S686,"Cubic","Extrapolate=Linear","MultiX=Average","Skip=True","Sort=True")</f>
        <v>13.774251461586607</v>
      </c>
    </row>
    <row r="687" spans="16:21" x14ac:dyDescent="0.25">
      <c r="P687" s="10">
        <v>35509</v>
      </c>
      <c r="Q687">
        <v>2.631186</v>
      </c>
      <c r="S687" s="42">
        <f t="shared" ca="1" si="15"/>
        <v>46545</v>
      </c>
      <c r="T687" s="43">
        <f ca="1">_xll.BInterpol('Base CDI'!$H$4:$H$28,'Base CDI'!$J$4:$J$29,S687,"Cubic","Extrapolate=Linear","MultiX=Average","Skip=True","Sort=True")</f>
        <v>13.852663849220006</v>
      </c>
      <c r="U687" s="43">
        <f ca="1">_xll.BInterpol('Base CDI'!$H$4:$H$28,'Base CDI'!$I$4:$I$29,S687,"Cubic","Extrapolate=Linear","MultiX=Average","Skip=True","Sort=True")</f>
        <v>13.772228188228109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46546</v>
      </c>
      <c r="T688" s="43">
        <f ca="1">_xll.BInterpol('Base CDI'!$H$4:$H$28,'Base CDI'!$J$4:$J$29,S688,"Cubic","Extrapolate=Linear","MultiX=Average","Skip=True","Sort=True")</f>
        <v>13.850771273109912</v>
      </c>
      <c r="U688" s="43">
        <f ca="1">_xll.BInterpol('Base CDI'!$H$4:$H$28,'Base CDI'!$I$4:$I$29,S688,"Cubic","Extrapolate=Linear","MultiX=Average","Skip=True","Sort=True")</f>
        <v>13.770210741915093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46547</v>
      </c>
      <c r="T689" s="43">
        <f ca="1">_xll.BInterpol('Base CDI'!$H$4:$H$28,'Base CDI'!$J$4:$J$29,S689,"Cubic","Extrapolate=Linear","MultiX=Average","Skip=True","Sort=True")</f>
        <v>13.848884564576897</v>
      </c>
      <c r="U689" s="43">
        <f ca="1">_xll.BInterpol('Base CDI'!$H$4:$H$28,'Base CDI'!$I$4:$I$29,S689,"Cubic","Extrapolate=Linear","MultiX=Average","Skip=True","Sort=True")</f>
        <v>13.768199118475795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46548</v>
      </c>
      <c r="T690" s="43">
        <f ca="1">_xll.BInterpol('Base CDI'!$H$4:$H$28,'Base CDI'!$J$4:$J$29,S690,"Cubic","Extrapolate=Linear","MultiX=Average","Skip=True","Sort=True")</f>
        <v>13.847003719028949</v>
      </c>
      <c r="U690" s="43">
        <f ca="1">_xll.BInterpol('Base CDI'!$H$4:$H$28,'Base CDI'!$I$4:$I$29,S690,"Cubic","Extrapolate=Linear","MultiX=Average","Skip=True","Sort=True")</f>
        <v>13.766193313738448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46549</v>
      </c>
      <c r="T691" s="43">
        <f ca="1">_xll.BInterpol('Base CDI'!$H$4:$H$28,'Base CDI'!$J$4:$J$29,S691,"Cubic","Extrapolate=Linear","MultiX=Average","Skip=True","Sort=True")</f>
        <v>13.845128731874047</v>
      </c>
      <c r="U691" s="43">
        <f ca="1">_xll.BInterpol('Base CDI'!$H$4:$H$28,'Base CDI'!$I$4:$I$29,S691,"Cubic","Extrapolate=Linear","MultiX=Average","Skip=True","Sort=True")</f>
        <v>13.764193323531284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46550</v>
      </c>
      <c r="T692" s="43">
        <f ca="1">_xll.BInterpol('Base CDI'!$H$4:$H$28,'Base CDI'!$J$4:$J$29,S692,"Cubic","Extrapolate=Linear","MultiX=Average","Skip=True","Sort=True")</f>
        <v>13.843259598520177</v>
      </c>
      <c r="U692" s="43">
        <f ca="1">_xll.BInterpol('Base CDI'!$H$4:$H$28,'Base CDI'!$I$4:$I$29,S692,"Cubic","Extrapolate=Linear","MultiX=Average","Skip=True","Sort=True")</f>
        <v>13.76219914368254</v>
      </c>
    </row>
    <row r="693" spans="16:21" x14ac:dyDescent="0.25">
      <c r="P693" s="10">
        <v>35521</v>
      </c>
      <c r="Q693">
        <v>2.644431</v>
      </c>
      <c r="S693" s="42">
        <f t="shared" ca="1" si="15"/>
        <v>46551</v>
      </c>
      <c r="T693" s="43">
        <f ca="1">_xll.BInterpol('Base CDI'!$H$4:$H$28,'Base CDI'!$J$4:$J$29,S693,"Cubic","Extrapolate=Linear","MultiX=Average","Skip=True","Sort=True")</f>
        <v>13.841396314375322</v>
      </c>
      <c r="U693" s="43">
        <f ca="1">_xll.BInterpol('Base CDI'!$H$4:$H$28,'Base CDI'!$I$4:$I$29,S693,"Cubic","Extrapolate=Linear","MultiX=Average","Skip=True","Sort=True")</f>
        <v>13.760210770020446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46552</v>
      </c>
      <c r="T694" s="43">
        <f ca="1">_xll.BInterpol('Base CDI'!$H$4:$H$28,'Base CDI'!$J$4:$J$29,S694,"Cubic","Extrapolate=Linear","MultiX=Average","Skip=True","Sort=True")</f>
        <v>13.839538874847465</v>
      </c>
      <c r="U694" s="43">
        <f ca="1">_xll.BInterpol('Base CDI'!$H$4:$H$28,'Base CDI'!$I$4:$I$29,S694,"Cubic","Extrapolate=Linear","MultiX=Average","Skip=True","Sort=True")</f>
        <v>13.758228198373239</v>
      </c>
    </row>
    <row r="695" spans="16:21" x14ac:dyDescent="0.25">
      <c r="P695" s="10">
        <v>35523</v>
      </c>
      <c r="Q695">
        <v>2.648434</v>
      </c>
      <c r="S695" s="42">
        <f t="shared" ca="1" si="15"/>
        <v>46553</v>
      </c>
      <c r="T695" s="43">
        <f ca="1">_xll.BInterpol('Base CDI'!$H$4:$H$28,'Base CDI'!$J$4:$J$29,S695,"Cubic","Extrapolate=Linear","MultiX=Average","Skip=True","Sort=True")</f>
        <v>13.837687275344589</v>
      </c>
      <c r="U695" s="43">
        <f ca="1">_xll.BInterpol('Base CDI'!$H$4:$H$28,'Base CDI'!$I$4:$I$29,S695,"Cubic","Extrapolate=Linear","MultiX=Average","Skip=True","Sort=True")</f>
        <v>13.756251424569147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46554</v>
      </c>
      <c r="T696" s="43">
        <f ca="1">_xll.BInterpol('Base CDI'!$H$4:$H$28,'Base CDI'!$J$4:$J$29,S696,"Cubic","Extrapolate=Linear","MultiX=Average","Skip=True","Sort=True")</f>
        <v>13.835841511274676</v>
      </c>
      <c r="U696" s="43">
        <f ca="1">_xll.BInterpol('Base CDI'!$H$4:$H$28,'Base CDI'!$I$4:$I$29,S696,"Cubic","Extrapolate=Linear","MultiX=Average","Skip=True","Sort=True")</f>
        <v>13.754280444436409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46555</v>
      </c>
      <c r="T697" s="43">
        <f ca="1">_xll.BInterpol('Base CDI'!$H$4:$H$28,'Base CDI'!$J$4:$J$29,S697,"Cubic","Extrapolate=Linear","MultiX=Average","Skip=True","Sort=True")</f>
        <v>13.834001578045713</v>
      </c>
      <c r="U697" s="43">
        <f ca="1">_xll.BInterpol('Base CDI'!$H$4:$H$28,'Base CDI'!$I$4:$I$29,S697,"Cubic","Extrapolate=Linear","MultiX=Average","Skip=True","Sort=True")</f>
        <v>13.752315253803255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46556</v>
      </c>
      <c r="T698" s="43">
        <f ca="1">_xll.BInterpol('Base CDI'!$H$4:$H$28,'Base CDI'!$J$4:$J$29,S698,"Cubic","Extrapolate=Linear","MultiX=Average","Skip=True","Sort=True")</f>
        <v>13.832167471065681</v>
      </c>
      <c r="U698" s="43">
        <f ca="1">_xll.BInterpol('Base CDI'!$H$4:$H$28,'Base CDI'!$I$4:$I$29,S698,"Cubic","Extrapolate=Linear","MultiX=Average","Skip=True","Sort=True")</f>
        <v>13.75035584849792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46557</v>
      </c>
      <c r="T699" s="43">
        <f ca="1">_xll.BInterpol('Base CDI'!$H$4:$H$28,'Base CDI'!$J$4:$J$29,S699,"Cubic","Extrapolate=Linear","MultiX=Average","Skip=True","Sort=True")</f>
        <v>13.830339185742565</v>
      </c>
      <c r="U699" s="43">
        <f ca="1">_xll.BInterpol('Base CDI'!$H$4:$H$28,'Base CDI'!$I$4:$I$29,S699,"Cubic","Extrapolate=Linear","MultiX=Average","Skip=True","Sort=True")</f>
        <v>13.748402224348638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46558</v>
      </c>
      <c r="T700" s="43">
        <f ca="1">_xll.BInterpol('Base CDI'!$H$4:$H$28,'Base CDI'!$J$4:$J$29,S700,"Cubic","Extrapolate=Linear","MultiX=Average","Skip=True","Sort=True")</f>
        <v>13.828516717484346</v>
      </c>
      <c r="U700" s="43">
        <f ca="1">_xll.BInterpol('Base CDI'!$H$4:$H$28,'Base CDI'!$I$4:$I$29,S700,"Cubic","Extrapolate=Linear","MultiX=Average","Skip=True","Sort=True")</f>
        <v>13.746454377183641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46559</v>
      </c>
      <c r="T701" s="43">
        <f ca="1">_xll.BInterpol('Base CDI'!$H$4:$H$28,'Base CDI'!$J$4:$J$29,S701,"Cubic","Extrapolate=Linear","MultiX=Average","Skip=True","Sort=True")</f>
        <v>13.826700061699007</v>
      </c>
      <c r="U701" s="43">
        <f ca="1">_xll.BInterpol('Base CDI'!$H$4:$H$28,'Base CDI'!$I$4:$I$29,S701,"Cubic","Extrapolate=Linear","MultiX=Average","Skip=True","Sort=True")</f>
        <v>13.744512302831161</v>
      </c>
    </row>
    <row r="702" spans="16:21" x14ac:dyDescent="0.25">
      <c r="P702" s="10">
        <v>35534</v>
      </c>
      <c r="Q702">
        <v>2.663097</v>
      </c>
      <c r="S702" s="42">
        <f t="shared" ca="1" si="15"/>
        <v>46560</v>
      </c>
      <c r="T702" s="43">
        <f ca="1">_xll.BInterpol('Base CDI'!$H$4:$H$28,'Base CDI'!$J$4:$J$29,S702,"Cubic","Extrapolate=Linear","MultiX=Average","Skip=True","Sort=True")</f>
        <v>13.824889213794537</v>
      </c>
      <c r="U702" s="43">
        <f ca="1">_xll.BInterpol('Base CDI'!$H$4:$H$28,'Base CDI'!$I$4:$I$29,S702,"Cubic","Extrapolate=Linear","MultiX=Average","Skip=True","Sort=True")</f>
        <v>13.742575997119436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46561</v>
      </c>
      <c r="T703" s="43">
        <f ca="1">_xll.BInterpol('Base CDI'!$H$4:$H$28,'Base CDI'!$J$4:$J$29,S703,"Cubic","Extrapolate=Linear","MultiX=Average","Skip=True","Sort=True")</f>
        <v>13.823084169178912</v>
      </c>
      <c r="U703" s="43">
        <f ca="1">_xll.BInterpol('Base CDI'!$H$4:$H$28,'Base CDI'!$I$4:$I$29,S703,"Cubic","Extrapolate=Linear","MultiX=Average","Skip=True","Sort=True")</f>
        <v>13.740645455876695</v>
      </c>
    </row>
    <row r="704" spans="16:21" x14ac:dyDescent="0.25">
      <c r="P704" s="10">
        <v>35536</v>
      </c>
      <c r="Q704">
        <v>2.667395</v>
      </c>
      <c r="S704" s="42">
        <f t="shared" ca="1" si="15"/>
        <v>46562</v>
      </c>
      <c r="T704" s="43">
        <f ca="1">_xll.BInterpol('Base CDI'!$H$4:$H$28,'Base CDI'!$J$4:$J$29,S704,"Cubic","Extrapolate=Linear","MultiX=Average","Skip=True","Sort=True")</f>
        <v>13.821284923260119</v>
      </c>
      <c r="U704" s="43">
        <f ca="1">_xll.BInterpol('Base CDI'!$H$4:$H$28,'Base CDI'!$I$4:$I$29,S704,"Cubic","Extrapolate=Linear","MultiX=Average","Skip=True","Sort=True")</f>
        <v>13.738720674931175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46563</v>
      </c>
      <c r="T705" s="43">
        <f ca="1">_xll.BInterpol('Base CDI'!$H$4:$H$28,'Base CDI'!$J$4:$J$29,S705,"Cubic","Extrapolate=Linear","MultiX=Average","Skip=True","Sort=True")</f>
        <v>13.819491471446142</v>
      </c>
      <c r="U705" s="43">
        <f ca="1">_xll.BInterpol('Base CDI'!$H$4:$H$28,'Base CDI'!$I$4:$I$29,S705,"Cubic","Extrapolate=Linear","MultiX=Average","Skip=True","Sort=True")</f>
        <v>13.736801650111108</v>
      </c>
    </row>
    <row r="706" spans="16:21" x14ac:dyDescent="0.25">
      <c r="P706" s="10">
        <v>35538</v>
      </c>
      <c r="Q706">
        <v>2.671745</v>
      </c>
      <c r="S706" s="42">
        <f t="shared" ca="1" si="15"/>
        <v>46564</v>
      </c>
      <c r="T706" s="43">
        <f ca="1">_xll.BInterpol('Base CDI'!$H$4:$H$28,'Base CDI'!$J$4:$J$29,S706,"Cubic","Extrapolate=Linear","MultiX=Average","Skip=True","Sort=True")</f>
        <v>13.817703809144962</v>
      </c>
      <c r="U706" s="43">
        <f ca="1">_xll.BInterpol('Base CDI'!$H$4:$H$28,'Base CDI'!$I$4:$I$29,S706,"Cubic","Extrapolate=Linear","MultiX=Average","Skip=True","Sort=True")</f>
        <v>13.734888377244726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46565</v>
      </c>
      <c r="T707" s="43">
        <f ca="1">_xll.BInterpol('Base CDI'!$H$4:$H$28,'Base CDI'!$J$4:$J$29,S707,"Cubic","Extrapolate=Linear","MultiX=Average","Skip=True","Sort=True")</f>
        <v>13.815921931764565</v>
      </c>
      <c r="U707" s="43">
        <f ca="1">_xll.BInterpol('Base CDI'!$H$4:$H$28,'Base CDI'!$I$4:$I$29,S707,"Cubic","Extrapolate=Linear","MultiX=Average","Skip=True","Sort=True")</f>
        <v>13.732980852160264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46566</v>
      </c>
      <c r="T708" s="43">
        <f ca="1">_xll.BInterpol('Base CDI'!$H$4:$H$28,'Base CDI'!$J$4:$J$29,S708,"Cubic","Extrapolate=Linear","MultiX=Average","Skip=True","Sort=True")</f>
        <v>13.814145834712933</v>
      </c>
      <c r="U708" s="43">
        <f ca="1">_xll.BInterpol('Base CDI'!$H$4:$H$28,'Base CDI'!$I$4:$I$29,S708,"Cubic","Extrapolate=Linear","MultiX=Average","Skip=True","Sort=True")</f>
        <v>13.731079070685956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46567</v>
      </c>
      <c r="T709" s="43">
        <f ca="1">_xll.BInterpol('Base CDI'!$H$4:$H$28,'Base CDI'!$J$4:$J$29,S709,"Cubic","Extrapolate=Linear","MultiX=Average","Skip=True","Sort=True")</f>
        <v>13.812375513398051</v>
      </c>
      <c r="U709" s="43">
        <f ca="1">_xll.BInterpol('Base CDI'!$H$4:$H$28,'Base CDI'!$I$4:$I$29,S709,"Cubic","Extrapolate=Linear","MultiX=Average","Skip=True","Sort=True")</f>
        <v>13.729183028650034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46568</v>
      </c>
      <c r="T710" s="43">
        <f ca="1">_xll.BInterpol('Base CDI'!$H$4:$H$28,'Base CDI'!$J$4:$J$29,S710,"Cubic","Extrapolate=Linear","MultiX=Average","Skip=True","Sort=True")</f>
        <v>13.810610963227898</v>
      </c>
      <c r="U710" s="43">
        <f ca="1">_xll.BInterpol('Base CDI'!$H$4:$H$28,'Base CDI'!$I$4:$I$29,S710,"Cubic","Extrapolate=Linear","MultiX=Average","Skip=True","Sort=True")</f>
        <v>13.727292721880731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46569</v>
      </c>
      <c r="T711" s="43">
        <f ca="1">_xll.BInterpol('Base CDI'!$H$4:$H$28,'Base CDI'!$J$4:$J$29,S711,"Cubic","Extrapolate=Linear","MultiX=Average","Skip=True","Sort=True")</f>
        <v>13.808852179610462</v>
      </c>
      <c r="U711" s="43">
        <f ca="1">_xll.BInterpol('Base CDI'!$H$4:$H$28,'Base CDI'!$I$4:$I$29,S711,"Cubic","Extrapolate=Linear","MultiX=Average","Skip=True","Sort=True")</f>
        <v>13.725408146206284</v>
      </c>
    </row>
    <row r="712" spans="16:21" x14ac:dyDescent="0.25">
      <c r="P712" s="10">
        <v>35549</v>
      </c>
      <c r="Q712">
        <v>2.68405</v>
      </c>
      <c r="S712" s="42">
        <f t="shared" ca="1" si="15"/>
        <v>46570</v>
      </c>
      <c r="T712" s="43">
        <f ca="1">_xll.BInterpol('Base CDI'!$H$4:$H$28,'Base CDI'!$J$4:$J$29,S712,"Cubic","Extrapolate=Linear","MultiX=Average","Skip=True","Sort=True")</f>
        <v>13.807099157953724</v>
      </c>
      <c r="U712" s="43">
        <f ca="1">_xll.BInterpol('Base CDI'!$H$4:$H$28,'Base CDI'!$I$4:$I$29,S712,"Cubic","Extrapolate=Linear","MultiX=Average","Skip=True","Sort=True")</f>
        <v>13.723529297454922</v>
      </c>
    </row>
    <row r="713" spans="16:21" x14ac:dyDescent="0.25">
      <c r="P713" s="10">
        <v>35550</v>
      </c>
      <c r="Q713">
        <v>2.686099</v>
      </c>
      <c r="S713" s="42">
        <f t="shared" ca="1" si="15"/>
        <v>46571</v>
      </c>
      <c r="T713" s="43">
        <f ca="1">_xll.BInterpol('Base CDI'!$H$4:$H$28,'Base CDI'!$J$4:$J$29,S713,"Cubic","Extrapolate=Linear","MultiX=Average","Skip=True","Sort=True")</f>
        <v>13.805351893665668</v>
      </c>
      <c r="U713" s="43">
        <f ca="1">_xll.BInterpol('Base CDI'!$H$4:$H$28,'Base CDI'!$I$4:$I$29,S713,"Cubic","Extrapolate=Linear","MultiX=Average","Skip=True","Sort=True")</f>
        <v>13.721656171454882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46572</v>
      </c>
      <c r="T714" s="43">
        <f ca="1">_xll.BInterpol('Base CDI'!$H$4:$H$28,'Base CDI'!$J$4:$J$29,S714,"Cubic","Extrapolate=Linear","MultiX=Average","Skip=True","Sort=True")</f>
        <v>13.803610382154277</v>
      </c>
      <c r="U714" s="43">
        <f ca="1">_xll.BInterpol('Base CDI'!$H$4:$H$28,'Base CDI'!$I$4:$I$29,S714,"Cubic","Extrapolate=Linear","MultiX=Average","Skip=True","Sort=True")</f>
        <v>13.719788764034396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46573</v>
      </c>
      <c r="T715" s="43">
        <f ca="1">_xll.BInterpol('Base CDI'!$H$4:$H$28,'Base CDI'!$J$4:$J$29,S715,"Cubic","Extrapolate=Linear","MultiX=Average","Skip=True","Sort=True")</f>
        <v>13.801874618827535</v>
      </c>
      <c r="U715" s="43">
        <f ca="1">_xll.BInterpol('Base CDI'!$H$4:$H$28,'Base CDI'!$I$4:$I$29,S715,"Cubic","Extrapolate=Linear","MultiX=Average","Skip=True","Sort=True")</f>
        <v>13.717927071021697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46574</v>
      </c>
      <c r="T716" s="43">
        <f ca="1">_xll.BInterpol('Base CDI'!$H$4:$H$28,'Base CDI'!$J$4:$J$29,S716,"Cubic","Extrapolate=Linear","MultiX=Average","Skip=True","Sort=True")</f>
        <v>13.800144599093425</v>
      </c>
      <c r="U716" s="43">
        <f ca="1">_xll.BInterpol('Base CDI'!$H$4:$H$28,'Base CDI'!$I$4:$I$29,S716,"Cubic","Extrapolate=Linear","MultiX=Average","Skip=True","Sort=True")</f>
        <v>13.716071088245018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46575</v>
      </c>
      <c r="T717" s="43">
        <f ca="1">_xll.BInterpol('Base CDI'!$H$4:$H$28,'Base CDI'!$J$4:$J$29,S717,"Cubic","Extrapolate=Linear","MultiX=Average","Skip=True","Sort=True")</f>
        <v>13.798420318359931</v>
      </c>
      <c r="U717" s="43">
        <f ca="1">_xll.BInterpol('Base CDI'!$H$4:$H$28,'Base CDI'!$I$4:$I$29,S717,"Cubic","Extrapolate=Linear","MultiX=Average","Skip=True","Sort=True")</f>
        <v>13.714220811532595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46576</v>
      </c>
      <c r="T718" s="43">
        <f ca="1">_xll.BInterpol('Base CDI'!$H$4:$H$28,'Base CDI'!$J$4:$J$29,S718,"Cubic","Extrapolate=Linear","MultiX=Average","Skip=True","Sort=True")</f>
        <v>13.796701772035036</v>
      </c>
      <c r="U718" s="43">
        <f ca="1">_xll.BInterpol('Base CDI'!$H$4:$H$28,'Base CDI'!$I$4:$I$29,S718,"Cubic","Extrapolate=Linear","MultiX=Average","Skip=True","Sort=True")</f>
        <v>13.712376236712659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46577</v>
      </c>
      <c r="T719" s="43">
        <f ca="1">_xll.BInterpol('Base CDI'!$H$4:$H$28,'Base CDI'!$J$4:$J$29,S719,"Cubic","Extrapolate=Linear","MultiX=Average","Skip=True","Sort=True")</f>
        <v>13.794988955526723</v>
      </c>
      <c r="U719" s="43">
        <f ca="1">_xll.BInterpol('Base CDI'!$H$4:$H$28,'Base CDI'!$I$4:$I$29,S719,"Cubic","Extrapolate=Linear","MultiX=Average","Skip=True","Sort=True")</f>
        <v>13.710537359613445</v>
      </c>
    </row>
    <row r="720" spans="16:21" x14ac:dyDescent="0.25">
      <c r="P720" s="10">
        <v>35562</v>
      </c>
      <c r="Q720">
        <v>2.700952</v>
      </c>
      <c r="S720" s="42">
        <f t="shared" ca="1" si="16"/>
        <v>46578</v>
      </c>
      <c r="T720" s="43">
        <f ca="1">_xll.BInterpol('Base CDI'!$H$4:$H$28,'Base CDI'!$J$4:$J$29,S720,"Cubic","Extrapolate=Linear","MultiX=Average","Skip=True","Sort=True")</f>
        <v>13.793281864242974</v>
      </c>
      <c r="U720" s="43">
        <f ca="1">_xll.BInterpol('Base CDI'!$H$4:$H$28,'Base CDI'!$I$4:$I$29,S720,"Cubic","Extrapolate=Linear","MultiX=Average","Skip=True","Sort=True")</f>
        <v>13.708704176063184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46579</v>
      </c>
      <c r="T721" s="43">
        <f ca="1">_xll.BInterpol('Base CDI'!$H$4:$H$28,'Base CDI'!$J$4:$J$29,S721,"Cubic","Extrapolate=Linear","MultiX=Average","Skip=True","Sort=True")</f>
        <v>13.791580493591775</v>
      </c>
      <c r="U721" s="43">
        <f ca="1">_xll.BInterpol('Base CDI'!$H$4:$H$28,'Base CDI'!$I$4:$I$29,S721,"Cubic","Extrapolate=Linear","MultiX=Average","Skip=True","Sort=True")</f>
        <v>13.706876681890114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46580</v>
      </c>
      <c r="T722" s="43">
        <f ca="1">_xll.BInterpol('Base CDI'!$H$4:$H$28,'Base CDI'!$J$4:$J$29,S722,"Cubic","Extrapolate=Linear","MultiX=Average","Skip=True","Sort=True")</f>
        <v>13.789884838981109</v>
      </c>
      <c r="U722" s="43">
        <f ca="1">_xll.BInterpol('Base CDI'!$H$4:$H$28,'Base CDI'!$I$4:$I$29,S722,"Cubic","Extrapolate=Linear","MultiX=Average","Skip=True","Sort=True")</f>
        <v>13.705054872922464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46581</v>
      </c>
      <c r="T723" s="43">
        <f ca="1">_xll.BInterpol('Base CDI'!$H$4:$H$28,'Base CDI'!$J$4:$J$29,S723,"Cubic","Extrapolate=Linear","MultiX=Average","Skip=True","Sort=True")</f>
        <v>13.788194895818958</v>
      </c>
      <c r="U723" s="43">
        <f ca="1">_xll.BInterpol('Base CDI'!$H$4:$H$28,'Base CDI'!$I$4:$I$29,S723,"Cubic","Extrapolate=Linear","MultiX=Average","Skip=True","Sort=True")</f>
        <v>13.703238744988468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46582</v>
      </c>
      <c r="T724" s="43">
        <f ca="1">_xll.BInterpol('Base CDI'!$H$4:$H$28,'Base CDI'!$J$4:$J$29,S724,"Cubic","Extrapolate=Linear","MultiX=Average","Skip=True","Sort=True")</f>
        <v>13.786510659513306</v>
      </c>
      <c r="U724" s="43">
        <f ca="1">_xll.BInterpol('Base CDI'!$H$4:$H$28,'Base CDI'!$I$4:$I$29,S724,"Cubic","Extrapolate=Linear","MultiX=Average","Skip=True","Sort=True")</f>
        <v>13.701428293916361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46583</v>
      </c>
      <c r="T725" s="43">
        <f ca="1">_xll.BInterpol('Base CDI'!$H$4:$H$28,'Base CDI'!$J$4:$J$29,S725,"Cubic","Extrapolate=Linear","MultiX=Average","Skip=True","Sort=True")</f>
        <v>13.784832125472136</v>
      </c>
      <c r="U725" s="43">
        <f ca="1">_xll.BInterpol('Base CDI'!$H$4:$H$28,'Base CDI'!$I$4:$I$29,S725,"Cubic","Extrapolate=Linear","MultiX=Average","Skip=True","Sort=True")</f>
        <v>13.699623515534377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46584</v>
      </c>
      <c r="T726" s="43">
        <f ca="1">_xll.BInterpol('Base CDI'!$H$4:$H$28,'Base CDI'!$J$4:$J$29,S726,"Cubic","Extrapolate=Linear","MultiX=Average","Skip=True","Sort=True")</f>
        <v>13.783159289103432</v>
      </c>
      <c r="U726" s="43">
        <f ca="1">_xll.BInterpol('Base CDI'!$H$4:$H$28,'Base CDI'!$I$4:$I$29,S726,"Cubic","Extrapolate=Linear","MultiX=Average","Skip=True","Sort=True")</f>
        <v>13.697824405670749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46585</v>
      </c>
      <c r="T727" s="43">
        <f ca="1">_xll.BInterpol('Base CDI'!$H$4:$H$28,'Base CDI'!$J$4:$J$29,S727,"Cubic","Extrapolate=Linear","MultiX=Average","Skip=True","Sort=True")</f>
        <v>13.781492145815179</v>
      </c>
      <c r="U727" s="43">
        <f ca="1">_xll.BInterpol('Base CDI'!$H$4:$H$28,'Base CDI'!$I$4:$I$29,S727,"Cubic","Extrapolate=Linear","MultiX=Average","Skip=True","Sort=True")</f>
        <v>13.69603096015371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46586</v>
      </c>
      <c r="T728" s="43">
        <f ca="1">_xll.BInterpol('Base CDI'!$H$4:$H$28,'Base CDI'!$J$4:$J$29,S728,"Cubic","Extrapolate=Linear","MultiX=Average","Skip=True","Sort=True")</f>
        <v>13.779830691015356</v>
      </c>
      <c r="U728" s="43">
        <f ca="1">_xll.BInterpol('Base CDI'!$H$4:$H$28,'Base CDI'!$I$4:$I$29,S728,"Cubic","Extrapolate=Linear","MultiX=Average","Skip=True","Sort=True")</f>
        <v>13.694243174811492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46587</v>
      </c>
      <c r="T729" s="43">
        <f ca="1">_xll.BInterpol('Base CDI'!$H$4:$H$28,'Base CDI'!$J$4:$J$29,S729,"Cubic","Extrapolate=Linear","MultiX=Average","Skip=True","Sort=True")</f>
        <v>13.778174920111949</v>
      </c>
      <c r="U729" s="43">
        <f ca="1">_xll.BInterpol('Base CDI'!$H$4:$H$28,'Base CDI'!$I$4:$I$29,S729,"Cubic","Extrapolate=Linear","MultiX=Average","Skip=True","Sort=True")</f>
        <v>13.69246104547233</v>
      </c>
    </row>
    <row r="730" spans="16:21" x14ac:dyDescent="0.25">
      <c r="P730" s="10">
        <v>35576</v>
      </c>
      <c r="Q730">
        <v>2.722356</v>
      </c>
      <c r="S730" s="42">
        <f t="shared" ca="1" si="16"/>
        <v>46588</v>
      </c>
      <c r="T730" s="43">
        <f ca="1">_xll.BInterpol('Base CDI'!$H$4:$H$28,'Base CDI'!$J$4:$J$29,S730,"Cubic","Extrapolate=Linear","MultiX=Average","Skip=True","Sort=True")</f>
        <v>13.776524828512942</v>
      </c>
      <c r="U730" s="43">
        <f ca="1">_xll.BInterpol('Base CDI'!$H$4:$H$28,'Base CDI'!$I$4:$I$29,S730,"Cubic","Extrapolate=Linear","MultiX=Average","Skip=True","Sort=True")</f>
        <v>13.690684567964459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46589</v>
      </c>
      <c r="T731" s="43">
        <f ca="1">_xll.BInterpol('Base CDI'!$H$4:$H$28,'Base CDI'!$J$4:$J$29,S731,"Cubic","Extrapolate=Linear","MultiX=Average","Skip=True","Sort=True")</f>
        <v>13.774880411626318</v>
      </c>
      <c r="U731" s="43">
        <f ca="1">_xll.BInterpol('Base CDI'!$H$4:$H$28,'Base CDI'!$I$4:$I$29,S731,"Cubic","Extrapolate=Linear","MultiX=Average","Skip=True","Sort=True")</f>
        <v>13.68891373811611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46590</v>
      </c>
      <c r="T732" s="43">
        <f ca="1">_xll.BInterpol('Base CDI'!$H$4:$H$28,'Base CDI'!$J$4:$J$29,S732,"Cubic","Extrapolate=Linear","MultiX=Average","Skip=True","Sort=True")</f>
        <v>13.773241664860059</v>
      </c>
      <c r="U732" s="43">
        <f ca="1">_xll.BInterpol('Base CDI'!$H$4:$H$28,'Base CDI'!$I$4:$I$29,S732,"Cubic","Extrapolate=Linear","MultiX=Average","Skip=True","Sort=True")</f>
        <v>13.687148551755516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46591</v>
      </c>
      <c r="T733" s="43">
        <f ca="1">_xll.BInterpol('Base CDI'!$H$4:$H$28,'Base CDI'!$J$4:$J$29,S733,"Cubic","Extrapolate=Linear","MultiX=Average","Skip=True","Sort=True")</f>
        <v>13.77160858362215</v>
      </c>
      <c r="U733" s="43">
        <f ca="1">_xll.BInterpol('Base CDI'!$H$4:$H$28,'Base CDI'!$I$4:$I$29,S733,"Cubic","Extrapolate=Linear","MultiX=Average","Skip=True","Sort=True")</f>
        <v>13.685389004710913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46592</v>
      </c>
      <c r="T734" s="43">
        <f ca="1">_xll.BInterpol('Base CDI'!$H$4:$H$28,'Base CDI'!$J$4:$J$29,S734,"Cubic","Extrapolate=Linear","MultiX=Average","Skip=True","Sort=True")</f>
        <v>13.769981163320574</v>
      </c>
      <c r="U734" s="43">
        <f ca="1">_xll.BInterpol('Base CDI'!$H$4:$H$28,'Base CDI'!$I$4:$I$29,S734,"Cubic","Extrapolate=Linear","MultiX=Average","Skip=True","Sort=True")</f>
        <v>13.683635092810533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46593</v>
      </c>
      <c r="T735" s="43">
        <f ca="1">_xll.BInterpol('Base CDI'!$H$4:$H$28,'Base CDI'!$J$4:$J$29,S735,"Cubic","Extrapolate=Linear","MultiX=Average","Skip=True","Sort=True")</f>
        <v>13.768359399363314</v>
      </c>
      <c r="U735" s="43">
        <f ca="1">_xll.BInterpol('Base CDI'!$H$4:$H$28,'Base CDI'!$I$4:$I$29,S735,"Cubic","Extrapolate=Linear","MultiX=Average","Skip=True","Sort=True")</f>
        <v>13.68188681188261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46594</v>
      </c>
      <c r="T736" s="43">
        <f ca="1">_xll.BInterpol('Base CDI'!$H$4:$H$28,'Base CDI'!$J$4:$J$29,S736,"Cubic","Extrapolate=Linear","MultiX=Average","Skip=True","Sort=True")</f>
        <v>13.766743287158352</v>
      </c>
      <c r="U736" s="43">
        <f ca="1">_xll.BInterpol('Base CDI'!$H$4:$H$28,'Base CDI'!$I$4:$I$29,S736,"Cubic","Extrapolate=Linear","MultiX=Average","Skip=True","Sort=True")</f>
        <v>13.680144157755377</v>
      </c>
    </row>
    <row r="737" spans="16:21" x14ac:dyDescent="0.25">
      <c r="P737" s="10">
        <v>35586</v>
      </c>
      <c r="Q737">
        <v>2.736799</v>
      </c>
      <c r="S737" s="42">
        <f t="shared" ca="1" si="16"/>
        <v>46595</v>
      </c>
      <c r="T737" s="43">
        <f ca="1">_xll.BInterpol('Base CDI'!$H$4:$H$28,'Base CDI'!$J$4:$J$29,S737,"Cubic","Extrapolate=Linear","MultiX=Average","Skip=True","Sort=True")</f>
        <v>13.765132822113674</v>
      </c>
      <c r="U737" s="43">
        <f ca="1">_xll.BInterpol('Base CDI'!$H$4:$H$28,'Base CDI'!$I$4:$I$29,S737,"Cubic","Extrapolate=Linear","MultiX=Average","Skip=True","Sort=True")</f>
        <v>13.678407126257067</v>
      </c>
    </row>
    <row r="738" spans="16:21" x14ac:dyDescent="0.25">
      <c r="P738" s="10">
        <v>35587</v>
      </c>
      <c r="Q738">
        <v>2.738861</v>
      </c>
      <c r="S738" s="42">
        <f t="shared" ca="1" si="16"/>
        <v>46596</v>
      </c>
      <c r="T738" s="43">
        <f ca="1">_xll.BInterpol('Base CDI'!$H$4:$H$28,'Base CDI'!$J$4:$J$29,S738,"Cubic","Extrapolate=Linear","MultiX=Average","Skip=True","Sort=True")</f>
        <v>13.763527999637262</v>
      </c>
      <c r="U738" s="43">
        <f ca="1">_xll.BInterpol('Base CDI'!$H$4:$H$28,'Base CDI'!$I$4:$I$29,S738,"Cubic","Extrapolate=Linear","MultiX=Average","Skip=True","Sort=True")</f>
        <v>13.676675713215914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46597</v>
      </c>
      <c r="T739" s="43">
        <f ca="1">_xll.BInterpol('Base CDI'!$H$4:$H$28,'Base CDI'!$J$4:$J$29,S739,"Cubic","Extrapolate=Linear","MultiX=Average","Skip=True","Sort=True")</f>
        <v>13.7619288151371</v>
      </c>
      <c r="U739" s="43">
        <f ca="1">_xll.BInterpol('Base CDI'!$H$4:$H$28,'Base CDI'!$I$4:$I$29,S739,"Cubic","Extrapolate=Linear","MultiX=Average","Skip=True","Sort=True")</f>
        <v>13.674949914460152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46598</v>
      </c>
      <c r="T740" s="43">
        <f ca="1">_xll.BInterpol('Base CDI'!$H$4:$H$28,'Base CDI'!$J$4:$J$29,S740,"Cubic","Extrapolate=Linear","MultiX=Average","Skip=True","Sort=True")</f>
        <v>13.760335264021171</v>
      </c>
      <c r="U740" s="43">
        <f ca="1">_xll.BInterpol('Base CDI'!$H$4:$H$28,'Base CDI'!$I$4:$I$29,S740,"Cubic","Extrapolate=Linear","MultiX=Average","Skip=True","Sort=True")</f>
        <v>13.673229725818015</v>
      </c>
    </row>
    <row r="741" spans="16:21" x14ac:dyDescent="0.25">
      <c r="P741" s="10">
        <v>35592</v>
      </c>
      <c r="Q741">
        <v>2.74512</v>
      </c>
      <c r="S741" s="42">
        <f t="shared" ca="1" si="16"/>
        <v>46599</v>
      </c>
      <c r="T741" s="43">
        <f ca="1">_xll.BInterpol('Base CDI'!$H$4:$H$28,'Base CDI'!$J$4:$J$29,S741,"Cubic","Extrapolate=Linear","MultiX=Average","Skip=True","Sort=True")</f>
        <v>13.758747341697458</v>
      </c>
      <c r="U741" s="43">
        <f ca="1">_xll.BInterpol('Base CDI'!$H$4:$H$28,'Base CDI'!$I$4:$I$29,S741,"Cubic","Extrapolate=Linear","MultiX=Average","Skip=True","Sort=True")</f>
        <v>13.671515143117734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46600</v>
      </c>
      <c r="T742" s="43">
        <f ca="1">_xll.BInterpol('Base CDI'!$H$4:$H$28,'Base CDI'!$J$4:$J$29,S742,"Cubic","Extrapolate=Linear","MultiX=Average","Skip=True","Sort=True")</f>
        <v>13.757165043573943</v>
      </c>
      <c r="U742" s="43">
        <f ca="1">_xll.BInterpol('Base CDI'!$H$4:$H$28,'Base CDI'!$I$4:$I$29,S742,"Cubic","Extrapolate=Linear","MultiX=Average","Skip=True","Sort=True")</f>
        <v>13.669806162187545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46601</v>
      </c>
      <c r="T743" s="43">
        <f ca="1">_xll.BInterpol('Base CDI'!$H$4:$H$28,'Base CDI'!$J$4:$J$29,S743,"Cubic","Extrapolate=Linear","MultiX=Average","Skip=True","Sort=True")</f>
        <v>13.755588365058614</v>
      </c>
      <c r="U743" s="43">
        <f ca="1">_xll.BInterpol('Base CDI'!$H$4:$H$28,'Base CDI'!$I$4:$I$29,S743,"Cubic","Extrapolate=Linear","MultiX=Average","Skip=True","Sort=True")</f>
        <v>13.66810277885568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46602</v>
      </c>
      <c r="T744" s="43">
        <f ca="1">_xll.BInterpol('Base CDI'!$H$4:$H$28,'Base CDI'!$J$4:$J$29,S744,"Cubic","Extrapolate=Linear","MultiX=Average","Skip=True","Sort=True")</f>
        <v>13.754017301559449</v>
      </c>
      <c r="U744" s="43">
        <f ca="1">_xll.BInterpol('Base CDI'!$H$4:$H$28,'Base CDI'!$I$4:$I$29,S744,"Cubic","Extrapolate=Linear","MultiX=Average","Skip=True","Sort=True")</f>
        <v>13.66640498895037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46603</v>
      </c>
      <c r="T745" s="43">
        <f ca="1">_xll.BInterpol('Base CDI'!$H$4:$H$28,'Base CDI'!$J$4:$J$29,S745,"Cubic","Extrapolate=Linear","MultiX=Average","Skip=True","Sort=True")</f>
        <v>13.752451848484435</v>
      </c>
      <c r="U745" s="43">
        <f ca="1">_xll.BInterpol('Base CDI'!$H$4:$H$28,'Base CDI'!$I$4:$I$29,S745,"Cubic","Extrapolate=Linear","MultiX=Average","Skip=True","Sort=True")</f>
        <v>13.664712788299855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46604</v>
      </c>
      <c r="T746" s="43">
        <f ca="1">_xll.BInterpol('Base CDI'!$H$4:$H$28,'Base CDI'!$J$4:$J$29,S746,"Cubic","Extrapolate=Linear","MultiX=Average","Skip=True","Sort=True")</f>
        <v>13.750892001241553</v>
      </c>
      <c r="U746" s="43">
        <f ca="1">_xll.BInterpol('Base CDI'!$H$4:$H$28,'Base CDI'!$I$4:$I$29,S746,"Cubic","Extrapolate=Linear","MultiX=Average","Skip=True","Sort=True")</f>
        <v>13.663026172732364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46605</v>
      </c>
      <c r="T747" s="43">
        <f ca="1">_xll.BInterpol('Base CDI'!$H$4:$H$28,'Base CDI'!$J$4:$J$29,S747,"Cubic","Extrapolate=Linear","MultiX=Average","Skip=True","Sort=True")</f>
        <v>13.749337755238788</v>
      </c>
      <c r="U747" s="43">
        <f ca="1">_xll.BInterpol('Base CDI'!$H$4:$H$28,'Base CDI'!$I$4:$I$29,S747,"Cubic","Extrapolate=Linear","MultiX=Average","Skip=True","Sort=True")</f>
        <v>13.661345138076131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46606</v>
      </c>
      <c r="T748" s="43">
        <f ca="1">_xll.BInterpol('Base CDI'!$H$4:$H$28,'Base CDI'!$J$4:$J$29,S748,"Cubic","Extrapolate=Linear","MultiX=Average","Skip=True","Sort=True")</f>
        <v>13.747789105884124</v>
      </c>
      <c r="U748" s="43">
        <f ca="1">_xll.BInterpol('Base CDI'!$H$4:$H$28,'Base CDI'!$I$4:$I$29,S748,"Cubic","Extrapolate=Linear","MultiX=Average","Skip=True","Sort=True")</f>
        <v>13.659669680159388</v>
      </c>
    </row>
    <row r="749" spans="16:21" x14ac:dyDescent="0.25">
      <c r="P749" s="10">
        <v>35604</v>
      </c>
      <c r="Q749">
        <v>2.761873</v>
      </c>
      <c r="S749" s="42">
        <f t="shared" ca="1" si="16"/>
        <v>46607</v>
      </c>
      <c r="T749" s="43">
        <f ca="1">_xll.BInterpol('Base CDI'!$H$4:$H$28,'Base CDI'!$J$4:$J$29,S749,"Cubic","Extrapolate=Linear","MultiX=Average","Skip=True","Sort=True")</f>
        <v>13.746246048585542</v>
      </c>
      <c r="U749" s="43">
        <f ca="1">_xll.BInterpol('Base CDI'!$H$4:$H$28,'Base CDI'!$I$4:$I$29,S749,"Cubic","Extrapolate=Linear","MultiX=Average","Skip=True","Sort=True")</f>
        <v>13.657999794810372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46608</v>
      </c>
      <c r="T750" s="43">
        <f ca="1">_xll.BInterpol('Base CDI'!$H$4:$H$28,'Base CDI'!$J$4:$J$29,S750,"Cubic","Extrapolate=Linear","MultiX=Average","Skip=True","Sort=True")</f>
        <v>13.744708578751027</v>
      </c>
      <c r="U750" s="43">
        <f ca="1">_xll.BInterpol('Base CDI'!$H$4:$H$28,'Base CDI'!$I$4:$I$29,S750,"Cubic","Extrapolate=Linear","MultiX=Average","Skip=True","Sort=True")</f>
        <v>13.656335477857313</v>
      </c>
    </row>
    <row r="751" spans="16:21" x14ac:dyDescent="0.25">
      <c r="P751" s="10">
        <v>35606</v>
      </c>
      <c r="Q751">
        <v>2.766054</v>
      </c>
      <c r="S751" s="42">
        <f t="shared" ca="1" si="16"/>
        <v>46609</v>
      </c>
      <c r="T751" s="43">
        <f ca="1">_xll.BInterpol('Base CDI'!$H$4:$H$28,'Base CDI'!$J$4:$J$29,S751,"Cubic","Extrapolate=Linear","MultiX=Average","Skip=True","Sort=True")</f>
        <v>13.743176691788561</v>
      </c>
      <c r="U751" s="43">
        <f ca="1">_xll.BInterpol('Base CDI'!$H$4:$H$28,'Base CDI'!$I$4:$I$29,S751,"Cubic","Extrapolate=Linear","MultiX=Average","Skip=True","Sort=True")</f>
        <v>13.654676725128448</v>
      </c>
    </row>
    <row r="752" spans="16:21" x14ac:dyDescent="0.25">
      <c r="P752" s="10">
        <v>35607</v>
      </c>
      <c r="Q752">
        <v>2.768119</v>
      </c>
      <c r="S752" s="42">
        <f t="shared" ca="1" si="16"/>
        <v>46610</v>
      </c>
      <c r="T752" s="43">
        <f ca="1">_xll.BInterpol('Base CDI'!$H$4:$H$28,'Base CDI'!$J$4:$J$29,S752,"Cubic","Extrapolate=Linear","MultiX=Average","Skip=True","Sort=True")</f>
        <v>13.74165038310613</v>
      </c>
      <c r="U752" s="43">
        <f ca="1">_xll.BInterpol('Base CDI'!$H$4:$H$28,'Base CDI'!$I$4:$I$29,S752,"Cubic","Extrapolate=Linear","MultiX=Average","Skip=True","Sort=True")</f>
        <v>13.653023532452007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46611</v>
      </c>
      <c r="T753" s="43">
        <f ca="1">_xll.BInterpol('Base CDI'!$H$4:$H$28,'Base CDI'!$J$4:$J$29,S753,"Cubic","Extrapolate=Linear","MultiX=Average","Skip=True","Sort=True")</f>
        <v>13.740129648111715</v>
      </c>
      <c r="U753" s="43">
        <f ca="1">_xll.BInterpol('Base CDI'!$H$4:$H$28,'Base CDI'!$I$4:$I$29,S753,"Cubic","Extrapolate=Linear","MultiX=Average","Skip=True","Sort=True")</f>
        <v>13.651375895656226</v>
      </c>
    </row>
    <row r="754" spans="16:21" x14ac:dyDescent="0.25">
      <c r="P754" s="10">
        <v>35611</v>
      </c>
      <c r="Q754">
        <v>2.772227</v>
      </c>
      <c r="S754" s="42">
        <f t="shared" ca="1" si="16"/>
        <v>46612</v>
      </c>
      <c r="T754" s="43">
        <f ca="1">_xll.BInterpol('Base CDI'!$H$4:$H$28,'Base CDI'!$J$4:$J$29,S754,"Cubic","Extrapolate=Linear","MultiX=Average","Skip=True","Sort=True")</f>
        <v>13.738614482213299</v>
      </c>
      <c r="U754" s="43">
        <f ca="1">_xll.BInterpol('Base CDI'!$H$4:$H$28,'Base CDI'!$I$4:$I$29,S754,"Cubic","Extrapolate=Linear","MultiX=Average","Skip=True","Sort=True")</f>
        <v>13.649733810569337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46613</v>
      </c>
      <c r="T755" s="43">
        <f ca="1">_xll.BInterpol('Base CDI'!$H$4:$H$28,'Base CDI'!$J$4:$J$29,S755,"Cubic","Extrapolate=Linear","MultiX=Average","Skip=True","Sort=True")</f>
        <v>13.737104880818867</v>
      </c>
      <c r="U755" s="43">
        <f ca="1">_xll.BInterpol('Base CDI'!$H$4:$H$28,'Base CDI'!$I$4:$I$29,S755,"Cubic","Extrapolate=Linear","MultiX=Average","Skip=True","Sort=True")</f>
        <v>13.648097273019573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46614</v>
      </c>
      <c r="T756" s="43">
        <f ca="1">_xll.BInterpol('Base CDI'!$H$4:$H$28,'Base CDI'!$J$4:$J$29,S756,"Cubic","Extrapolate=Linear","MultiX=Average","Skip=True","Sort=True")</f>
        <v>13.735600839336403</v>
      </c>
      <c r="U756" s="43">
        <f ca="1">_xll.BInterpol('Base CDI'!$H$4:$H$28,'Base CDI'!$I$4:$I$29,S756,"Cubic","Extrapolate=Linear","MultiX=Average","Skip=True","Sort=True")</f>
        <v>13.64646627883517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46615</v>
      </c>
      <c r="T757" s="43">
        <f ca="1">_xll.BInterpol('Base CDI'!$H$4:$H$28,'Base CDI'!$J$4:$J$29,S757,"Cubic","Extrapolate=Linear","MultiX=Average","Skip=True","Sort=True")</f>
        <v>13.734102353173888</v>
      </c>
      <c r="U757" s="43">
        <f ca="1">_xll.BInterpol('Base CDI'!$H$4:$H$28,'Base CDI'!$I$4:$I$29,S757,"Cubic","Extrapolate=Linear","MultiX=Average","Skip=True","Sort=True")</f>
        <v>13.644840823844358</v>
      </c>
    </row>
    <row r="758" spans="16:21" x14ac:dyDescent="0.25">
      <c r="P758" s="10">
        <v>35615</v>
      </c>
      <c r="Q758">
        <v>2.779849</v>
      </c>
      <c r="S758" s="42">
        <f t="shared" ca="1" si="16"/>
        <v>46616</v>
      </c>
      <c r="T758" s="43">
        <f ca="1">_xll.BInterpol('Base CDI'!$H$4:$H$28,'Base CDI'!$J$4:$J$29,S758,"Cubic","Extrapolate=Linear","MultiX=Average","Skip=True","Sort=True")</f>
        <v>13.732609417739308</v>
      </c>
      <c r="U758" s="43">
        <f ca="1">_xll.BInterpol('Base CDI'!$H$4:$H$28,'Base CDI'!$I$4:$I$29,S758,"Cubic","Extrapolate=Linear","MultiX=Average","Skip=True","Sort=True")</f>
        <v>13.643220903875374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46617</v>
      </c>
      <c r="T759" s="43">
        <f ca="1">_xll.BInterpol('Base CDI'!$H$4:$H$28,'Base CDI'!$J$4:$J$29,S759,"Cubic","Extrapolate=Linear","MultiX=Average","Skip=True","Sort=True")</f>
        <v>13.731122028440643</v>
      </c>
      <c r="U759" s="43">
        <f ca="1">_xll.BInterpol('Base CDI'!$H$4:$H$28,'Base CDI'!$I$4:$I$29,S759,"Cubic","Extrapolate=Linear","MultiX=Average","Skip=True","Sort=True")</f>
        <v>13.641606514756448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46618</v>
      </c>
      <c r="T760" s="43">
        <f ca="1">_xll.BInterpol('Base CDI'!$H$4:$H$28,'Base CDI'!$J$4:$J$29,S760,"Cubic","Extrapolate=Linear","MultiX=Average","Skip=True","Sort=True")</f>
        <v>13.729640180685879</v>
      </c>
      <c r="U760" s="43">
        <f ca="1">_xll.BInterpol('Base CDI'!$H$4:$H$28,'Base CDI'!$I$4:$I$29,S760,"Cubic","Extrapolate=Linear","MultiX=Average","Skip=True","Sort=True")</f>
        <v>13.639997652315817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46619</v>
      </c>
      <c r="T761" s="43">
        <f ca="1">_xll.BInterpol('Base CDI'!$H$4:$H$28,'Base CDI'!$J$4:$J$29,S761,"Cubic","Extrapolate=Linear","MultiX=Average","Skip=True","Sort=True")</f>
        <v>13.728163869883</v>
      </c>
      <c r="U761" s="43">
        <f ca="1">_xll.BInterpol('Base CDI'!$H$4:$H$28,'Base CDI'!$I$4:$I$29,S761,"Cubic","Extrapolate=Linear","MultiX=Average","Skip=True","Sort=True")</f>
        <v>13.638394312381712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46620</v>
      </c>
      <c r="T762" s="43">
        <f ca="1">_xll.BInterpol('Base CDI'!$H$4:$H$28,'Base CDI'!$J$4:$J$29,S762,"Cubic","Extrapolate=Linear","MultiX=Average","Skip=True","Sort=True")</f>
        <v>13.726693091439985</v>
      </c>
      <c r="U762" s="43">
        <f ca="1">_xll.BInterpol('Base CDI'!$H$4:$H$28,'Base CDI'!$I$4:$I$29,S762,"Cubic","Extrapolate=Linear","MultiX=Average","Skip=True","Sort=True")</f>
        <v>13.636796490782366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46621</v>
      </c>
      <c r="T763" s="43">
        <f ca="1">_xll.BInterpol('Base CDI'!$H$4:$H$28,'Base CDI'!$J$4:$J$29,S763,"Cubic","Extrapolate=Linear","MultiX=Average","Skip=True","Sort=True")</f>
        <v>13.725227840764823</v>
      </c>
      <c r="U763" s="43">
        <f ca="1">_xll.BInterpol('Base CDI'!$H$4:$H$28,'Base CDI'!$I$4:$I$29,S763,"Cubic","Extrapolate=Linear","MultiX=Average","Skip=True","Sort=True")</f>
        <v>13.635204183346016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46622</v>
      </c>
      <c r="T764" s="43">
        <f ca="1">_xll.BInterpol('Base CDI'!$H$4:$H$28,'Base CDI'!$J$4:$J$29,S764,"Cubic","Extrapolate=Linear","MultiX=Average","Skip=True","Sort=True")</f>
        <v>13.723768113265495</v>
      </c>
      <c r="U764" s="43">
        <f ca="1">_xll.BInterpol('Base CDI'!$H$4:$H$28,'Base CDI'!$I$4:$I$29,S764,"Cubic","Extrapolate=Linear","MultiX=Average","Skip=True","Sort=True")</f>
        <v>13.633617385900891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46623</v>
      </c>
      <c r="T765" s="43">
        <f ca="1">_xll.BInterpol('Base CDI'!$H$4:$H$28,'Base CDI'!$J$4:$J$29,S765,"Cubic","Extrapolate=Linear","MultiX=Average","Skip=True","Sort=True")</f>
        <v>13.722313904349981</v>
      </c>
      <c r="U765" s="43">
        <f ca="1">_xll.BInterpol('Base CDI'!$H$4:$H$28,'Base CDI'!$I$4:$I$29,S765,"Cubic","Extrapolate=Linear","MultiX=Average","Skip=True","Sort=True")</f>
        <v>13.632036094275225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46624</v>
      </c>
      <c r="T766" s="43">
        <f ca="1">_xll.BInterpol('Base CDI'!$H$4:$H$28,'Base CDI'!$J$4:$J$29,S766,"Cubic","Extrapolate=Linear","MultiX=Average","Skip=True","Sort=True")</f>
        <v>13.72086520942627</v>
      </c>
      <c r="U766" s="43">
        <f ca="1">_xll.BInterpol('Base CDI'!$H$4:$H$28,'Base CDI'!$I$4:$I$29,S766,"Cubic","Extrapolate=Linear","MultiX=Average","Skip=True","Sort=True")</f>
        <v>13.630460304297255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46625</v>
      </c>
      <c r="T767" s="43">
        <f ca="1">_xll.BInterpol('Base CDI'!$H$4:$H$28,'Base CDI'!$J$4:$J$29,S767,"Cubic","Extrapolate=Linear","MultiX=Average","Skip=True","Sort=True")</f>
        <v>13.719422023902343</v>
      </c>
      <c r="U767" s="43">
        <f ca="1">_xll.BInterpol('Base CDI'!$H$4:$H$28,'Base CDI'!$I$4:$I$29,S767,"Cubic","Extrapolate=Linear","MultiX=Average","Skip=True","Sort=True")</f>
        <v>13.628890011795214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46626</v>
      </c>
      <c r="T768" s="43">
        <f ca="1">_xll.BInterpol('Base CDI'!$H$4:$H$28,'Base CDI'!$J$4:$J$29,S768,"Cubic","Extrapolate=Linear","MultiX=Average","Skip=True","Sort=True")</f>
        <v>13.717984343186183</v>
      </c>
      <c r="U768" s="43">
        <f ca="1">_xll.BInterpol('Base CDI'!$H$4:$H$28,'Base CDI'!$I$4:$I$29,S768,"Cubic","Extrapolate=Linear","MultiX=Average","Skip=True","Sort=True")</f>
        <v>13.627325212597331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46627</v>
      </c>
      <c r="T769" s="43">
        <f ca="1">_xll.BInterpol('Base CDI'!$H$4:$H$28,'Base CDI'!$J$4:$J$29,S769,"Cubic","Extrapolate=Linear","MultiX=Average","Skip=True","Sort=True")</f>
        <v>13.716552162685772</v>
      </c>
      <c r="U769" s="43">
        <f ca="1">_xll.BInterpol('Base CDI'!$H$4:$H$28,'Base CDI'!$I$4:$I$29,S769,"Cubic","Extrapolate=Linear","MultiX=Average","Skip=True","Sort=True")</f>
        <v>13.625765902531844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46628</v>
      </c>
      <c r="T770" s="43">
        <f ca="1">_xll.BInterpol('Base CDI'!$H$4:$H$28,'Base CDI'!$J$4:$J$29,S770,"Cubic","Extrapolate=Linear","MultiX=Average","Skip=True","Sort=True")</f>
        <v>13.715125477809096</v>
      </c>
      <c r="U770" s="43">
        <f ca="1">_xll.BInterpol('Base CDI'!$H$4:$H$28,'Base CDI'!$I$4:$I$29,S770,"Cubic","Extrapolate=Linear","MultiX=Average","Skip=True","Sort=True")</f>
        <v>13.624212077426984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46629</v>
      </c>
      <c r="T771" s="43">
        <f ca="1">_xll.BInterpol('Base CDI'!$H$4:$H$28,'Base CDI'!$J$4:$J$29,S771,"Cubic","Extrapolate=Linear","MultiX=Average","Skip=True","Sort=True")</f>
        <v>13.713704283964137</v>
      </c>
      <c r="U771" s="43">
        <f ca="1">_xll.BInterpol('Base CDI'!$H$4:$H$28,'Base CDI'!$I$4:$I$29,S771,"Cubic","Extrapolate=Linear","MultiX=Average","Skip=True","Sort=True")</f>
        <v>13.622663733110986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46630</v>
      </c>
      <c r="T772" s="43">
        <f ca="1">_xll.BInterpol('Base CDI'!$H$4:$H$28,'Base CDI'!$J$4:$J$29,S772,"Cubic","Extrapolate=Linear","MultiX=Average","Skip=True","Sort=True")</f>
        <v>13.71228857655888</v>
      </c>
      <c r="U772" s="43">
        <f ca="1">_xll.BInterpol('Base CDI'!$H$4:$H$28,'Base CDI'!$I$4:$I$29,S772,"Cubic","Extrapolate=Linear","MultiX=Average","Skip=True","Sort=True")</f>
        <v>13.621120865412083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46631</v>
      </c>
      <c r="T773" s="43">
        <f ca="1">_xll.BInterpol('Base CDI'!$H$4:$H$28,'Base CDI'!$J$4:$J$29,S773,"Cubic","Extrapolate=Linear","MultiX=Average","Skip=True","Sort=True")</f>
        <v>13.710878351001305</v>
      </c>
      <c r="U773" s="43">
        <f ca="1">_xll.BInterpol('Base CDI'!$H$4:$H$28,'Base CDI'!$I$4:$I$29,S773,"Cubic","Extrapolate=Linear","MultiX=Average","Skip=True","Sort=True")</f>
        <v>13.619583470158506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46632</v>
      </c>
      <c r="T774" s="43">
        <f ca="1">_xll.BInterpol('Base CDI'!$H$4:$H$28,'Base CDI'!$J$4:$J$29,S774,"Cubic","Extrapolate=Linear","MultiX=Average","Skip=True","Sort=True")</f>
        <v>13.709473602699401</v>
      </c>
      <c r="U774" s="43">
        <f ca="1">_xll.BInterpol('Base CDI'!$H$4:$H$28,'Base CDI'!$I$4:$I$29,S774,"Cubic","Extrapolate=Linear","MultiX=Average","Skip=True","Sort=True")</f>
        <v>13.618051543178492</v>
      </c>
    </row>
    <row r="775" spans="16:21" x14ac:dyDescent="0.25">
      <c r="P775" s="10">
        <v>35640</v>
      </c>
      <c r="Q775">
        <v>2.812703</v>
      </c>
      <c r="S775" s="42">
        <f t="shared" ca="1" si="16"/>
        <v>46633</v>
      </c>
      <c r="T775" s="43">
        <f ca="1">_xll.BInterpol('Base CDI'!$H$4:$H$28,'Base CDI'!$J$4:$J$29,S775,"Cubic","Extrapolate=Linear","MultiX=Average","Skip=True","Sort=True")</f>
        <v>13.708074327061144</v>
      </c>
      <c r="U775" s="43">
        <f ca="1">_xll.BInterpol('Base CDI'!$H$4:$H$28,'Base CDI'!$I$4:$I$29,S775,"Cubic","Extrapolate=Linear","MultiX=Average","Skip=True","Sort=True")</f>
        <v>13.616525080300274</v>
      </c>
    </row>
    <row r="776" spans="16:21" x14ac:dyDescent="0.25">
      <c r="P776" s="10">
        <v>35641</v>
      </c>
      <c r="Q776">
        <v>2.814635</v>
      </c>
      <c r="S776" s="42">
        <f t="shared" ca="1" si="16"/>
        <v>46634</v>
      </c>
      <c r="T776" s="43">
        <f ca="1">_xll.BInterpol('Base CDI'!$H$4:$H$28,'Base CDI'!$J$4:$J$29,S776,"Cubic","Extrapolate=Linear","MultiX=Average","Skip=True","Sort=True")</f>
        <v>13.706680519494522</v>
      </c>
      <c r="U776" s="43">
        <f ca="1">_xll.BInterpol('Base CDI'!$H$4:$H$28,'Base CDI'!$I$4:$I$29,S776,"Cubic","Extrapolate=Linear","MultiX=Average","Skip=True","Sort=True")</f>
        <v>13.615004077352083</v>
      </c>
    </row>
    <row r="777" spans="16:21" x14ac:dyDescent="0.25">
      <c r="P777" s="10">
        <v>35642</v>
      </c>
      <c r="Q777">
        <v>2.816567</v>
      </c>
      <c r="S777" s="42">
        <f t="shared" ca="1" si="16"/>
        <v>46635</v>
      </c>
      <c r="T777" s="43">
        <f ca="1">_xll.BInterpol('Base CDI'!$H$4:$H$28,'Base CDI'!$J$4:$J$29,S777,"Cubic","Extrapolate=Linear","MultiX=Average","Skip=True","Sort=True")</f>
        <v>13.70529217540752</v>
      </c>
      <c r="U777" s="43">
        <f ca="1">_xll.BInterpol('Base CDI'!$H$4:$H$28,'Base CDI'!$I$4:$I$29,S777,"Cubic","Extrapolate=Linear","MultiX=Average","Skip=True","Sort=True")</f>
        <v>13.613488530162154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46636</v>
      </c>
      <c r="T778" s="43">
        <f ca="1">_xll.BInterpol('Base CDI'!$H$4:$H$28,'Base CDI'!$J$4:$J$29,S778,"Cubic","Extrapolate=Linear","MultiX=Average","Skip=True","Sort=True")</f>
        <v>13.703909290208117</v>
      </c>
      <c r="U778" s="43">
        <f ca="1">_xll.BInterpol('Base CDI'!$H$4:$H$28,'Base CDI'!$I$4:$I$29,S778,"Cubic","Extrapolate=Linear","MultiX=Average","Skip=True","Sort=True")</f>
        <v>13.611978434558722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46637</v>
      </c>
      <c r="T779" s="43">
        <f ca="1">_xll.BInterpol('Base CDI'!$H$4:$H$28,'Base CDI'!$J$4:$J$29,S779,"Cubic","Extrapolate=Linear","MultiX=Average","Skip=True","Sort=True")</f>
        <v>13.702531859304298</v>
      </c>
      <c r="U779" s="43">
        <f ca="1">_xll.BInterpol('Base CDI'!$H$4:$H$28,'Base CDI'!$I$4:$I$29,S779,"Cubic","Extrapolate=Linear","MultiX=Average","Skip=True","Sort=True")</f>
        <v>13.610473786370019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46638</v>
      </c>
      <c r="T780" s="43">
        <f ca="1">_xll.BInterpol('Base CDI'!$H$4:$H$28,'Base CDI'!$J$4:$J$29,S780,"Cubic","Extrapolate=Linear","MultiX=Average","Skip=True","Sort=True")</f>
        <v>13.701159878104047</v>
      </c>
      <c r="U780" s="43">
        <f ca="1">_xll.BInterpol('Base CDI'!$H$4:$H$28,'Base CDI'!$I$4:$I$29,S780,"Cubic","Extrapolate=Linear","MultiX=Average","Skip=True","Sort=True")</f>
        <v>13.608974581424278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46639</v>
      </c>
      <c r="T781" s="43">
        <f ca="1">_xll.BInterpol('Base CDI'!$H$4:$H$28,'Base CDI'!$J$4:$J$29,S781,"Cubic","Extrapolate=Linear","MultiX=Average","Skip=True","Sort=True")</f>
        <v>13.699793342015347</v>
      </c>
      <c r="U781" s="43">
        <f ca="1">_xll.BInterpol('Base CDI'!$H$4:$H$28,'Base CDI'!$I$4:$I$29,S781,"Cubic","Extrapolate=Linear","MultiX=Average","Skip=True","Sort=True")</f>
        <v>13.607480815549732</v>
      </c>
    </row>
    <row r="782" spans="16:21" x14ac:dyDescent="0.25">
      <c r="P782" s="10">
        <v>35649</v>
      </c>
      <c r="Q782">
        <v>2.82707</v>
      </c>
      <c r="S782" s="42">
        <f t="shared" ca="1" si="17"/>
        <v>46640</v>
      </c>
      <c r="T782" s="43">
        <f ca="1">_xll.BInterpol('Base CDI'!$H$4:$H$28,'Base CDI'!$J$4:$J$29,S782,"Cubic","Extrapolate=Linear","MultiX=Average","Skip=True","Sort=True")</f>
        <v>13.698432246446181</v>
      </c>
      <c r="U782" s="43">
        <f ca="1">_xll.BInterpol('Base CDI'!$H$4:$H$28,'Base CDI'!$I$4:$I$29,S782,"Cubic","Extrapolate=Linear","MultiX=Average","Skip=True","Sort=True")</f>
        <v>13.605992484574616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46641</v>
      </c>
      <c r="T783" s="43">
        <f ca="1">_xll.BInterpol('Base CDI'!$H$4:$H$28,'Base CDI'!$J$4:$J$29,S783,"Cubic","Extrapolate=Linear","MultiX=Average","Skip=True","Sort=True")</f>
        <v>13.697076586804533</v>
      </c>
      <c r="U783" s="43">
        <f ca="1">_xll.BInterpol('Base CDI'!$H$4:$H$28,'Base CDI'!$I$4:$I$29,S783,"Cubic","Extrapolate=Linear","MultiX=Average","Skip=True","Sort=True")</f>
        <v>13.604509584327163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46642</v>
      </c>
      <c r="T784" s="43">
        <f ca="1">_xll.BInterpol('Base CDI'!$H$4:$H$28,'Base CDI'!$J$4:$J$29,S784,"Cubic","Extrapolate=Linear","MultiX=Average","Skip=True","Sort=True")</f>
        <v>13.695726358498387</v>
      </c>
      <c r="U784" s="43">
        <f ca="1">_xll.BInterpol('Base CDI'!$H$4:$H$28,'Base CDI'!$I$4:$I$29,S784,"Cubic","Extrapolate=Linear","MultiX=Average","Skip=True","Sort=True")</f>
        <v>13.603032110635604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46643</v>
      </c>
      <c r="T785" s="43">
        <f ca="1">_xll.BInterpol('Base CDI'!$H$4:$H$28,'Base CDI'!$J$4:$J$29,S785,"Cubic","Extrapolate=Linear","MultiX=Average","Skip=True","Sort=True")</f>
        <v>13.694381556935724</v>
      </c>
      <c r="U785" s="43">
        <f ca="1">_xll.BInterpol('Base CDI'!$H$4:$H$28,'Base CDI'!$I$4:$I$29,S785,"Cubic","Extrapolate=Linear","MultiX=Average","Skip=True","Sort=True")</f>
        <v>13.601560059328177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46644</v>
      </c>
      <c r="T786" s="43">
        <f ca="1">_xll.BInterpol('Base CDI'!$H$4:$H$28,'Base CDI'!$J$4:$J$29,S786,"Cubic","Extrapolate=Linear","MultiX=Average","Skip=True","Sort=True")</f>
        <v>13.693042177524529</v>
      </c>
      <c r="U786" s="43">
        <f ca="1">_xll.BInterpol('Base CDI'!$H$4:$H$28,'Base CDI'!$I$4:$I$29,S786,"Cubic","Extrapolate=Linear","MultiX=Average","Skip=True","Sort=True")</f>
        <v>13.600093426233112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46645</v>
      </c>
      <c r="T787" s="43">
        <f ca="1">_xll.BInterpol('Base CDI'!$H$4:$H$28,'Base CDI'!$J$4:$J$29,S787,"Cubic","Extrapolate=Linear","MultiX=Average","Skip=True","Sort=True")</f>
        <v>13.691708215672787</v>
      </c>
      <c r="U787" s="43">
        <f ca="1">_xll.BInterpol('Base CDI'!$H$4:$H$28,'Base CDI'!$I$4:$I$29,S787,"Cubic","Extrapolate=Linear","MultiX=Average","Skip=True","Sort=True")</f>
        <v>13.598632207178646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46646</v>
      </c>
      <c r="T788" s="43">
        <f ca="1">_xll.BInterpol('Base CDI'!$H$4:$H$28,'Base CDI'!$J$4:$J$29,S788,"Cubic","Extrapolate=Linear","MultiX=Average","Skip=True","Sort=True")</f>
        <v>13.690379666788477</v>
      </c>
      <c r="U788" s="43">
        <f ca="1">_xll.BInterpol('Base CDI'!$H$4:$H$28,'Base CDI'!$I$4:$I$29,S788,"Cubic","Extrapolate=Linear","MultiX=Average","Skip=True","Sort=True")</f>
        <v>13.597176397993008</v>
      </c>
    </row>
    <row r="789" spans="16:21" x14ac:dyDescent="0.25">
      <c r="P789" s="10">
        <v>35660</v>
      </c>
      <c r="Q789">
        <v>2.841974</v>
      </c>
      <c r="S789" s="42">
        <f t="shared" ca="1" si="17"/>
        <v>46647</v>
      </c>
      <c r="T789" s="43">
        <f ca="1">_xll.BInterpol('Base CDI'!$H$4:$H$28,'Base CDI'!$J$4:$J$29,S789,"Cubic","Extrapolate=Linear","MultiX=Average","Skip=True","Sort=True")</f>
        <v>13.689056526279586</v>
      </c>
      <c r="U789" s="43">
        <f ca="1">_xll.BInterpol('Base CDI'!$H$4:$H$28,'Base CDI'!$I$4:$I$29,S789,"Cubic","Extrapolate=Linear","MultiX=Average","Skip=True","Sort=True")</f>
        <v>13.595725994504434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46648</v>
      </c>
      <c r="T790" s="43">
        <f ca="1">_xll.BInterpol('Base CDI'!$H$4:$H$28,'Base CDI'!$J$4:$J$29,S790,"Cubic","Extrapolate=Linear","MultiX=Average","Skip=True","Sort=True")</f>
        <v>13.687738789554098</v>
      </c>
      <c r="U790" s="43">
        <f ca="1">_xll.BInterpol('Base CDI'!$H$4:$H$28,'Base CDI'!$I$4:$I$29,S790,"Cubic","Extrapolate=Linear","MultiX=Average","Skip=True","Sort=True")</f>
        <v>13.594280992541156</v>
      </c>
    </row>
    <row r="791" spans="16:21" x14ac:dyDescent="0.25">
      <c r="P791" s="10">
        <v>35662</v>
      </c>
      <c r="Q791">
        <v>2.846238</v>
      </c>
      <c r="S791" s="42">
        <f t="shared" ca="1" si="17"/>
        <v>46649</v>
      </c>
      <c r="T791" s="43">
        <f ca="1">_xll.BInterpol('Base CDI'!$H$4:$H$28,'Base CDI'!$J$4:$J$29,S791,"Cubic","Extrapolate=Linear","MultiX=Average","Skip=True","Sort=True")</f>
        <v>13.686426452019992</v>
      </c>
      <c r="U791" s="43">
        <f ca="1">_xll.BInterpol('Base CDI'!$H$4:$H$28,'Base CDI'!$I$4:$I$29,S791,"Cubic","Extrapolate=Linear","MultiX=Average","Skip=True","Sort=True")</f>
        <v>13.59284138793141</v>
      </c>
    </row>
    <row r="792" spans="16:21" x14ac:dyDescent="0.25">
      <c r="P792" s="10">
        <v>35663</v>
      </c>
      <c r="Q792">
        <v>2.848373</v>
      </c>
      <c r="S792" s="42">
        <f t="shared" ca="1" si="17"/>
        <v>46650</v>
      </c>
      <c r="T792" s="43">
        <f ca="1">_xll.BInterpol('Base CDI'!$H$4:$H$28,'Base CDI'!$J$4:$J$29,S792,"Cubic","Extrapolate=Linear","MultiX=Average","Skip=True","Sort=True")</f>
        <v>13.685119509085256</v>
      </c>
      <c r="U792" s="43">
        <f ca="1">_xll.BInterpol('Base CDI'!$H$4:$H$28,'Base CDI'!$I$4:$I$29,S792,"Cubic","Extrapolate=Linear","MultiX=Average","Skip=True","Sort=True")</f>
        <v>13.591407176503427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46651</v>
      </c>
      <c r="T793" s="43">
        <f ca="1">_xll.BInterpol('Base CDI'!$H$4:$H$28,'Base CDI'!$J$4:$J$29,S793,"Cubic","Extrapolate=Linear","MultiX=Average","Skip=True","Sort=True")</f>
        <v>13.683817956157871</v>
      </c>
      <c r="U793" s="43">
        <f ca="1">_xll.BInterpol('Base CDI'!$H$4:$H$28,'Base CDI'!$I$4:$I$29,S793,"Cubic","Extrapolate=Linear","MultiX=Average","Skip=True","Sort=True")</f>
        <v>13.589978354085442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46652</v>
      </c>
      <c r="T794" s="43">
        <f ca="1">_xll.BInterpol('Base CDI'!$H$4:$H$28,'Base CDI'!$J$4:$J$29,S794,"Cubic","Extrapolate=Linear","MultiX=Average","Skip=True","Sort=True")</f>
        <v>13.68252178864582</v>
      </c>
      <c r="U794" s="43">
        <f ca="1">_xll.BInterpol('Base CDI'!$H$4:$H$28,'Base CDI'!$I$4:$I$29,S794,"Cubic","Extrapolate=Linear","MultiX=Average","Skip=True","Sort=True")</f>
        <v>13.588554916505688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46653</v>
      </c>
      <c r="T795" s="43">
        <f ca="1">_xll.BInterpol('Base CDI'!$H$4:$H$28,'Base CDI'!$J$4:$J$29,S795,"Cubic","Extrapolate=Linear","MultiX=Average","Skip=True","Sort=True")</f>
        <v>13.681231001957089</v>
      </c>
      <c r="U795" s="43">
        <f ca="1">_xll.BInterpol('Base CDI'!$H$4:$H$28,'Base CDI'!$I$4:$I$29,S795,"Cubic","Extrapolate=Linear","MultiX=Average","Skip=True","Sort=True")</f>
        <v>13.587136859592398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46654</v>
      </c>
      <c r="T796" s="43">
        <f ca="1">_xll.BInterpol('Base CDI'!$H$4:$H$28,'Base CDI'!$J$4:$J$29,S796,"Cubic","Extrapolate=Linear","MultiX=Average","Skip=True","Sort=True")</f>
        <v>13.679945591499658</v>
      </c>
      <c r="U796" s="43">
        <f ca="1">_xll.BInterpol('Base CDI'!$H$4:$H$28,'Base CDI'!$I$4:$I$29,S796,"Cubic","Extrapolate=Linear","MultiX=Average","Skip=True","Sort=True")</f>
        <v>13.585724179173805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46655</v>
      </c>
      <c r="T797" s="43">
        <f ca="1">_xll.BInterpol('Base CDI'!$H$4:$H$28,'Base CDI'!$J$4:$J$29,S797,"Cubic","Extrapolate=Linear","MultiX=Average","Skip=True","Sort=True")</f>
        <v>13.678665552681512</v>
      </c>
      <c r="U797" s="43">
        <f ca="1">_xll.BInterpol('Base CDI'!$H$4:$H$28,'Base CDI'!$I$4:$I$29,S797,"Cubic","Extrapolate=Linear","MultiX=Average","Skip=True","Sort=True")</f>
        <v>13.584316871078144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46656</v>
      </c>
      <c r="T798" s="43">
        <f ca="1">_xll.BInterpol('Base CDI'!$H$4:$H$28,'Base CDI'!$J$4:$J$29,S798,"Cubic","Extrapolate=Linear","MultiX=Average","Skip=True","Sort=True")</f>
        <v>13.677390880910634</v>
      </c>
      <c r="U798" s="43">
        <f ca="1">_xll.BInterpol('Base CDI'!$H$4:$H$28,'Base CDI'!$I$4:$I$29,S798,"Cubic","Extrapolate=Linear","MultiX=Average","Skip=True","Sort=True")</f>
        <v>13.582914931133647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46657</v>
      </c>
      <c r="T799" s="43">
        <f ca="1">_xll.BInterpol('Base CDI'!$H$4:$H$28,'Base CDI'!$J$4:$J$29,S799,"Cubic","Extrapolate=Linear","MultiX=Average","Skip=True","Sort=True")</f>
        <v>13.676121571595008</v>
      </c>
      <c r="U799" s="43">
        <f ca="1">_xll.BInterpol('Base CDI'!$H$4:$H$28,'Base CDI'!$I$4:$I$29,S799,"Cubic","Extrapolate=Linear","MultiX=Average","Skip=True","Sort=True")</f>
        <v>13.58151835516855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46658</v>
      </c>
      <c r="T800" s="43">
        <f ca="1">_xll.BInterpol('Base CDI'!$H$4:$H$28,'Base CDI'!$J$4:$J$29,S800,"Cubic","Extrapolate=Linear","MultiX=Average","Skip=True","Sort=True")</f>
        <v>13.674857620142618</v>
      </c>
      <c r="U800" s="43">
        <f ca="1">_xll.BInterpol('Base CDI'!$H$4:$H$28,'Base CDI'!$I$4:$I$29,S800,"Cubic","Extrapolate=Linear","MultiX=Average","Skip=True","Sort=True")</f>
        <v>13.580127139011083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46659</v>
      </c>
      <c r="T801" s="43">
        <f ca="1">_xll.BInterpol('Base CDI'!$H$4:$H$28,'Base CDI'!$J$4:$J$29,S801,"Cubic","Extrapolate=Linear","MultiX=Average","Skip=True","Sort=True")</f>
        <v>13.673599021961445</v>
      </c>
      <c r="U801" s="43">
        <f ca="1">_xll.BInterpol('Base CDI'!$H$4:$H$28,'Base CDI'!$I$4:$I$29,S801,"Cubic","Extrapolate=Linear","MultiX=Average","Skip=True","Sort=True")</f>
        <v>13.578741278489481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46660</v>
      </c>
      <c r="T802" s="43">
        <f ca="1">_xll.BInterpol('Base CDI'!$H$4:$H$28,'Base CDI'!$J$4:$J$29,S802,"Cubic","Extrapolate=Linear","MultiX=Average","Skip=True","Sort=True")</f>
        <v>13.672345772459474</v>
      </c>
      <c r="U802" s="43">
        <f ca="1">_xll.BInterpol('Base CDI'!$H$4:$H$28,'Base CDI'!$I$4:$I$29,S802,"Cubic","Extrapolate=Linear","MultiX=Average","Skip=True","Sort=True")</f>
        <v>13.577360769431978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46661</v>
      </c>
      <c r="T803" s="43">
        <f ca="1">_xll.BInterpol('Base CDI'!$H$4:$H$28,'Base CDI'!$J$4:$J$29,S803,"Cubic","Extrapolate=Linear","MultiX=Average","Skip=True","Sort=True")</f>
        <v>13.671097867044688</v>
      </c>
      <c r="U803" s="43">
        <f ca="1">_xll.BInterpol('Base CDI'!$H$4:$H$28,'Base CDI'!$I$4:$I$29,S803,"Cubic","Extrapolate=Linear","MultiX=Average","Skip=True","Sort=True")</f>
        <v>13.575985607666807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46662</v>
      </c>
      <c r="T804" s="43">
        <f ca="1">_xll.BInterpol('Base CDI'!$H$4:$H$28,'Base CDI'!$J$4:$J$29,S804,"Cubic","Extrapolate=Linear","MultiX=Average","Skip=True","Sort=True")</f>
        <v>13.669855301125072</v>
      </c>
      <c r="U804" s="43">
        <f ca="1">_xll.BInterpol('Base CDI'!$H$4:$H$28,'Base CDI'!$I$4:$I$29,S804,"Cubic","Extrapolate=Linear","MultiX=Average","Skip=True","Sort=True")</f>
        <v>13.574615789022202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46663</v>
      </c>
      <c r="T805" s="43">
        <f ca="1">_xll.BInterpol('Base CDI'!$H$4:$H$28,'Base CDI'!$J$4:$J$29,S805,"Cubic","Extrapolate=Linear","MultiX=Average","Skip=True","Sort=True")</f>
        <v>13.668618070108606</v>
      </c>
      <c r="U805" s="43">
        <f ca="1">_xll.BInterpol('Base CDI'!$H$4:$H$28,'Base CDI'!$I$4:$I$29,S805,"Cubic","Extrapolate=Linear","MultiX=Average","Skip=True","Sort=True")</f>
        <v>13.573251309326395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46664</v>
      </c>
      <c r="T806" s="43">
        <f ca="1">_xll.BInterpol('Base CDI'!$H$4:$H$28,'Base CDI'!$J$4:$J$29,S806,"Cubic","Extrapolate=Linear","MultiX=Average","Skip=True","Sort=True")</f>
        <v>13.667386169403276</v>
      </c>
      <c r="U806" s="43">
        <f ca="1">_xll.BInterpol('Base CDI'!$H$4:$H$28,'Base CDI'!$I$4:$I$29,S806,"Cubic","Extrapolate=Linear","MultiX=Average","Skip=True","Sort=True")</f>
        <v>13.571892164407622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46665</v>
      </c>
      <c r="T807" s="43">
        <f ca="1">_xll.BInterpol('Base CDI'!$H$4:$H$28,'Base CDI'!$J$4:$J$29,S807,"Cubic","Extrapolate=Linear","MultiX=Average","Skip=True","Sort=True")</f>
        <v>13.666159594417065</v>
      </c>
      <c r="U807" s="43">
        <f ca="1">_xll.BInterpol('Base CDI'!$H$4:$H$28,'Base CDI'!$I$4:$I$29,S807,"Cubic","Extrapolate=Linear","MultiX=Average","Skip=True","Sort=True")</f>
        <v>13.570538350094113</v>
      </c>
    </row>
    <row r="808" spans="16:21" x14ac:dyDescent="0.25">
      <c r="P808" s="10">
        <v>35685</v>
      </c>
      <c r="Q808">
        <v>2.881767</v>
      </c>
      <c r="S808" s="42">
        <f t="shared" ca="1" si="17"/>
        <v>46666</v>
      </c>
      <c r="T808" s="43">
        <f ca="1">_xll.BInterpol('Base CDI'!$H$4:$H$28,'Base CDI'!$J$4:$J$29,S808,"Cubic","Extrapolate=Linear","MultiX=Average","Skip=True","Sort=True")</f>
        <v>13.664938340557955</v>
      </c>
      <c r="U808" s="43">
        <f ca="1">_xll.BInterpol('Base CDI'!$H$4:$H$28,'Base CDI'!$I$4:$I$29,S808,"Cubic","Extrapolate=Linear","MultiX=Average","Skip=True","Sort=True")</f>
        <v>13.569189862214104</v>
      </c>
    </row>
    <row r="809" spans="16:21" x14ac:dyDescent="0.25">
      <c r="P809" s="10">
        <v>35688</v>
      </c>
      <c r="Q809">
        <v>2.883842</v>
      </c>
      <c r="S809" s="42">
        <f t="shared" ca="1" si="17"/>
        <v>46667</v>
      </c>
      <c r="T809" s="43">
        <f ca="1">_xll.BInterpol('Base CDI'!$H$4:$H$28,'Base CDI'!$J$4:$J$29,S809,"Cubic","Extrapolate=Linear","MultiX=Average","Skip=True","Sort=True")</f>
        <v>13.663722403233932</v>
      </c>
      <c r="U809" s="43">
        <f ca="1">_xll.BInterpol('Base CDI'!$H$4:$H$28,'Base CDI'!$I$4:$I$29,S809,"Cubic","Extrapolate=Linear","MultiX=Average","Skip=True","Sort=True")</f>
        <v>13.567846696595828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46668</v>
      </c>
      <c r="T810" s="43">
        <f ca="1">_xll.BInterpol('Base CDI'!$H$4:$H$28,'Base CDI'!$J$4:$J$29,S810,"Cubic","Extrapolate=Linear","MultiX=Average","Skip=True","Sort=True")</f>
        <v>13.662511777852975</v>
      </c>
      <c r="U810" s="43">
        <f ca="1">_xll.BInterpol('Base CDI'!$H$4:$H$28,'Base CDI'!$I$4:$I$29,S810,"Cubic","Extrapolate=Linear","MultiX=Average","Skip=True","Sort=True")</f>
        <v>13.566508849067517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46669</v>
      </c>
      <c r="T811" s="43">
        <f ca="1">_xll.BInterpol('Base CDI'!$H$4:$H$28,'Base CDI'!$J$4:$J$29,S811,"Cubic","Extrapolate=Linear","MultiX=Average","Skip=True","Sort=True")</f>
        <v>13.661306459823072</v>
      </c>
      <c r="U811" s="43">
        <f ca="1">_xll.BInterpol('Base CDI'!$H$4:$H$28,'Base CDI'!$I$4:$I$29,S811,"Cubic","Extrapolate=Linear","MultiX=Average","Skip=True","Sort=True")</f>
        <v>13.565176315457407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46670</v>
      </c>
      <c r="T812" s="43">
        <f ca="1">_xll.BInterpol('Base CDI'!$H$4:$H$28,'Base CDI'!$J$4:$J$29,S812,"Cubic","Extrapolate=Linear","MultiX=Average","Skip=True","Sort=True")</f>
        <v>13.660106444552204</v>
      </c>
      <c r="U812" s="43">
        <f ca="1">_xll.BInterpol('Base CDI'!$H$4:$H$28,'Base CDI'!$I$4:$I$29,S812,"Cubic","Extrapolate=Linear","MultiX=Average","Skip=True","Sort=True")</f>
        <v>13.563849091593729</v>
      </c>
    </row>
    <row r="813" spans="16:21" x14ac:dyDescent="0.25">
      <c r="P813" s="10">
        <v>35692</v>
      </c>
      <c r="Q813">
        <v>2.892128</v>
      </c>
      <c r="S813" s="42">
        <f t="shared" ca="1" si="17"/>
        <v>46671</v>
      </c>
      <c r="T813" s="43">
        <f ca="1">_xll.BInterpol('Base CDI'!$H$4:$H$28,'Base CDI'!$J$4:$J$29,S813,"Cubic","Extrapolate=Linear","MultiX=Average","Skip=True","Sort=True")</f>
        <v>13.658911727448354</v>
      </c>
      <c r="U813" s="43">
        <f ca="1">_xll.BInterpol('Base CDI'!$H$4:$H$28,'Base CDI'!$I$4:$I$29,S813,"Cubic","Extrapolate=Linear","MultiX=Average","Skip=True","Sort=True")</f>
        <v>13.562527173304719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46672</v>
      </c>
      <c r="T814" s="43">
        <f ca="1">_xll.BInterpol('Base CDI'!$H$4:$H$28,'Base CDI'!$J$4:$J$29,S814,"Cubic","Extrapolate=Linear","MultiX=Average","Skip=True","Sort=True")</f>
        <v>13.657722303919508</v>
      </c>
      <c r="U814" s="43">
        <f ca="1">_xll.BInterpol('Base CDI'!$H$4:$H$28,'Base CDI'!$I$4:$I$29,S814,"Cubic","Extrapolate=Linear","MultiX=Average","Skip=True","Sort=True")</f>
        <v>13.561210556418608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46673</v>
      </c>
      <c r="T815" s="43">
        <f ca="1">_xll.BInterpol('Base CDI'!$H$4:$H$28,'Base CDI'!$J$4:$J$29,S815,"Cubic","Extrapolate=Linear","MultiX=Average","Skip=True","Sort=True")</f>
        <v>13.656538169373645</v>
      </c>
      <c r="U815" s="43">
        <f ca="1">_xll.BInterpol('Base CDI'!$H$4:$H$28,'Base CDI'!$I$4:$I$29,S815,"Cubic","Extrapolate=Linear","MultiX=Average","Skip=True","Sort=True")</f>
        <v>13.559899236763631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46674</v>
      </c>
      <c r="T816" s="43">
        <f ca="1">_xll.BInterpol('Base CDI'!$H$4:$H$28,'Base CDI'!$J$4:$J$29,S816,"Cubic","Extrapolate=Linear","MultiX=Average","Skip=True","Sort=True")</f>
        <v>13.655359319218753</v>
      </c>
      <c r="U816" s="43">
        <f ca="1">_xll.BInterpol('Base CDI'!$H$4:$H$28,'Base CDI'!$I$4:$I$29,S816,"Cubic","Extrapolate=Linear","MultiX=Average","Skip=True","Sort=True")</f>
        <v>13.558593210168022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46675</v>
      </c>
      <c r="T817" s="43">
        <f ca="1">_xll.BInterpol('Base CDI'!$H$4:$H$28,'Base CDI'!$J$4:$J$29,S817,"Cubic","Extrapolate=Linear","MultiX=Average","Skip=True","Sort=True")</f>
        <v>13.654185748862812</v>
      </c>
      <c r="U817" s="43">
        <f ca="1">_xll.BInterpol('Base CDI'!$H$4:$H$28,'Base CDI'!$I$4:$I$29,S817,"Cubic","Extrapolate=Linear","MultiX=Average","Skip=True","Sort=True")</f>
        <v>13.557292472460013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46676</v>
      </c>
      <c r="T818" s="43">
        <f ca="1">_xll.BInterpol('Base CDI'!$H$4:$H$28,'Base CDI'!$J$4:$J$29,S818,"Cubic","Extrapolate=Linear","MultiX=Average","Skip=True","Sort=True")</f>
        <v>13.653017453713808</v>
      </c>
      <c r="U818" s="43">
        <f ca="1">_xll.BInterpol('Base CDI'!$H$4:$H$28,'Base CDI'!$I$4:$I$29,S818,"Cubic","Extrapolate=Linear","MultiX=Average","Skip=True","Sort=True")</f>
        <v>13.555997019467837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46677</v>
      </c>
      <c r="T819" s="43">
        <f ca="1">_xll.BInterpol('Base CDI'!$H$4:$H$28,'Base CDI'!$J$4:$J$29,S819,"Cubic","Extrapolate=Linear","MultiX=Average","Skip=True","Sort=True")</f>
        <v>13.651854429179721</v>
      </c>
      <c r="U819" s="43">
        <f ca="1">_xll.BInterpol('Base CDI'!$H$4:$H$28,'Base CDI'!$I$4:$I$29,S819,"Cubic","Extrapolate=Linear","MultiX=Average","Skip=True","Sort=True")</f>
        <v>13.554706847019728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46678</v>
      </c>
      <c r="T820" s="43">
        <f ca="1">_xll.BInterpol('Base CDI'!$H$4:$H$28,'Base CDI'!$J$4:$J$29,S820,"Cubic","Extrapolate=Linear","MultiX=Average","Skip=True","Sort=True")</f>
        <v>13.650696670668538</v>
      </c>
      <c r="U820" s="43">
        <f ca="1">_xll.BInterpol('Base CDI'!$H$4:$H$28,'Base CDI'!$I$4:$I$29,S820,"Cubic","Extrapolate=Linear","MultiX=Average","Skip=True","Sort=True")</f>
        <v>13.553421950943921</v>
      </c>
    </row>
    <row r="821" spans="16:21" x14ac:dyDescent="0.25">
      <c r="P821" s="10">
        <v>35704</v>
      </c>
      <c r="Q821">
        <v>2.908509</v>
      </c>
      <c r="S821" s="42">
        <f t="shared" ca="1" si="17"/>
        <v>46679</v>
      </c>
      <c r="T821" s="43">
        <f ca="1">_xll.BInterpol('Base CDI'!$H$4:$H$28,'Base CDI'!$J$4:$J$29,S821,"Cubic","Extrapolate=Linear","MultiX=Average","Skip=True","Sort=True")</f>
        <v>13.649544173588241</v>
      </c>
      <c r="U821" s="43">
        <f ca="1">_xll.BInterpol('Base CDI'!$H$4:$H$28,'Base CDI'!$I$4:$I$29,S821,"Cubic","Extrapolate=Linear","MultiX=Average","Skip=True","Sort=True")</f>
        <v>13.552142327068648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46680</v>
      </c>
      <c r="T822" s="43">
        <f ca="1">_xll.BInterpol('Base CDI'!$H$4:$H$28,'Base CDI'!$J$4:$J$29,S822,"Cubic","Extrapolate=Linear","MultiX=Average","Skip=True","Sort=True")</f>
        <v>13.648396933346811</v>
      </c>
      <c r="U822" s="43">
        <f ca="1">_xll.BInterpol('Base CDI'!$H$4:$H$28,'Base CDI'!$I$4:$I$29,S822,"Cubic","Extrapolate=Linear","MultiX=Average","Skip=True","Sort=True")</f>
        <v>13.550867971222141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46681</v>
      </c>
      <c r="T823" s="43">
        <f ca="1">_xll.BInterpol('Base CDI'!$H$4:$H$28,'Base CDI'!$J$4:$J$29,S823,"Cubic","Extrapolate=Linear","MultiX=Average","Skip=True","Sort=True")</f>
        <v>13.647254945352236</v>
      </c>
      <c r="U823" s="43">
        <f ca="1">_xll.BInterpol('Base CDI'!$H$4:$H$28,'Base CDI'!$I$4:$I$29,S823,"Cubic","Extrapolate=Linear","MultiX=Average","Skip=True","Sort=True")</f>
        <v>13.549598879232638</v>
      </c>
    </row>
    <row r="824" spans="16:21" x14ac:dyDescent="0.25">
      <c r="P824" s="10">
        <v>35709</v>
      </c>
      <c r="Q824">
        <v>2.914485</v>
      </c>
      <c r="S824" s="42">
        <f t="shared" ca="1" si="17"/>
        <v>46682</v>
      </c>
      <c r="T824" s="43">
        <f ca="1">_xll.BInterpol('Base CDI'!$H$4:$H$28,'Base CDI'!$J$4:$J$29,S824,"Cubic","Extrapolate=Linear","MultiX=Average","Skip=True","Sort=True")</f>
        <v>13.646118205012495</v>
      </c>
      <c r="U824" s="43">
        <f ca="1">_xll.BInterpol('Base CDI'!$H$4:$H$28,'Base CDI'!$I$4:$I$29,S824,"Cubic","Extrapolate=Linear","MultiX=Average","Skip=True","Sort=True")</f>
        <v>13.548335046928369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46683</v>
      </c>
      <c r="T825" s="43">
        <f ca="1">_xll.BInterpol('Base CDI'!$H$4:$H$28,'Base CDI'!$J$4:$J$29,S825,"Cubic","Extrapolate=Linear","MultiX=Average","Skip=True","Sort=True")</f>
        <v>13.644986707735574</v>
      </c>
      <c r="U825" s="43">
        <f ca="1">_xll.BInterpol('Base CDI'!$H$4:$H$28,'Base CDI'!$I$4:$I$29,S825,"Cubic","Extrapolate=Linear","MultiX=Average","Skip=True","Sort=True")</f>
        <v>13.547076470137567</v>
      </c>
    </row>
    <row r="826" spans="16:21" x14ac:dyDescent="0.25">
      <c r="P826" s="10">
        <v>35711</v>
      </c>
      <c r="Q826">
        <v>2.918469</v>
      </c>
      <c r="S826" s="42">
        <f t="shared" ca="1" si="17"/>
        <v>46684</v>
      </c>
      <c r="T826" s="43">
        <f ca="1">_xll.BInterpol('Base CDI'!$H$4:$H$28,'Base CDI'!$J$4:$J$29,S826,"Cubic","Extrapolate=Linear","MultiX=Average","Skip=True","Sort=True")</f>
        <v>13.643860448929455</v>
      </c>
      <c r="U826" s="43">
        <f ca="1">_xll.BInterpol('Base CDI'!$H$4:$H$28,'Base CDI'!$I$4:$I$29,S826,"Cubic","Extrapolate=Linear","MultiX=Average","Skip=True","Sort=True")</f>
        <v>13.545823144688466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46685</v>
      </c>
      <c r="T827" s="43">
        <f ca="1">_xll.BInterpol('Base CDI'!$H$4:$H$28,'Base CDI'!$J$4:$J$29,S827,"Cubic","Extrapolate=Linear","MultiX=Average","Skip=True","Sort=True")</f>
        <v>13.642739424002123</v>
      </c>
      <c r="U827" s="43">
        <f ca="1">_xll.BInterpol('Base CDI'!$H$4:$H$28,'Base CDI'!$I$4:$I$29,S827,"Cubic","Extrapolate=Linear","MultiX=Average","Skip=True","Sort=True")</f>
        <v>13.544575066409303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46686</v>
      </c>
      <c r="T828" s="43">
        <f ca="1">_xll.BInterpol('Base CDI'!$H$4:$H$28,'Base CDI'!$J$4:$J$29,S828,"Cubic","Extrapolate=Linear","MultiX=Average","Skip=True","Sort=True")</f>
        <v>13.641623628361559</v>
      </c>
      <c r="U828" s="43">
        <f ca="1">_xll.BInterpol('Base CDI'!$H$4:$H$28,'Base CDI'!$I$4:$I$29,S828,"Cubic","Extrapolate=Linear","MultiX=Average","Skip=True","Sort=True")</f>
        <v>13.543332231128305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46687</v>
      </c>
      <c r="T829" s="43">
        <f ca="1">_xll.BInterpol('Base CDI'!$H$4:$H$28,'Base CDI'!$J$4:$J$29,S829,"Cubic","Extrapolate=Linear","MultiX=Average","Skip=True","Sort=True")</f>
        <v>13.640513057415749</v>
      </c>
      <c r="U829" s="43">
        <f ca="1">_xll.BInterpol('Base CDI'!$H$4:$H$28,'Base CDI'!$I$4:$I$29,S829,"Cubic","Extrapolate=Linear","MultiX=Average","Skip=True","Sort=True")</f>
        <v>13.542094634673711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46688</v>
      </c>
      <c r="T830" s="43">
        <f ca="1">_xll.BInterpol('Base CDI'!$H$4:$H$28,'Base CDI'!$J$4:$J$29,S830,"Cubic","Extrapolate=Linear","MultiX=Average","Skip=True","Sort=True")</f>
        <v>13.639407706572674</v>
      </c>
      <c r="U830" s="43">
        <f ca="1">_xll.BInterpol('Base CDI'!$H$4:$H$28,'Base CDI'!$I$4:$I$29,S830,"Cubic","Extrapolate=Linear","MultiX=Average","Skip=True","Sort=True")</f>
        <v>13.540862272873753</v>
      </c>
    </row>
    <row r="831" spans="16:21" x14ac:dyDescent="0.25">
      <c r="P831" s="10">
        <v>35718</v>
      </c>
      <c r="Q831">
        <v>2.928464</v>
      </c>
      <c r="S831" s="42">
        <f t="shared" ca="1" si="17"/>
        <v>46689</v>
      </c>
      <c r="T831" s="43">
        <f ca="1">_xll.BInterpol('Base CDI'!$H$4:$H$28,'Base CDI'!$J$4:$J$29,S831,"Cubic","Extrapolate=Linear","MultiX=Average","Skip=True","Sort=True")</f>
        <v>13.63830757124032</v>
      </c>
      <c r="U831" s="43">
        <f ca="1">_xll.BInterpol('Base CDI'!$H$4:$H$28,'Base CDI'!$I$4:$I$29,S831,"Cubic","Extrapolate=Linear","MultiX=Average","Skip=True","Sort=True")</f>
        <v>13.539635141556664</v>
      </c>
    </row>
    <row r="832" spans="16:21" x14ac:dyDescent="0.25">
      <c r="P832" s="10">
        <v>35719</v>
      </c>
      <c r="Q832">
        <v>2.930485</v>
      </c>
      <c r="S832" s="42">
        <f t="shared" ca="1" si="17"/>
        <v>46690</v>
      </c>
      <c r="T832" s="43">
        <f ca="1">_xll.BInterpol('Base CDI'!$H$4:$H$28,'Base CDI'!$J$4:$J$29,S832,"Cubic","Extrapolate=Linear","MultiX=Average","Skip=True","Sort=True")</f>
        <v>13.637212646826669</v>
      </c>
      <c r="U832" s="43">
        <f ca="1">_xll.BInterpol('Base CDI'!$H$4:$H$28,'Base CDI'!$I$4:$I$29,S832,"Cubic","Extrapolate=Linear","MultiX=Average","Skip=True","Sort=True")</f>
        <v>13.538413236550676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46691</v>
      </c>
      <c r="T833" s="43">
        <f ca="1">_xll.BInterpol('Base CDI'!$H$4:$H$28,'Base CDI'!$J$4:$J$29,S833,"Cubic","Extrapolate=Linear","MultiX=Average","Skip=True","Sort=True")</f>
        <v>13.636122928739702</v>
      </c>
      <c r="U833" s="43">
        <f ca="1">_xll.BInterpol('Base CDI'!$H$4:$H$28,'Base CDI'!$I$4:$I$29,S833,"Cubic","Extrapolate=Linear","MultiX=Average","Skip=True","Sort=True")</f>
        <v>13.537196553684025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46692</v>
      </c>
      <c r="T834" s="43">
        <f ca="1">_xll.BInterpol('Base CDI'!$H$4:$H$28,'Base CDI'!$J$4:$J$29,S834,"Cubic","Extrapolate=Linear","MultiX=Average","Skip=True","Sort=True")</f>
        <v>13.635038412387406</v>
      </c>
      <c r="U834" s="43">
        <f ca="1">_xll.BInterpol('Base CDI'!$H$4:$H$28,'Base CDI'!$I$4:$I$29,S834,"Cubic","Extrapolate=Linear","MultiX=Average","Skip=True","Sort=True")</f>
        <v>13.535985088784942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46693</v>
      </c>
      <c r="T835" s="43">
        <f ca="1">_xll.BInterpol('Base CDI'!$H$4:$H$28,'Base CDI'!$J$4:$J$29,S835,"Cubic","Extrapolate=Linear","MultiX=Average","Skip=True","Sort=True")</f>
        <v>13.633959093177761</v>
      </c>
      <c r="U835" s="43">
        <f ca="1">_xll.BInterpol('Base CDI'!$H$4:$H$28,'Base CDI'!$I$4:$I$29,S835,"Cubic","Extrapolate=Linear","MultiX=Average","Skip=True","Sort=True")</f>
        <v>13.534778837681662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46694</v>
      </c>
      <c r="T836" s="43">
        <f ca="1">_xll.BInterpol('Base CDI'!$H$4:$H$28,'Base CDI'!$J$4:$J$29,S836,"Cubic","Extrapolate=Linear","MultiX=Average","Skip=True","Sort=True")</f>
        <v>13.632884966518754</v>
      </c>
      <c r="U836" s="43">
        <f ca="1">_xll.BInterpol('Base CDI'!$H$4:$H$28,'Base CDI'!$I$4:$I$29,S836,"Cubic","Extrapolate=Linear","MultiX=Average","Skip=True","Sort=True")</f>
        <v>13.533577796202419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46695</v>
      </c>
      <c r="T837" s="43">
        <f ca="1">_xll.BInterpol('Base CDI'!$H$4:$H$28,'Base CDI'!$J$4:$J$29,S837,"Cubic","Extrapolate=Linear","MultiX=Average","Skip=True","Sort=True")</f>
        <v>13.631816027818365</v>
      </c>
      <c r="U837" s="43">
        <f ca="1">_xll.BInterpol('Base CDI'!$H$4:$H$28,'Base CDI'!$I$4:$I$29,S837,"Cubic","Extrapolate=Linear","MultiX=Average","Skip=True","Sort=True")</f>
        <v>13.532381960175444</v>
      </c>
    </row>
    <row r="838" spans="16:21" x14ac:dyDescent="0.25">
      <c r="P838" s="10">
        <v>35727</v>
      </c>
      <c r="Q838">
        <v>2.942599</v>
      </c>
      <c r="S838" s="42">
        <f t="shared" ca="1" si="17"/>
        <v>46696</v>
      </c>
      <c r="T838" s="43">
        <f ca="1">_xll.BInterpol('Base CDI'!$H$4:$H$28,'Base CDI'!$J$4:$J$29,S838,"Cubic","Extrapolate=Linear","MultiX=Average","Skip=True","Sort=True")</f>
        <v>13.630752272484582</v>
      </c>
      <c r="U838" s="43">
        <f ca="1">_xll.BInterpol('Base CDI'!$H$4:$H$28,'Base CDI'!$I$4:$I$29,S838,"Cubic","Extrapolate=Linear","MultiX=Average","Skip=True","Sort=True")</f>
        <v>13.531191325428974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46697</v>
      </c>
      <c r="T839" s="43">
        <f ca="1">_xll.BInterpol('Base CDI'!$H$4:$H$28,'Base CDI'!$J$4:$J$29,S839,"Cubic","Extrapolate=Linear","MultiX=Average","Skip=True","Sort=True")</f>
        <v>13.629693695925383</v>
      </c>
      <c r="U839" s="43">
        <f ca="1">_xll.BInterpol('Base CDI'!$H$4:$H$28,'Base CDI'!$I$4:$I$29,S839,"Cubic","Extrapolate=Linear","MultiX=Average","Skip=True","Sort=True")</f>
        <v>13.530005887791241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46698</v>
      </c>
      <c r="T840" s="43">
        <f ca="1">_xll.BInterpol('Base CDI'!$H$4:$H$28,'Base CDI'!$J$4:$J$29,S840,"Cubic","Extrapolate=Linear","MultiX=Average","Skip=True","Sort=True")</f>
        <v>13.628640293548754</v>
      </c>
      <c r="U840" s="43">
        <f ca="1">_xll.BInterpol('Base CDI'!$H$4:$H$28,'Base CDI'!$I$4:$I$29,S840,"Cubic","Extrapolate=Linear","MultiX=Average","Skip=True","Sort=True")</f>
        <v>13.528825643090476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46699</v>
      </c>
      <c r="T841" s="43">
        <f ca="1">_xll.BInterpol('Base CDI'!$H$4:$H$28,'Base CDI'!$J$4:$J$29,S841,"Cubic","Extrapolate=Linear","MultiX=Average","Skip=True","Sort=True")</f>
        <v>13.627592060762678</v>
      </c>
      <c r="U841" s="43">
        <f ca="1">_xll.BInterpol('Base CDI'!$H$4:$H$28,'Base CDI'!$I$4:$I$29,S841,"Cubic","Extrapolate=Linear","MultiX=Average","Skip=True","Sort=True")</f>
        <v>13.527650587154916</v>
      </c>
    </row>
    <row r="842" spans="16:21" x14ac:dyDescent="0.25">
      <c r="P842" s="10">
        <v>35733</v>
      </c>
      <c r="Q842">
        <v>2.950739</v>
      </c>
      <c r="S842" s="42">
        <f t="shared" ca="1" si="17"/>
        <v>46700</v>
      </c>
      <c r="T842" s="43">
        <f ca="1">_xll.BInterpol('Base CDI'!$H$4:$H$28,'Base CDI'!$J$4:$J$29,S842,"Cubic","Extrapolate=Linear","MultiX=Average","Skip=True","Sort=True")</f>
        <v>13.626548992975138</v>
      </c>
      <c r="U842" s="43">
        <f ca="1">_xll.BInterpol('Base CDI'!$H$4:$H$28,'Base CDI'!$I$4:$I$29,S842,"Cubic","Extrapolate=Linear","MultiX=Average","Skip=True","Sort=True")</f>
        <v>13.526480715812792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46701</v>
      </c>
      <c r="T843" s="43">
        <f ca="1">_xll.BInterpol('Base CDI'!$H$4:$H$28,'Base CDI'!$J$4:$J$29,S843,"Cubic","Extrapolate=Linear","MultiX=Average","Skip=True","Sort=True")</f>
        <v>13.62551108559412</v>
      </c>
      <c r="U843" s="43">
        <f ca="1">_xll.BInterpol('Base CDI'!$H$4:$H$28,'Base CDI'!$I$4:$I$29,S843,"Cubic","Extrapolate=Linear","MultiX=Average","Skip=True","Sort=True")</f>
        <v>13.525316024892339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46702</v>
      </c>
      <c r="T844" s="43">
        <f ca="1">_xll.BInterpol('Base CDI'!$H$4:$H$28,'Base CDI'!$J$4:$J$29,S844,"Cubic","Extrapolate=Linear","MultiX=Average","Skip=True","Sort=True")</f>
        <v>13.624478334027604</v>
      </c>
      <c r="U844" s="43">
        <f ca="1">_xll.BInterpol('Base CDI'!$H$4:$H$28,'Base CDI'!$I$4:$I$29,S844,"Cubic","Extrapolate=Linear","MultiX=Average","Skip=True","Sort=True")</f>
        <v>13.52415651022179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46703</v>
      </c>
      <c r="T845" s="43">
        <f ca="1">_xll.BInterpol('Base CDI'!$H$4:$H$28,'Base CDI'!$J$4:$J$29,S845,"Cubic","Extrapolate=Linear","MultiX=Average","Skip=True","Sort=True")</f>
        <v>13.623450733683574</v>
      </c>
      <c r="U845" s="43">
        <f ca="1">_xll.BInterpol('Base CDI'!$H$4:$H$28,'Base CDI'!$I$4:$I$29,S845,"Cubic","Extrapolate=Linear","MultiX=Average","Skip=True","Sort=True")</f>
        <v>13.523002167629379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46704</v>
      </c>
      <c r="T846" s="43">
        <f ca="1">_xll.BInterpol('Base CDI'!$H$4:$H$28,'Base CDI'!$J$4:$J$29,S846,"Cubic","Extrapolate=Linear","MultiX=Average","Skip=True","Sort=True")</f>
        <v>13.622428279970014</v>
      </c>
      <c r="U846" s="43">
        <f ca="1">_xll.BInterpol('Base CDI'!$H$4:$H$28,'Base CDI'!$I$4:$I$29,S846,"Cubic","Extrapolate=Linear","MultiX=Average","Skip=True","Sort=True")</f>
        <v>13.521852992943337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46705</v>
      </c>
      <c r="T847" s="43">
        <f ca="1">_xll.BInterpol('Base CDI'!$H$4:$H$28,'Base CDI'!$J$4:$J$29,S847,"Cubic","Extrapolate=Linear","MultiX=Average","Skip=True","Sort=True")</f>
        <v>13.621410968294908</v>
      </c>
      <c r="U847" s="43">
        <f ca="1">_xll.BInterpol('Base CDI'!$H$4:$H$28,'Base CDI'!$I$4:$I$29,S847,"Cubic","Extrapolate=Linear","MultiX=Average","Skip=True","Sort=True")</f>
        <v>13.5207089819919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46706</v>
      </c>
      <c r="T848" s="43">
        <f ca="1">_xll.BInterpol('Base CDI'!$H$4:$H$28,'Base CDI'!$J$4:$J$29,S848,"Cubic","Extrapolate=Linear","MultiX=Average","Skip=True","Sort=True")</f>
        <v>13.620398794066238</v>
      </c>
      <c r="U848" s="43">
        <f ca="1">_xll.BInterpol('Base CDI'!$H$4:$H$28,'Base CDI'!$I$4:$I$29,S848,"Cubic","Extrapolate=Linear","MultiX=Average","Skip=True","Sort=True")</f>
        <v>13.5195701306033</v>
      </c>
    </row>
    <row r="849" spans="16:21" x14ac:dyDescent="0.25">
      <c r="P849" s="10">
        <v>35744</v>
      </c>
      <c r="Q849">
        <v>2.979241</v>
      </c>
      <c r="S849" s="42">
        <f t="shared" ca="1" si="18"/>
        <v>46707</v>
      </c>
      <c r="T849" s="43">
        <f ca="1">_xll.BInterpol('Base CDI'!$H$4:$H$28,'Base CDI'!$J$4:$J$29,S849,"Cubic","Extrapolate=Linear","MultiX=Average","Skip=True","Sort=True")</f>
        <v>13.619391752691989</v>
      </c>
      <c r="U849" s="43">
        <f ca="1">_xll.BInterpol('Base CDI'!$H$4:$H$28,'Base CDI'!$I$4:$I$29,S849,"Cubic","Extrapolate=Linear","MultiX=Average","Skip=True","Sort=True")</f>
        <v>13.518436434605773</v>
      </c>
    </row>
    <row r="850" spans="16:21" x14ac:dyDescent="0.25">
      <c r="P850" s="10">
        <v>35745</v>
      </c>
      <c r="Q850">
        <v>2.98366</v>
      </c>
      <c r="S850" s="42">
        <f t="shared" ca="1" si="18"/>
        <v>46708</v>
      </c>
      <c r="T850" s="43">
        <f ca="1">_xll.BInterpol('Base CDI'!$H$4:$H$28,'Base CDI'!$J$4:$J$29,S850,"Cubic","Extrapolate=Linear","MultiX=Average","Skip=True","Sort=True")</f>
        <v>13.618389839580143</v>
      </c>
      <c r="U850" s="43">
        <f ca="1">_xll.BInterpol('Base CDI'!$H$4:$H$28,'Base CDI'!$I$4:$I$29,S850,"Cubic","Extrapolate=Linear","MultiX=Average","Skip=True","Sort=True")</f>
        <v>13.517307889827551</v>
      </c>
    </row>
    <row r="851" spans="16:21" x14ac:dyDescent="0.25">
      <c r="P851" s="10">
        <v>35746</v>
      </c>
      <c r="Q851">
        <v>2.988086</v>
      </c>
      <c r="S851" s="42">
        <f t="shared" ca="1" si="18"/>
        <v>46709</v>
      </c>
      <c r="T851" s="43">
        <f ca="1">_xll.BInterpol('Base CDI'!$H$4:$H$28,'Base CDI'!$J$4:$J$29,S851,"Cubic","Extrapolate=Linear","MultiX=Average","Skip=True","Sort=True")</f>
        <v>13.617393050138682</v>
      </c>
      <c r="U851" s="43">
        <f ca="1">_xll.BInterpol('Base CDI'!$H$4:$H$28,'Base CDI'!$I$4:$I$29,S851,"Cubic","Extrapolate=Linear","MultiX=Average","Skip=True","Sort=True")</f>
        <v>13.516184492096865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46710</v>
      </c>
      <c r="T852" s="43">
        <f ca="1">_xll.BInterpol('Base CDI'!$H$4:$H$28,'Base CDI'!$J$4:$J$29,S852,"Cubic","Extrapolate=Linear","MultiX=Average","Skip=True","Sort=True")</f>
        <v>13.616401379775594</v>
      </c>
      <c r="U852" s="43">
        <f ca="1">_xll.BInterpol('Base CDI'!$H$4:$H$28,'Base CDI'!$I$4:$I$29,S852,"Cubic","Extrapolate=Linear","MultiX=Average","Skip=True","Sort=True")</f>
        <v>13.515066237241951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46711</v>
      </c>
      <c r="T853" s="43">
        <f ca="1">_xll.BInterpol('Base CDI'!$H$4:$H$28,'Base CDI'!$J$4:$J$29,S853,"Cubic","Extrapolate=Linear","MultiX=Average","Skip=True","Sort=True")</f>
        <v>13.615414823898858</v>
      </c>
      <c r="U853" s="43">
        <f ca="1">_xll.BInterpol('Base CDI'!$H$4:$H$28,'Base CDI'!$I$4:$I$29,S853,"Cubic","Extrapolate=Linear","MultiX=Average","Skip=True","Sort=True")</f>
        <v>13.513953121091044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46712</v>
      </c>
      <c r="T854" s="43">
        <f ca="1">_xll.BInterpol('Base CDI'!$H$4:$H$28,'Base CDI'!$J$4:$J$29,S854,"Cubic","Extrapolate=Linear","MultiX=Average","Skip=True","Sort=True")</f>
        <v>13.614433377916459</v>
      </c>
      <c r="U854" s="43">
        <f ca="1">_xll.BInterpol('Base CDI'!$H$4:$H$28,'Base CDI'!$I$4:$I$29,S854,"Cubic","Extrapolate=Linear","MultiX=Average","Skip=True","Sort=True")</f>
        <v>13.512845139472374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46713</v>
      </c>
      <c r="T855" s="43">
        <f ca="1">_xll.BInterpol('Base CDI'!$H$4:$H$28,'Base CDI'!$J$4:$J$29,S855,"Cubic","Extrapolate=Linear","MultiX=Average","Skip=True","Sort=True")</f>
        <v>13.613457037236381</v>
      </c>
      <c r="U855" s="43">
        <f ca="1">_xll.BInterpol('Base CDI'!$H$4:$H$28,'Base CDI'!$I$4:$I$29,S855,"Cubic","Extrapolate=Linear","MultiX=Average","Skip=True","Sort=True")</f>
        <v>13.511742288214176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46714</v>
      </c>
      <c r="T856" s="43">
        <f ca="1">_xll.BInterpol('Base CDI'!$H$4:$H$28,'Base CDI'!$J$4:$J$29,S856,"Cubic","Extrapolate=Linear","MultiX=Average","Skip=True","Sort=True")</f>
        <v>13.612485797266606</v>
      </c>
      <c r="U856" s="43">
        <f ca="1">_xll.BInterpol('Base CDI'!$H$4:$H$28,'Base CDI'!$I$4:$I$29,S856,"Cubic","Extrapolate=Linear","MultiX=Average","Skip=True","Sort=True")</f>
        <v>13.510644563144684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46715</v>
      </c>
      <c r="T857" s="43">
        <f ca="1">_xll.BInterpol('Base CDI'!$H$4:$H$28,'Base CDI'!$J$4:$J$29,S857,"Cubic","Extrapolate=Linear","MultiX=Average","Skip=True","Sort=True")</f>
        <v>13.611519653415119</v>
      </c>
      <c r="U857" s="43">
        <f ca="1">_xll.BInterpol('Base CDI'!$H$4:$H$28,'Base CDI'!$I$4:$I$29,S857,"Cubic","Extrapolate=Linear","MultiX=Average","Skip=True","Sort=True")</f>
        <v>13.50955196009213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46716</v>
      </c>
      <c r="T858" s="43">
        <f ca="1">_xll.BInterpol('Base CDI'!$H$4:$H$28,'Base CDI'!$J$4:$J$29,S858,"Cubic","Extrapolate=Linear","MultiX=Average","Skip=True","Sort=True")</f>
        <v>13.610558601089901</v>
      </c>
      <c r="U858" s="43">
        <f ca="1">_xll.BInterpol('Base CDI'!$H$4:$H$28,'Base CDI'!$I$4:$I$29,S858,"Cubic","Extrapolate=Linear","MultiX=Average","Skip=True","Sort=True")</f>
        <v>13.508464474884748</v>
      </c>
    </row>
    <row r="859" spans="16:21" x14ac:dyDescent="0.25">
      <c r="P859" s="10">
        <v>35758</v>
      </c>
      <c r="Q859">
        <v>3.02373</v>
      </c>
      <c r="S859" s="42">
        <f t="shared" ca="1" si="18"/>
        <v>46717</v>
      </c>
      <c r="T859" s="43">
        <f ca="1">_xll.BInterpol('Base CDI'!$H$4:$H$28,'Base CDI'!$J$4:$J$29,S859,"Cubic","Extrapolate=Linear","MultiX=Average","Skip=True","Sort=True")</f>
        <v>13.609602635698936</v>
      </c>
      <c r="U859" s="43">
        <f ca="1">_xll.BInterpol('Base CDI'!$H$4:$H$28,'Base CDI'!$I$4:$I$29,S859,"Cubic","Extrapolate=Linear","MultiX=Average","Skip=True","Sort=True")</f>
        <v>13.507382103350773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46718</v>
      </c>
      <c r="T860" s="43">
        <f ca="1">_xll.BInterpol('Base CDI'!$H$4:$H$28,'Base CDI'!$J$4:$J$29,S860,"Cubic","Extrapolate=Linear","MultiX=Average","Skip=True","Sort=True")</f>
        <v>13.608651752650209</v>
      </c>
      <c r="U860" s="43">
        <f ca="1">_xll.BInterpol('Base CDI'!$H$4:$H$28,'Base CDI'!$I$4:$I$29,S860,"Cubic","Extrapolate=Linear","MultiX=Average","Skip=True","Sort=True")</f>
        <v>13.506304841318437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46719</v>
      </c>
      <c r="T861" s="43">
        <f ca="1">_xll.BInterpol('Base CDI'!$H$4:$H$28,'Base CDI'!$J$4:$J$29,S861,"Cubic","Extrapolate=Linear","MultiX=Average","Skip=True","Sort=True")</f>
        <v>13.607705947351704</v>
      </c>
      <c r="U861" s="43">
        <f ca="1">_xll.BInterpol('Base CDI'!$H$4:$H$28,'Base CDI'!$I$4:$I$29,S861,"Cubic","Extrapolate=Linear","MultiX=Average","Skip=True","Sort=True")</f>
        <v>13.505232684615972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46720</v>
      </c>
      <c r="T862" s="43">
        <f ca="1">_xll.BInterpol('Base CDI'!$H$4:$H$28,'Base CDI'!$J$4:$J$29,S862,"Cubic","Extrapolate=Linear","MultiX=Average","Skip=True","Sort=True")</f>
        <v>13.6067652152114</v>
      </c>
      <c r="U862" s="43">
        <f ca="1">_xll.BInterpol('Base CDI'!$H$4:$H$28,'Base CDI'!$I$4:$I$29,S862,"Cubic","Extrapolate=Linear","MultiX=Average","Skip=True","Sort=True")</f>
        <v>13.504165629071617</v>
      </c>
    </row>
    <row r="863" spans="16:21" x14ac:dyDescent="0.25">
      <c r="P863" s="10">
        <v>35762</v>
      </c>
      <c r="Q863">
        <v>3.041741</v>
      </c>
      <c r="S863" s="42">
        <f t="shared" ca="1" si="18"/>
        <v>46721</v>
      </c>
      <c r="T863" s="43">
        <f ca="1">_xll.BInterpol('Base CDI'!$H$4:$H$28,'Base CDI'!$J$4:$J$29,S863,"Cubic","Extrapolate=Linear","MultiX=Average","Skip=True","Sort=True")</f>
        <v>13.605829551637285</v>
      </c>
      <c r="U863" s="43">
        <f ca="1">_xll.BInterpol('Base CDI'!$H$4:$H$28,'Base CDI'!$I$4:$I$29,S863,"Cubic","Extrapolate=Linear","MultiX=Average","Skip=True","Sort=True")</f>
        <v>13.503103670513598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46722</v>
      </c>
      <c r="T864" s="43">
        <f ca="1">_xll.BInterpol('Base CDI'!$H$4:$H$28,'Base CDI'!$J$4:$J$29,S864,"Cubic","Extrapolate=Linear","MultiX=Average","Skip=True","Sort=True")</f>
        <v>13.604898952037342</v>
      </c>
      <c r="U864" s="43">
        <f ca="1">_xll.BInterpol('Base CDI'!$H$4:$H$28,'Base CDI'!$I$4:$I$29,S864,"Cubic","Extrapolate=Linear","MultiX=Average","Skip=True","Sort=True")</f>
        <v>13.502046804770153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46723</v>
      </c>
      <c r="T865" s="43">
        <f ca="1">_xll.BInterpol('Base CDI'!$H$4:$H$28,'Base CDI'!$J$4:$J$29,S865,"Cubic","Extrapolate=Linear","MultiX=Average","Skip=True","Sort=True")</f>
        <v>13.603973411819551</v>
      </c>
      <c r="U865" s="43">
        <f ca="1">_xll.BInterpol('Base CDI'!$H$4:$H$28,'Base CDI'!$I$4:$I$29,S865,"Cubic","Extrapolate=Linear","MultiX=Average","Skip=True","Sort=True")</f>
        <v>13.500995027669516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46724</v>
      </c>
      <c r="T866" s="43">
        <f ca="1">_xll.BInterpol('Base CDI'!$H$4:$H$28,'Base CDI'!$J$4:$J$29,S866,"Cubic","Extrapolate=Linear","MultiX=Average","Skip=True","Sort=True")</f>
        <v>13.603052926391896</v>
      </c>
      <c r="U866" s="43">
        <f ca="1">_xll.BInterpol('Base CDI'!$H$4:$H$28,'Base CDI'!$I$4:$I$29,S866,"Cubic","Extrapolate=Linear","MultiX=Average","Skip=True","Sort=True")</f>
        <v>13.499948335039917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46725</v>
      </c>
      <c r="T867" s="43">
        <f ca="1">_xll.BInterpol('Base CDI'!$H$4:$H$28,'Base CDI'!$J$4:$J$29,S867,"Cubic","Extrapolate=Linear","MultiX=Average","Skip=True","Sort=True")</f>
        <v>13.602137491162363</v>
      </c>
      <c r="U867" s="43">
        <f ca="1">_xll.BInterpol('Base CDI'!$H$4:$H$28,'Base CDI'!$I$4:$I$29,S867,"Cubic","Extrapolate=Linear","MultiX=Average","Skip=True","Sort=True")</f>
        <v>13.498906722709593</v>
      </c>
    </row>
    <row r="868" spans="16:21" x14ac:dyDescent="0.25">
      <c r="P868" s="10">
        <v>35769</v>
      </c>
      <c r="Q868">
        <v>3.06141</v>
      </c>
      <c r="S868" s="42">
        <f t="shared" ca="1" si="18"/>
        <v>46726</v>
      </c>
      <c r="T868" s="43">
        <f ca="1">_xll.BInterpol('Base CDI'!$H$4:$H$28,'Base CDI'!$J$4:$J$29,S868,"Cubic","Extrapolate=Linear","MultiX=Average","Skip=True","Sort=True")</f>
        <v>13.601227101538935</v>
      </c>
      <c r="U868" s="43">
        <f ca="1">_xll.BInterpol('Base CDI'!$H$4:$H$28,'Base CDI'!$I$4:$I$29,S868,"Cubic","Extrapolate=Linear","MultiX=Average","Skip=True","Sort=True")</f>
        <v>13.497870186506775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46727</v>
      </c>
      <c r="T869" s="43">
        <f ca="1">_xll.BInterpol('Base CDI'!$H$4:$H$28,'Base CDI'!$J$4:$J$29,S869,"Cubic","Extrapolate=Linear","MultiX=Average","Skip=True","Sort=True")</f>
        <v>13.600321752929593</v>
      </c>
      <c r="U869" s="43">
        <f ca="1">_xll.BInterpol('Base CDI'!$H$4:$H$28,'Base CDI'!$I$4:$I$29,S869,"Cubic","Extrapolate=Linear","MultiX=Average","Skip=True","Sort=True")</f>
        <v>13.496838722259699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46728</v>
      </c>
      <c r="T870" s="43">
        <f ca="1">_xll.BInterpol('Base CDI'!$H$4:$H$28,'Base CDI'!$J$4:$J$29,S870,"Cubic","Extrapolate=Linear","MultiX=Average","Skip=True","Sort=True")</f>
        <v>13.599421440742324</v>
      </c>
      <c r="U870" s="43">
        <f ca="1">_xll.BInterpol('Base CDI'!$H$4:$H$28,'Base CDI'!$I$4:$I$29,S870,"Cubic","Extrapolate=Linear","MultiX=Average","Skip=True","Sort=True")</f>
        <v>13.495812325796596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46729</v>
      </c>
      <c r="T871" s="43">
        <f ca="1">_xll.BInterpol('Base CDI'!$H$4:$H$28,'Base CDI'!$J$4:$J$29,S871,"Cubic","Extrapolate=Linear","MultiX=Average","Skip=True","Sort=True")</f>
        <v>13.598526160385108</v>
      </c>
      <c r="U871" s="43">
        <f ca="1">_xll.BInterpol('Base CDI'!$H$4:$H$28,'Base CDI'!$I$4:$I$29,S871,"Cubic","Extrapolate=Linear","MultiX=Average","Skip=True","Sort=True")</f>
        <v>13.494790992945699</v>
      </c>
    </row>
    <row r="872" spans="16:21" x14ac:dyDescent="0.25">
      <c r="P872" s="10">
        <v>35775</v>
      </c>
      <c r="Q872">
        <v>3.077248</v>
      </c>
      <c r="S872" s="42">
        <f t="shared" ca="1" si="18"/>
        <v>46730</v>
      </c>
      <c r="T872" s="43">
        <f ca="1">_xll.BInterpol('Base CDI'!$H$4:$H$28,'Base CDI'!$J$4:$J$29,S872,"Cubic","Extrapolate=Linear","MultiX=Average","Skip=True","Sort=True")</f>
        <v>13.597635907265929</v>
      </c>
      <c r="U872" s="43">
        <f ca="1">_xll.BInterpol('Base CDI'!$H$4:$H$28,'Base CDI'!$I$4:$I$29,S872,"Cubic","Extrapolate=Linear","MultiX=Average","Skip=True","Sort=True")</f>
        <v>13.493774719535244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46731</v>
      </c>
      <c r="T873" s="43">
        <f ca="1">_xll.BInterpol('Base CDI'!$H$4:$H$28,'Base CDI'!$J$4:$J$29,S873,"Cubic","Extrapolate=Linear","MultiX=Average","Skip=True","Sort=True")</f>
        <v>13.596750676792769</v>
      </c>
      <c r="U873" s="43">
        <f ca="1">_xll.BInterpol('Base CDI'!$H$4:$H$28,'Base CDI'!$I$4:$I$29,S873,"Cubic","Extrapolate=Linear","MultiX=Average","Skip=True","Sort=True")</f>
        <v>13.492763501393464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46732</v>
      </c>
      <c r="T874" s="43">
        <f ca="1">_xll.BInterpol('Base CDI'!$H$4:$H$28,'Base CDI'!$J$4:$J$29,S874,"Cubic","Extrapolate=Linear","MultiX=Average","Skip=True","Sort=True")</f>
        <v>13.595870464373617</v>
      </c>
      <c r="U874" s="43">
        <f ca="1">_xll.BInterpol('Base CDI'!$H$4:$H$28,'Base CDI'!$I$4:$I$29,S874,"Cubic","Extrapolate=Linear","MultiX=Average","Skip=True","Sort=True")</f>
        <v>13.491757334348591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46733</v>
      </c>
      <c r="T875" s="43">
        <f ca="1">_xll.BInterpol('Base CDI'!$H$4:$H$28,'Base CDI'!$J$4:$J$29,S875,"Cubic","Extrapolate=Linear","MultiX=Average","Skip=True","Sort=True")</f>
        <v>13.594995265416451</v>
      </c>
      <c r="U875" s="43">
        <f ca="1">_xll.BInterpol('Base CDI'!$H$4:$H$28,'Base CDI'!$I$4:$I$29,S875,"Cubic","Extrapolate=Linear","MultiX=Average","Skip=True","Sort=True")</f>
        <v>13.49075621422886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46734</v>
      </c>
      <c r="T876" s="43">
        <f ca="1">_xll.BInterpol('Base CDI'!$H$4:$H$28,'Base CDI'!$J$4:$J$29,S876,"Cubic","Extrapolate=Linear","MultiX=Average","Skip=True","Sort=True")</f>
        <v>13.594125075329256</v>
      </c>
      <c r="U876" s="43">
        <f ca="1">_xll.BInterpol('Base CDI'!$H$4:$H$28,'Base CDI'!$I$4:$I$29,S876,"Cubic","Extrapolate=Linear","MultiX=Average","Skip=True","Sort=True")</f>
        <v>13.489760136862502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46735</v>
      </c>
      <c r="T877" s="43">
        <f ca="1">_xll.BInterpol('Base CDI'!$H$4:$H$28,'Base CDI'!$J$4:$J$29,S877,"Cubic","Extrapolate=Linear","MultiX=Average","Skip=True","Sort=True")</f>
        <v>13.593259889520015</v>
      </c>
      <c r="U877" s="43">
        <f ca="1">_xll.BInterpol('Base CDI'!$H$4:$H$28,'Base CDI'!$I$4:$I$29,S877,"Cubic","Extrapolate=Linear","MultiX=Average","Skip=True","Sort=True")</f>
        <v>13.488769098077753</v>
      </c>
    </row>
    <row r="878" spans="16:21" x14ac:dyDescent="0.25">
      <c r="P878" s="10">
        <v>35783</v>
      </c>
      <c r="Q878">
        <v>3.101308</v>
      </c>
      <c r="S878" s="42">
        <f t="shared" ca="1" si="18"/>
        <v>46736</v>
      </c>
      <c r="T878" s="43">
        <f ca="1">_xll.BInterpol('Base CDI'!$H$4:$H$28,'Base CDI'!$J$4:$J$29,S878,"Cubic","Extrapolate=Linear","MultiX=Average","Skip=True","Sort=True")</f>
        <v>13.592399703396712</v>
      </c>
      <c r="U878" s="43">
        <f ca="1">_xll.BInterpol('Base CDI'!$H$4:$H$28,'Base CDI'!$I$4:$I$29,S878,"Cubic","Extrapolate=Linear","MultiX=Average","Skip=True","Sort=True")</f>
        <v>13.487783093702845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46737</v>
      </c>
      <c r="T879" s="43">
        <f ca="1">_xll.BInterpol('Base CDI'!$H$4:$H$28,'Base CDI'!$J$4:$J$29,S879,"Cubic","Extrapolate=Linear","MultiX=Average","Skip=True","Sort=True")</f>
        <v>13.59154451236733</v>
      </c>
      <c r="U879" s="43">
        <f ca="1">_xll.BInterpol('Base CDI'!$H$4:$H$28,'Base CDI'!$I$4:$I$29,S879,"Cubic","Extrapolate=Linear","MultiX=Average","Skip=True","Sort=True")</f>
        <v>13.486802119566013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46738</v>
      </c>
      <c r="T880" s="43">
        <f ca="1">_xll.BInterpol('Base CDI'!$H$4:$H$28,'Base CDI'!$J$4:$J$29,S880,"Cubic","Extrapolate=Linear","MultiX=Average","Skip=True","Sort=True")</f>
        <v>13.590694311839851</v>
      </c>
      <c r="U880" s="43">
        <f ca="1">_xll.BInterpol('Base CDI'!$H$4:$H$28,'Base CDI'!$I$4:$I$29,S880,"Cubic","Extrapolate=Linear","MultiX=Average","Skip=True","Sort=True")</f>
        <v>13.485826171495489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46739</v>
      </c>
      <c r="T881" s="43">
        <f ca="1">_xll.BInterpol('Base CDI'!$H$4:$H$28,'Base CDI'!$J$4:$J$29,S881,"Cubic","Extrapolate=Linear","MultiX=Average","Skip=True","Sort=True")</f>
        <v>13.589849097222261</v>
      </c>
      <c r="U881" s="43">
        <f ca="1">_xll.BInterpol('Base CDI'!$H$4:$H$28,'Base CDI'!$I$4:$I$29,S881,"Cubic","Extrapolate=Linear","MultiX=Average","Skip=True","Sort=True")</f>
        <v>13.484855245319507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46740</v>
      </c>
      <c r="T882" s="43">
        <f ca="1">_xll.BInterpol('Base CDI'!$H$4:$H$28,'Base CDI'!$J$4:$J$29,S882,"Cubic","Extrapolate=Linear","MultiX=Average","Skip=True","Sort=True")</f>
        <v>13.589008863922544</v>
      </c>
      <c r="U882" s="43">
        <f ca="1">_xll.BInterpol('Base CDI'!$H$4:$H$28,'Base CDI'!$I$4:$I$29,S882,"Cubic","Extrapolate=Linear","MultiX=Average","Skip=True","Sort=True")</f>
        <v>13.4838893368663</v>
      </c>
    </row>
    <row r="883" spans="16:21" x14ac:dyDescent="0.25">
      <c r="P883" s="10">
        <v>35793</v>
      </c>
      <c r="Q883">
        <v>3.122112</v>
      </c>
      <c r="S883" s="42">
        <f t="shared" ca="1" si="18"/>
        <v>46741</v>
      </c>
      <c r="T883" s="43">
        <f ca="1">_xll.BInterpol('Base CDI'!$H$4:$H$28,'Base CDI'!$J$4:$J$29,S883,"Cubic","Extrapolate=Linear","MultiX=Average","Skip=True","Sort=True")</f>
        <v>13.588173607348679</v>
      </c>
      <c r="U883" s="43">
        <f ca="1">_xll.BInterpol('Base CDI'!$H$4:$H$28,'Base CDI'!$I$4:$I$29,S883,"Cubic","Extrapolate=Linear","MultiX=Average","Skip=True","Sort=True")</f>
        <v>13.482928441964102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46742</v>
      </c>
      <c r="T884" s="43">
        <f ca="1">_xll.BInterpol('Base CDI'!$H$4:$H$28,'Base CDI'!$J$4:$J$29,S884,"Cubic","Extrapolate=Linear","MultiX=Average","Skip=True","Sort=True")</f>
        <v>13.587343322908653</v>
      </c>
      <c r="U884" s="43">
        <f ca="1">_xll.BInterpol('Base CDI'!$H$4:$H$28,'Base CDI'!$I$4:$I$29,S884,"Cubic","Extrapolate=Linear","MultiX=Average","Skip=True","Sort=True")</f>
        <v>13.481972556441146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46743</v>
      </c>
      <c r="T885" s="43">
        <f ca="1">_xll.BInterpol('Base CDI'!$H$4:$H$28,'Base CDI'!$J$4:$J$29,S885,"Cubic","Extrapolate=Linear","MultiX=Average","Skip=True","Sort=True")</f>
        <v>13.586518006010449</v>
      </c>
      <c r="U885" s="43">
        <f ca="1">_xll.BInterpol('Base CDI'!$H$4:$H$28,'Base CDI'!$I$4:$I$29,S885,"Cubic","Extrapolate=Linear","MultiX=Average","Skip=True","Sort=True")</f>
        <v>13.481021676125666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46744</v>
      </c>
      <c r="T886" s="43">
        <f ca="1">_xll.BInterpol('Base CDI'!$H$4:$H$28,'Base CDI'!$J$4:$J$29,S886,"Cubic","Extrapolate=Linear","MultiX=Average","Skip=True","Sort=True")</f>
        <v>13.585697652062048</v>
      </c>
      <c r="U886" s="43">
        <f ca="1">_xll.BInterpol('Base CDI'!$H$4:$H$28,'Base CDI'!$I$4:$I$29,S886,"Cubic","Extrapolate=Linear","MultiX=Average","Skip=True","Sort=True")</f>
        <v>13.480075796845895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46745</v>
      </c>
      <c r="T887" s="43">
        <f ca="1">_xll.BInterpol('Base CDI'!$H$4:$H$28,'Base CDI'!$J$4:$J$29,S887,"Cubic","Extrapolate=Linear","MultiX=Average","Skip=True","Sort=True")</f>
        <v>13.584882256471436</v>
      </c>
      <c r="U887" s="43">
        <f ca="1">_xll.BInterpol('Base CDI'!$H$4:$H$28,'Base CDI'!$I$4:$I$29,S887,"Cubic","Extrapolate=Linear","MultiX=Average","Skip=True","Sort=True")</f>
        <v>13.479134914430068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46746</v>
      </c>
      <c r="T888" s="43">
        <f ca="1">_xll.BInterpol('Base CDI'!$H$4:$H$28,'Base CDI'!$J$4:$J$29,S888,"Cubic","Extrapolate=Linear","MultiX=Average","Skip=True","Sort=True")</f>
        <v>13.584071814646595</v>
      </c>
      <c r="U888" s="43">
        <f ca="1">_xll.BInterpol('Base CDI'!$H$4:$H$28,'Base CDI'!$I$4:$I$29,S888,"Cubic","Extrapolate=Linear","MultiX=Average","Skip=True","Sort=True")</f>
        <v>13.478199024706417</v>
      </c>
    </row>
    <row r="889" spans="16:21" x14ac:dyDescent="0.25">
      <c r="P889" s="10">
        <v>35802</v>
      </c>
      <c r="Q889">
        <v>3.146544</v>
      </c>
      <c r="S889" s="42">
        <f t="shared" ca="1" si="18"/>
        <v>46747</v>
      </c>
      <c r="T889" s="43">
        <f ca="1">_xll.BInterpol('Base CDI'!$H$4:$H$28,'Base CDI'!$J$4:$J$29,S889,"Cubic","Extrapolate=Linear","MultiX=Average","Skip=True","Sort=True")</f>
        <v>13.583266321995509</v>
      </c>
      <c r="U889" s="43">
        <f ca="1">_xll.BInterpol('Base CDI'!$H$4:$H$28,'Base CDI'!$I$4:$I$29,S889,"Cubic","Extrapolate=Linear","MultiX=Average","Skip=True","Sort=True")</f>
        <v>13.477268123503174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46748</v>
      </c>
      <c r="T890" s="43">
        <f ca="1">_xll.BInterpol('Base CDI'!$H$4:$H$28,'Base CDI'!$J$4:$J$29,S890,"Cubic","Extrapolate=Linear","MultiX=Average","Skip=True","Sort=True")</f>
        <v>13.582465773926163</v>
      </c>
      <c r="U890" s="43">
        <f ca="1">_xll.BInterpol('Base CDI'!$H$4:$H$28,'Base CDI'!$I$4:$I$29,S890,"Cubic","Extrapolate=Linear","MultiX=Average","Skip=True","Sort=True")</f>
        <v>13.476342206648576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46749</v>
      </c>
      <c r="T891" s="43">
        <f ca="1">_xll.BInterpol('Base CDI'!$H$4:$H$28,'Base CDI'!$J$4:$J$29,S891,"Cubic","Extrapolate=Linear","MultiX=Average","Skip=True","Sort=True")</f>
        <v>13.581670165846537</v>
      </c>
      <c r="U891" s="43">
        <f ca="1">_xll.BInterpol('Base CDI'!$H$4:$H$28,'Base CDI'!$I$4:$I$29,S891,"Cubic","Extrapolate=Linear","MultiX=Average","Skip=True","Sort=True")</f>
        <v>13.475421269970854</v>
      </c>
    </row>
    <row r="892" spans="16:21" x14ac:dyDescent="0.25">
      <c r="P892" s="10">
        <v>35807</v>
      </c>
      <c r="Q892">
        <v>3.158658</v>
      </c>
      <c r="S892" s="42">
        <f t="shared" ca="1" si="18"/>
        <v>46750</v>
      </c>
      <c r="T892" s="43">
        <f ca="1">_xll.BInterpol('Base CDI'!$H$4:$H$28,'Base CDI'!$J$4:$J$29,S892,"Cubic","Extrapolate=Linear","MultiX=Average","Skip=True","Sort=True")</f>
        <v>13.580879493164616</v>
      </c>
      <c r="U892" s="43">
        <f ca="1">_xll.BInterpol('Base CDI'!$H$4:$H$28,'Base CDI'!$I$4:$I$29,S892,"Cubic","Extrapolate=Linear","MultiX=Average","Skip=True","Sort=True")</f>
        <v>13.474505309298241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46751</v>
      </c>
      <c r="T893" s="43">
        <f ca="1">_xll.BInterpol('Base CDI'!$H$4:$H$28,'Base CDI'!$J$4:$J$29,S893,"Cubic","Extrapolate=Linear","MultiX=Average","Skip=True","Sort=True")</f>
        <v>13.580093751288382</v>
      </c>
      <c r="U893" s="43">
        <f ca="1">_xll.BInterpol('Base CDI'!$H$4:$H$28,'Base CDI'!$I$4:$I$29,S893,"Cubic","Extrapolate=Linear","MultiX=Average","Skip=True","Sort=True")</f>
        <v>13.473594320458972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46752</v>
      </c>
      <c r="T894" s="43">
        <f ca="1">_xll.BInterpol('Base CDI'!$H$4:$H$28,'Base CDI'!$J$4:$J$29,S894,"Cubic","Extrapolate=Linear","MultiX=Average","Skip=True","Sort=True")</f>
        <v>13.57931293562582</v>
      </c>
      <c r="U894" s="43">
        <f ca="1">_xll.BInterpol('Base CDI'!$H$4:$H$28,'Base CDI'!$I$4:$I$29,S894,"Cubic","Extrapolate=Linear","MultiX=Average","Skip=True","Sort=True")</f>
        <v>13.47268829928128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46753</v>
      </c>
      <c r="T895" s="43">
        <f ca="1">_xll.BInterpol('Base CDI'!$H$4:$H$28,'Base CDI'!$J$4:$J$29,S895,"Cubic","Extrapolate=Linear","MultiX=Average","Skip=True","Sort=True")</f>
        <v>13.578537041584914</v>
      </c>
      <c r="U895" s="43">
        <f ca="1">_xll.BInterpol('Base CDI'!$H$4:$H$28,'Base CDI'!$I$4:$I$29,S895,"Cubic","Extrapolate=Linear","MultiX=Average","Skip=True","Sort=True")</f>
        <v>13.471787241593399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46754</v>
      </c>
      <c r="T896" s="43">
        <f ca="1">_xll.BInterpol('Base CDI'!$H$4:$H$28,'Base CDI'!$J$4:$J$29,S896,"Cubic","Extrapolate=Linear","MultiX=Average","Skip=True","Sort=True")</f>
        <v>13.577766064573646</v>
      </c>
      <c r="U896" s="43">
        <f ca="1">_xll.BInterpol('Base CDI'!$H$4:$H$28,'Base CDI'!$I$4:$I$29,S896,"Cubic","Extrapolate=Linear","MultiX=Average","Skip=True","Sort=True")</f>
        <v>13.470891143223561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46755</v>
      </c>
      <c r="T897" s="43">
        <f ca="1">_xll.BInterpol('Base CDI'!$H$4:$H$28,'Base CDI'!$J$4:$J$29,S897,"Cubic","Extrapolate=Linear","MultiX=Average","Skip=True","Sort=True")</f>
        <v>13.577</v>
      </c>
      <c r="U897" s="43">
        <f ca="1">_xll.BInterpol('Base CDI'!$H$4:$H$28,'Base CDI'!$I$4:$I$29,S897,"Cubic","Extrapolate=Linear","MultiX=Average","Skip=True","Sort=True")</f>
        <v>13.47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46756</v>
      </c>
      <c r="T898" s="43">
        <f ca="1">_xll.BInterpol('Base CDI'!$H$4:$H$28,'Base CDI'!$J$4:$J$29,S898,"Cubic","Extrapolate=Linear","MultiX=Average","Skip=True","Sort=True")</f>
        <v>13.576238842141105</v>
      </c>
      <c r="U898" s="43">
        <f ca="1">_xll.BInterpol('Base CDI'!$H$4:$H$28,'Base CDI'!$I$4:$I$29,S898,"Cubic","Extrapolate=Linear","MultiX=Average","Skip=True","Sort=True")</f>
        <v>13.469113806689339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46757</v>
      </c>
      <c r="T899" s="43">
        <f ca="1">_xll.BInterpol('Base CDI'!$H$4:$H$28,'Base CDI'!$J$4:$J$29,S899,"Cubic","Extrapolate=Linear","MultiX=Average","Skip=True","Sort=True")</f>
        <v>13.575482580750677</v>
      </c>
      <c r="U899" s="43">
        <f ca="1">_xll.BInterpol('Base CDI'!$H$4:$H$28,'Base CDI'!$I$4:$I$29,S899,"Cubic","Extrapolate=Linear","MultiX=Average","Skip=True","Sort=True")</f>
        <v>13.468232553811747</v>
      </c>
    </row>
    <row r="900" spans="16:21" x14ac:dyDescent="0.25">
      <c r="P900" s="10">
        <v>35817</v>
      </c>
      <c r="Q900">
        <v>3.190839</v>
      </c>
      <c r="S900" s="42">
        <f t="shared" ca="1" si="18"/>
        <v>46758</v>
      </c>
      <c r="T900" s="43">
        <f ca="1">_xll.BInterpol('Base CDI'!$H$4:$H$28,'Base CDI'!$J$4:$J$29,S900,"Cubic","Extrapolate=Linear","MultiX=Average","Skip=True","Sort=True")</f>
        <v>13.574731204451576</v>
      </c>
      <c r="U900" s="43">
        <f ca="1">_xll.BInterpol('Base CDI'!$H$4:$H$28,'Base CDI'!$I$4:$I$29,S900,"Cubic","Extrapolate=Linear","MultiX=Average","Skip=True","Sort=True")</f>
        <v>13.467356230825787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46759</v>
      </c>
      <c r="T901" s="43">
        <f ca="1">_xll.BInterpol('Base CDI'!$H$4:$H$28,'Base CDI'!$J$4:$J$29,S901,"Cubic","Extrapolate=Linear","MultiX=Average","Skip=True","Sort=True")</f>
        <v>13.573984701866664</v>
      </c>
      <c r="U901" s="43">
        <f ca="1">_xll.BInterpol('Base CDI'!$H$4:$H$28,'Base CDI'!$I$4:$I$29,S901,"Cubic","Extrapolate=Linear","MultiX=Average","Skip=True","Sort=True")</f>
        <v>13.466484827190019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46760</v>
      </c>
      <c r="T902" s="43">
        <f ca="1">_xll.BInterpol('Base CDI'!$H$4:$H$28,'Base CDI'!$J$4:$J$29,S902,"Cubic","Extrapolate=Linear","MultiX=Average","Skip=True","Sort=True")</f>
        <v>13.573243061618804</v>
      </c>
      <c r="U902" s="43">
        <f ca="1">_xll.BInterpol('Base CDI'!$H$4:$H$28,'Base CDI'!$I$4:$I$29,S902,"Cubic","Extrapolate=Linear","MultiX=Average","Skip=True","Sort=True")</f>
        <v>13.465618332363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46761</v>
      </c>
      <c r="T903" s="43">
        <f ca="1">_xll.BInterpol('Base CDI'!$H$4:$H$28,'Base CDI'!$J$4:$J$29,S903,"Cubic","Extrapolate=Linear","MultiX=Average","Skip=True","Sort=True")</f>
        <v>13.572506272330854</v>
      </c>
      <c r="U903" s="43">
        <f ca="1">_xll.BInterpol('Base CDI'!$H$4:$H$28,'Base CDI'!$I$4:$I$29,S903,"Cubic","Extrapolate=Linear","MultiX=Average","Skip=True","Sort=True")</f>
        <v>13.464756735803293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46762</v>
      </c>
      <c r="T904" s="43">
        <f ca="1">_xll.BInterpol('Base CDI'!$H$4:$H$28,'Base CDI'!$J$4:$J$29,S904,"Cubic","Extrapolate=Linear","MultiX=Average","Skip=True","Sort=True")</f>
        <v>13.571774322625679</v>
      </c>
      <c r="U904" s="43">
        <f ca="1">_xll.BInterpol('Base CDI'!$H$4:$H$28,'Base CDI'!$I$4:$I$29,S904,"Cubic","Extrapolate=Linear","MultiX=Average","Skip=True","Sort=True")</f>
        <v>13.463900026969458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46763</v>
      </c>
      <c r="T905" s="43">
        <f ca="1">_xll.BInterpol('Base CDI'!$H$4:$H$28,'Base CDI'!$J$4:$J$29,S905,"Cubic","Extrapolate=Linear","MultiX=Average","Skip=True","Sort=True")</f>
        <v>13.571047201126136</v>
      </c>
      <c r="U905" s="43">
        <f ca="1">_xll.BInterpol('Base CDI'!$H$4:$H$28,'Base CDI'!$I$4:$I$29,S905,"Cubic","Extrapolate=Linear","MultiX=Average","Skip=True","Sort=True")</f>
        <v>13.463048195320052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46764</v>
      </c>
      <c r="T906" s="43">
        <f ca="1">_xll.BInterpol('Base CDI'!$H$4:$H$28,'Base CDI'!$J$4:$J$29,S906,"Cubic","Extrapolate=Linear","MultiX=Average","Skip=True","Sort=True")</f>
        <v>13.570324896455091</v>
      </c>
      <c r="U906" s="43">
        <f ca="1">_xll.BInterpol('Base CDI'!$H$4:$H$28,'Base CDI'!$I$4:$I$29,S906,"Cubic","Extrapolate=Linear","MultiX=Average","Skip=True","Sort=True")</f>
        <v>13.462201230313639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46765</v>
      </c>
      <c r="T907" s="43">
        <f ca="1">_xll.BInterpol('Base CDI'!$H$4:$H$28,'Base CDI'!$J$4:$J$29,S907,"Cubic","Extrapolate=Linear","MultiX=Average","Skip=True","Sort=True")</f>
        <v>13.569607397235403</v>
      </c>
      <c r="U907" s="43">
        <f ca="1">_xll.BInterpol('Base CDI'!$H$4:$H$28,'Base CDI'!$I$4:$I$29,S907,"Cubic","Extrapolate=Linear","MultiX=Average","Skip=True","Sort=True")</f>
        <v>13.461359121408778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46766</v>
      </c>
      <c r="T908" s="43">
        <f ca="1">_xll.BInterpol('Base CDI'!$H$4:$H$28,'Base CDI'!$J$4:$J$29,S908,"Cubic","Extrapolate=Linear","MultiX=Average","Skip=True","Sort=True")</f>
        <v>13.568894692089934</v>
      </c>
      <c r="U908" s="43">
        <f ca="1">_xll.BInterpol('Base CDI'!$H$4:$H$28,'Base CDI'!$I$4:$I$29,S908,"Cubic","Extrapolate=Linear","MultiX=Average","Skip=True","Sort=True")</f>
        <v>13.460521858064027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46767</v>
      </c>
      <c r="T909" s="43">
        <f ca="1">_xll.BInterpol('Base CDI'!$H$4:$H$28,'Base CDI'!$J$4:$J$29,S909,"Cubic","Extrapolate=Linear","MultiX=Average","Skip=True","Sort=True")</f>
        <v>13.568186769641544</v>
      </c>
      <c r="U909" s="43">
        <f ca="1">_xll.BInterpol('Base CDI'!$H$4:$H$28,'Base CDI'!$I$4:$I$29,S909,"Cubic","Extrapolate=Linear","MultiX=Average","Skip=True","Sort=True")</f>
        <v>13.459689429737947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46768</v>
      </c>
      <c r="T910" s="43">
        <f ca="1">_xll.BInterpol('Base CDI'!$H$4:$H$28,'Base CDI'!$J$4:$J$29,S910,"Cubic","Extrapolate=Linear","MultiX=Average","Skip=True","Sort=True")</f>
        <v>13.567483618513096</v>
      </c>
      <c r="U910" s="43">
        <f ca="1">_xll.BInterpol('Base CDI'!$H$4:$H$28,'Base CDI'!$I$4:$I$29,S910,"Cubic","Extrapolate=Linear","MultiX=Average","Skip=True","Sort=True")</f>
        <v>13.458861825889098</v>
      </c>
    </row>
    <row r="911" spans="16:21" x14ac:dyDescent="0.25">
      <c r="P911" s="10">
        <v>35832</v>
      </c>
      <c r="Q911">
        <v>3.233114</v>
      </c>
      <c r="S911" s="42">
        <f t="shared" ca="1" si="19"/>
        <v>46769</v>
      </c>
      <c r="T911" s="43">
        <f ca="1">_xll.BInterpol('Base CDI'!$H$4:$H$28,'Base CDI'!$J$4:$J$29,S911,"Cubic","Extrapolate=Linear","MultiX=Average","Skip=True","Sort=True")</f>
        <v>13.566785227327451</v>
      </c>
      <c r="U911" s="43">
        <f ca="1">_xll.BInterpol('Base CDI'!$H$4:$H$28,'Base CDI'!$I$4:$I$29,S911,"Cubic","Extrapolate=Linear","MultiX=Average","Skip=True","Sort=True")</f>
        <v>13.458039035976043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46770</v>
      </c>
      <c r="T912" s="43">
        <f ca="1">_xll.BInterpol('Base CDI'!$H$4:$H$28,'Base CDI'!$J$4:$J$29,S912,"Cubic","Extrapolate=Linear","MultiX=Average","Skip=True","Sort=True")</f>
        <v>13.56609158470747</v>
      </c>
      <c r="U912" s="43">
        <f ca="1">_xll.BInterpol('Base CDI'!$H$4:$H$28,'Base CDI'!$I$4:$I$29,S912,"Cubic","Extrapolate=Linear","MultiX=Average","Skip=True","Sort=True")</f>
        <v>13.457221049457337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46771</v>
      </c>
      <c r="T913" s="43">
        <f ca="1">_xll.BInterpol('Base CDI'!$H$4:$H$28,'Base CDI'!$J$4:$J$29,S913,"Cubic","Extrapolate=Linear","MultiX=Average","Skip=True","Sort=True")</f>
        <v>13.565402679276014</v>
      </c>
      <c r="U913" s="43">
        <f ca="1">_xll.BInterpol('Base CDI'!$H$4:$H$28,'Base CDI'!$I$4:$I$29,S913,"Cubic","Extrapolate=Linear","MultiX=Average","Skip=True","Sort=True")</f>
        <v>13.456407855791545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46772</v>
      </c>
      <c r="T914" s="43">
        <f ca="1">_xll.BInterpol('Base CDI'!$H$4:$H$28,'Base CDI'!$J$4:$J$29,S914,"Cubic","Extrapolate=Linear","MultiX=Average","Skip=True","Sort=True")</f>
        <v>13.564718499655944</v>
      </c>
      <c r="U914" s="43">
        <f ca="1">_xll.BInterpol('Base CDI'!$H$4:$H$28,'Base CDI'!$I$4:$I$29,S914,"Cubic","Extrapolate=Linear","MultiX=Average","Skip=True","Sort=True")</f>
        <v>13.455599444437222</v>
      </c>
    </row>
    <row r="915" spans="16:21" x14ac:dyDescent="0.25">
      <c r="P915" s="10">
        <v>35838</v>
      </c>
      <c r="Q915">
        <v>3.248224</v>
      </c>
      <c r="S915" s="42">
        <f t="shared" ca="1" si="19"/>
        <v>46773</v>
      </c>
      <c r="T915" s="43">
        <f ca="1">_xll.BInterpol('Base CDI'!$H$4:$H$28,'Base CDI'!$J$4:$J$29,S915,"Cubic","Extrapolate=Linear","MultiX=Average","Skip=True","Sort=True")</f>
        <v>13.564039034470124</v>
      </c>
      <c r="U915" s="43">
        <f ca="1">_xll.BInterpol('Base CDI'!$H$4:$H$28,'Base CDI'!$I$4:$I$29,S915,"Cubic","Extrapolate=Linear","MultiX=Average","Skip=True","Sort=True")</f>
        <v>13.454795804852933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46774</v>
      </c>
      <c r="T916" s="43">
        <f ca="1">_xll.BInterpol('Base CDI'!$H$4:$H$28,'Base CDI'!$J$4:$J$29,S916,"Cubic","Extrapolate=Linear","MultiX=Average","Skip=True","Sort=True")</f>
        <v>13.563364272341413</v>
      </c>
      <c r="U916" s="43">
        <f ca="1">_xll.BInterpol('Base CDI'!$H$4:$H$28,'Base CDI'!$I$4:$I$29,S916,"Cubic","Extrapolate=Linear","MultiX=Average","Skip=True","Sort=True")</f>
        <v>13.453996926497235</v>
      </c>
    </row>
    <row r="917" spans="16:21" x14ac:dyDescent="0.25">
      <c r="P917" s="10">
        <v>35842</v>
      </c>
      <c r="Q917">
        <v>3.255792</v>
      </c>
      <c r="S917" s="42">
        <f t="shared" ca="1" si="19"/>
        <v>46775</v>
      </c>
      <c r="T917" s="43">
        <f ca="1">_xll.BInterpol('Base CDI'!$H$4:$H$28,'Base CDI'!$J$4:$J$29,S917,"Cubic","Extrapolate=Linear","MultiX=Average","Skip=True","Sort=True")</f>
        <v>13.562694201892672</v>
      </c>
      <c r="U917" s="43">
        <f ca="1">_xll.BInterpol('Base CDI'!$H$4:$H$28,'Base CDI'!$I$4:$I$29,S917,"Cubic","Extrapolate=Linear","MultiX=Average","Skip=True","Sort=True")</f>
        <v>13.453202798828688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46776</v>
      </c>
      <c r="T918" s="43">
        <f ca="1">_xll.BInterpol('Base CDI'!$H$4:$H$28,'Base CDI'!$J$4:$J$29,S918,"Cubic","Extrapolate=Linear","MultiX=Average","Skip=True","Sort=True")</f>
        <v>13.562028811746764</v>
      </c>
      <c r="U918" s="43">
        <f ca="1">_xll.BInterpol('Base CDI'!$H$4:$H$28,'Base CDI'!$I$4:$I$29,S918,"Cubic","Extrapolate=Linear","MultiX=Average","Skip=True","Sort=True")</f>
        <v>13.452413411305855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46777</v>
      </c>
      <c r="T919" s="43">
        <f ca="1">_xll.BInterpol('Base CDI'!$H$4:$H$28,'Base CDI'!$J$4:$J$29,S919,"Cubic","Extrapolate=Linear","MultiX=Average","Skip=True","Sort=True")</f>
        <v>13.56136809052655</v>
      </c>
      <c r="U919" s="43">
        <f ca="1">_xll.BInterpol('Base CDI'!$H$4:$H$28,'Base CDI'!$I$4:$I$29,S919,"Cubic","Extrapolate=Linear","MultiX=Average","Skip=True","Sort=True")</f>
        <v>13.451628753387292</v>
      </c>
    </row>
    <row r="920" spans="16:21" x14ac:dyDescent="0.25">
      <c r="P920" s="10">
        <v>35845</v>
      </c>
      <c r="Q920">
        <v>3.267137</v>
      </c>
      <c r="S920" s="42">
        <f t="shared" ca="1" si="19"/>
        <v>46778</v>
      </c>
      <c r="T920" s="43">
        <f ca="1">_xll.BInterpol('Base CDI'!$H$4:$H$28,'Base CDI'!$J$4:$J$29,S920,"Cubic","Extrapolate=Linear","MultiX=Average","Skip=True","Sort=True")</f>
        <v>13.56071202685489</v>
      </c>
      <c r="U920" s="43">
        <f ca="1">_xll.BInterpol('Base CDI'!$H$4:$H$28,'Base CDI'!$I$4:$I$29,S920,"Cubic","Extrapolate=Linear","MultiX=Average","Skip=True","Sort=True")</f>
        <v>13.450848814531563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46779</v>
      </c>
      <c r="T921" s="43">
        <f ca="1">_xll.BInterpol('Base CDI'!$H$4:$H$28,'Base CDI'!$J$4:$J$29,S921,"Cubic","Extrapolate=Linear","MultiX=Average","Skip=True","Sort=True")</f>
        <v>13.560060609354647</v>
      </c>
      <c r="U921" s="43">
        <f ca="1">_xll.BInterpol('Base CDI'!$H$4:$H$28,'Base CDI'!$I$4:$I$29,S921,"Cubic","Extrapolate=Linear","MultiX=Average","Skip=True","Sort=True")</f>
        <v>13.450073584197224</v>
      </c>
    </row>
    <row r="922" spans="16:21" x14ac:dyDescent="0.25">
      <c r="P922" s="10">
        <v>35851</v>
      </c>
      <c r="Q922">
        <v>3.274651</v>
      </c>
      <c r="S922" s="42">
        <f t="shared" ca="1" si="19"/>
        <v>46780</v>
      </c>
      <c r="T922" s="43">
        <f ca="1">_xll.BInterpol('Base CDI'!$H$4:$H$28,'Base CDI'!$J$4:$J$29,S922,"Cubic","Extrapolate=Linear","MultiX=Average","Skip=True","Sort=True")</f>
        <v>13.559413826648679</v>
      </c>
      <c r="U922" s="43">
        <f ca="1">_xll.BInterpol('Base CDI'!$H$4:$H$28,'Base CDI'!$I$4:$I$29,S922,"Cubic","Extrapolate=Linear","MultiX=Average","Skip=True","Sort=True")</f>
        <v>13.449303051842838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46781</v>
      </c>
      <c r="T923" s="43">
        <f ca="1">_xll.BInterpol('Base CDI'!$H$4:$H$28,'Base CDI'!$J$4:$J$29,S923,"Cubic","Extrapolate=Linear","MultiX=Average","Skip=True","Sort=True")</f>
        <v>13.558771667359853</v>
      </c>
      <c r="U923" s="43">
        <f ca="1">_xll.BInterpol('Base CDI'!$H$4:$H$28,'Base CDI'!$I$4:$I$29,S923,"Cubic","Extrapolate=Linear","MultiX=Average","Skip=True","Sort=True")</f>
        <v>13.448537206926964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46782</v>
      </c>
      <c r="T924" s="43">
        <f ca="1">_xll.BInterpol('Base CDI'!$H$4:$H$28,'Base CDI'!$J$4:$J$29,S924,"Cubic","Extrapolate=Linear","MultiX=Average","Skip=True","Sort=True")</f>
        <v>13.558134120111028</v>
      </c>
      <c r="U924" s="43">
        <f ca="1">_xll.BInterpol('Base CDI'!$H$4:$H$28,'Base CDI'!$I$4:$I$29,S924,"Cubic","Extrapolate=Linear","MultiX=Average","Skip=True","Sort=True")</f>
        <v>13.447776038908163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46783</v>
      </c>
      <c r="T925" s="43">
        <f ca="1">_xll.BInterpol('Base CDI'!$H$4:$H$28,'Base CDI'!$J$4:$J$29,S925,"Cubic","Extrapolate=Linear","MultiX=Average","Skip=True","Sort=True")</f>
        <v>13.557501173525063</v>
      </c>
      <c r="U925" s="43">
        <f ca="1">_xll.BInterpol('Base CDI'!$H$4:$H$28,'Base CDI'!$I$4:$I$29,S925,"Cubic","Extrapolate=Linear","MultiX=Average","Skip=True","Sort=True")</f>
        <v>13.447019537244993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46784</v>
      </c>
      <c r="T926" s="43">
        <f ca="1">_xll.BInterpol('Base CDI'!$H$4:$H$28,'Base CDI'!$J$4:$J$29,S926,"Cubic","Extrapolate=Linear","MultiX=Average","Skip=True","Sort=True")</f>
        <v>13.556872816224821</v>
      </c>
      <c r="U926" s="43">
        <f ca="1">_xll.BInterpol('Base CDI'!$H$4:$H$28,'Base CDI'!$I$4:$I$29,S926,"Cubic","Extrapolate=Linear","MultiX=Average","Skip=True","Sort=True")</f>
        <v>13.446267691396017</v>
      </c>
    </row>
    <row r="927" spans="16:21" x14ac:dyDescent="0.25">
      <c r="P927" s="10">
        <v>35858</v>
      </c>
      <c r="Q927">
        <v>3.29332</v>
      </c>
      <c r="S927" s="42">
        <f t="shared" ca="1" si="19"/>
        <v>46785</v>
      </c>
      <c r="T927" s="43">
        <f ca="1">_xll.BInterpol('Base CDI'!$H$4:$H$28,'Base CDI'!$J$4:$J$29,S927,"Cubic","Extrapolate=Linear","MultiX=Average","Skip=True","Sort=True")</f>
        <v>13.556249036833163</v>
      </c>
      <c r="U927" s="43">
        <f ca="1">_xll.BInterpol('Base CDI'!$H$4:$H$28,'Base CDI'!$I$4:$I$29,S927,"Cubic","Extrapolate=Linear","MultiX=Average","Skip=True","Sort=True")</f>
        <v>13.445520490819792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46786</v>
      </c>
      <c r="T928" s="43">
        <f ca="1">_xll.BInterpol('Base CDI'!$H$4:$H$28,'Base CDI'!$J$4:$J$29,S928,"Cubic","Extrapolate=Linear","MultiX=Average","Skip=True","Sort=True")</f>
        <v>13.555629823972952</v>
      </c>
      <c r="U928" s="43">
        <f ca="1">_xll.BInterpol('Base CDI'!$H$4:$H$28,'Base CDI'!$I$4:$I$29,S928,"Cubic","Extrapolate=Linear","MultiX=Average","Skip=True","Sort=True")</f>
        <v>13.444777924974881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46787</v>
      </c>
      <c r="T929" s="43">
        <f ca="1">_xll.BInterpol('Base CDI'!$H$4:$H$28,'Base CDI'!$J$4:$J$29,S929,"Cubic","Extrapolate=Linear","MultiX=Average","Skip=True","Sort=True")</f>
        <v>13.555015166267047</v>
      </c>
      <c r="U929" s="43">
        <f ca="1">_xll.BInterpol('Base CDI'!$H$4:$H$28,'Base CDI'!$I$4:$I$29,S929,"Cubic","Extrapolate=Linear","MultiX=Average","Skip=True","Sort=True")</f>
        <v>13.444039983319842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46788</v>
      </c>
      <c r="T930" s="43">
        <f ca="1">_xll.BInterpol('Base CDI'!$H$4:$H$28,'Base CDI'!$J$4:$J$29,S930,"Cubic","Extrapolate=Linear","MultiX=Average","Skip=True","Sort=True")</f>
        <v>13.554405052338312</v>
      </c>
      <c r="U930" s="43">
        <f ca="1">_xll.BInterpol('Base CDI'!$H$4:$H$28,'Base CDI'!$I$4:$I$29,S930,"Cubic","Extrapolate=Linear","MultiX=Average","Skip=True","Sort=True")</f>
        <v>13.443306655313235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46789</v>
      </c>
      <c r="T931" s="43">
        <f ca="1">_xll.BInterpol('Base CDI'!$H$4:$H$28,'Base CDI'!$J$4:$J$29,S931,"Cubic","Extrapolate=Linear","MultiX=Average","Skip=True","Sort=True")</f>
        <v>13.553799470809606</v>
      </c>
      <c r="U931" s="43">
        <f ca="1">_xll.BInterpol('Base CDI'!$H$4:$H$28,'Base CDI'!$I$4:$I$29,S931,"Cubic","Extrapolate=Linear","MultiX=Average","Skip=True","Sort=True")</f>
        <v>13.44257793041362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46790</v>
      </c>
      <c r="T932" s="43">
        <f ca="1">_xll.BInterpol('Base CDI'!$H$4:$H$28,'Base CDI'!$J$4:$J$29,S932,"Cubic","Extrapolate=Linear","MultiX=Average","Skip=True","Sort=True")</f>
        <v>13.553198410303791</v>
      </c>
      <c r="U932" s="43">
        <f ca="1">_xll.BInterpol('Base CDI'!$H$4:$H$28,'Base CDI'!$I$4:$I$29,S932,"Cubic","Extrapolate=Linear","MultiX=Average","Skip=True","Sort=True")</f>
        <v>13.441853798079558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46791</v>
      </c>
      <c r="T933" s="43">
        <f ca="1">_xll.BInterpol('Base CDI'!$H$4:$H$28,'Base CDI'!$J$4:$J$29,S933,"Cubic","Extrapolate=Linear","MultiX=Average","Skip=True","Sort=True")</f>
        <v>13.55260185944373</v>
      </c>
      <c r="U933" s="43">
        <f ca="1">_xll.BInterpol('Base CDI'!$H$4:$H$28,'Base CDI'!$I$4:$I$29,S933,"Cubic","Extrapolate=Linear","MultiX=Average","Skip=True","Sort=True")</f>
        <v>13.441134247769611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46792</v>
      </c>
      <c r="T934" s="43">
        <f ca="1">_xll.BInterpol('Base CDI'!$H$4:$H$28,'Base CDI'!$J$4:$J$29,S934,"Cubic","Extrapolate=Linear","MultiX=Average","Skip=True","Sort=True")</f>
        <v>13.552009806852281</v>
      </c>
      <c r="U934" s="43">
        <f ca="1">_xll.BInterpol('Base CDI'!$H$4:$H$28,'Base CDI'!$I$4:$I$29,S934,"Cubic","Extrapolate=Linear","MultiX=Average","Skip=True","Sort=True")</f>
        <v>13.440419268942335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46793</v>
      </c>
      <c r="T935" s="43">
        <f ca="1">_xll.BInterpol('Base CDI'!$H$4:$H$28,'Base CDI'!$J$4:$J$29,S935,"Cubic","Extrapolate=Linear","MultiX=Average","Skip=True","Sort=True")</f>
        <v>13.551422241152308</v>
      </c>
      <c r="U935" s="43">
        <f ca="1">_xll.BInterpol('Base CDI'!$H$4:$H$28,'Base CDI'!$I$4:$I$29,S935,"Cubic","Extrapolate=Linear","MultiX=Average","Skip=True","Sort=True")</f>
        <v>13.439708851056292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46794</v>
      </c>
      <c r="T936" s="43">
        <f ca="1">_xll.BInterpol('Base CDI'!$H$4:$H$28,'Base CDI'!$J$4:$J$29,S936,"Cubic","Extrapolate=Linear","MultiX=Average","Skip=True","Sort=True")</f>
        <v>13.550839150966672</v>
      </c>
      <c r="U936" s="43">
        <f ca="1">_xll.BInterpol('Base CDI'!$H$4:$H$28,'Base CDI'!$I$4:$I$29,S936,"Cubic","Extrapolate=Linear","MultiX=Average","Skip=True","Sort=True")</f>
        <v>13.439002983570042</v>
      </c>
    </row>
    <row r="937" spans="16:21" x14ac:dyDescent="0.25">
      <c r="P937" s="10">
        <v>35872</v>
      </c>
      <c r="Q937">
        <v>3.325447</v>
      </c>
      <c r="S937" s="42">
        <f t="shared" ca="1" si="19"/>
        <v>46795</v>
      </c>
      <c r="T937" s="43">
        <f ca="1">_xll.BInterpol('Base CDI'!$H$4:$H$28,'Base CDI'!$J$4:$J$29,S937,"Cubic","Extrapolate=Linear","MultiX=Average","Skip=True","Sort=True")</f>
        <v>13.550260524918233</v>
      </c>
      <c r="U937" s="43">
        <f ca="1">_xll.BInterpol('Base CDI'!$H$4:$H$28,'Base CDI'!$I$4:$I$29,S937,"Cubic","Extrapolate=Linear","MultiX=Average","Skip=True","Sort=True")</f>
        <v>13.438301655942144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46796</v>
      </c>
      <c r="T938" s="43">
        <f ca="1">_xll.BInterpol('Base CDI'!$H$4:$H$28,'Base CDI'!$J$4:$J$29,S938,"Cubic","Extrapolate=Linear","MultiX=Average","Skip=True","Sort=True")</f>
        <v>13.549686351629854</v>
      </c>
      <c r="U938" s="43">
        <f ca="1">_xll.BInterpol('Base CDI'!$H$4:$H$28,'Base CDI'!$I$4:$I$29,S938,"Cubic","Extrapolate=Linear","MultiX=Average","Skip=True","Sort=True")</f>
        <v>13.437604857631161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46797</v>
      </c>
      <c r="T939" s="43">
        <f ca="1">_xll.BInterpol('Base CDI'!$H$4:$H$28,'Base CDI'!$J$4:$J$29,S939,"Cubic","Extrapolate=Linear","MultiX=Average","Skip=True","Sort=True")</f>
        <v>13.549116619724396</v>
      </c>
      <c r="U939" s="43">
        <f ca="1">_xll.BInterpol('Base CDI'!$H$4:$H$28,'Base CDI'!$I$4:$I$29,S939,"Cubic","Extrapolate=Linear","MultiX=Average","Skip=True","Sort=True")</f>
        <v>13.436912578095651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46798</v>
      </c>
      <c r="T940" s="43">
        <f ca="1">_xll.BInterpol('Base CDI'!$H$4:$H$28,'Base CDI'!$J$4:$J$29,S940,"Cubic","Extrapolate=Linear","MultiX=Average","Skip=True","Sort=True")</f>
        <v>13.548551317824719</v>
      </c>
      <c r="U940" s="43">
        <f ca="1">_xll.BInterpol('Base CDI'!$H$4:$H$28,'Base CDI'!$I$4:$I$29,S940,"Cubic","Extrapolate=Linear","MultiX=Average","Skip=True","Sort=True")</f>
        <v>13.436224806794174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46799</v>
      </c>
      <c r="T941" s="43">
        <f ca="1">_xll.BInterpol('Base CDI'!$H$4:$H$28,'Base CDI'!$J$4:$J$29,S941,"Cubic","Extrapolate=Linear","MultiX=Average","Skip=True","Sort=True")</f>
        <v>13.547990434553688</v>
      </c>
      <c r="U941" s="43">
        <f ca="1">_xll.BInterpol('Base CDI'!$H$4:$H$28,'Base CDI'!$I$4:$I$29,S941,"Cubic","Extrapolate=Linear","MultiX=Average","Skip=True","Sort=True")</f>
        <v>13.435541533185289</v>
      </c>
    </row>
    <row r="942" spans="16:21" x14ac:dyDescent="0.25">
      <c r="P942" s="10">
        <v>35879</v>
      </c>
      <c r="Q942">
        <v>3.341466</v>
      </c>
      <c r="S942" s="42">
        <f t="shared" ca="1" si="19"/>
        <v>46800</v>
      </c>
      <c r="T942" s="43">
        <f ca="1">_xll.BInterpol('Base CDI'!$H$4:$H$28,'Base CDI'!$J$4:$J$29,S942,"Cubic","Extrapolate=Linear","MultiX=Average","Skip=True","Sort=True")</f>
        <v>13.547433958534159</v>
      </c>
      <c r="U942" s="43">
        <f ca="1">_xll.BInterpol('Base CDI'!$H$4:$H$28,'Base CDI'!$I$4:$I$29,S942,"Cubic","Extrapolate=Linear","MultiX=Average","Skip=True","Sort=True")</f>
        <v>13.434862746727557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46801</v>
      </c>
      <c r="T943" s="43">
        <f ca="1">_xll.BInterpol('Base CDI'!$H$4:$H$28,'Base CDI'!$J$4:$J$29,S943,"Cubic","Extrapolate=Linear","MultiX=Average","Skip=True","Sort=True")</f>
        <v>13.546881878388998</v>
      </c>
      <c r="U943" s="43">
        <f ca="1">_xll.BInterpol('Base CDI'!$H$4:$H$28,'Base CDI'!$I$4:$I$29,S943,"Cubic","Extrapolate=Linear","MultiX=Average","Skip=True","Sort=True")</f>
        <v>13.434188436879539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46802</v>
      </c>
      <c r="T944" s="43">
        <f ca="1">_xll.BInterpol('Base CDI'!$H$4:$H$28,'Base CDI'!$J$4:$J$29,S944,"Cubic","Extrapolate=Linear","MultiX=Average","Skip=True","Sort=True")</f>
        <v>13.546334182741063</v>
      </c>
      <c r="U944" s="43">
        <f ca="1">_xll.BInterpol('Base CDI'!$H$4:$H$28,'Base CDI'!$I$4:$I$29,S944,"Cubic","Extrapolate=Linear","MultiX=Average","Skip=True","Sort=True")</f>
        <v>13.433518593099796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46803</v>
      </c>
      <c r="T945" s="43">
        <f ca="1">_xll.BInterpol('Base CDI'!$H$4:$H$28,'Base CDI'!$J$4:$J$29,S945,"Cubic","Extrapolate=Linear","MultiX=Average","Skip=True","Sort=True")</f>
        <v>13.545790860213218</v>
      </c>
      <c r="U945" s="43">
        <f ca="1">_xll.BInterpol('Base CDI'!$H$4:$H$28,'Base CDI'!$I$4:$I$29,S945,"Cubic","Extrapolate=Linear","MultiX=Average","Skip=True","Sort=True")</f>
        <v>13.432853204846886</v>
      </c>
    </row>
    <row r="946" spans="16:21" x14ac:dyDescent="0.25">
      <c r="P946" s="10">
        <v>35885</v>
      </c>
      <c r="Q946">
        <v>3.354304</v>
      </c>
      <c r="S946" s="42">
        <f t="shared" ca="1" si="19"/>
        <v>46804</v>
      </c>
      <c r="T946" s="43">
        <f ca="1">_xll.BInterpol('Base CDI'!$H$4:$H$28,'Base CDI'!$J$4:$J$29,S946,"Cubic","Extrapolate=Linear","MultiX=Average","Skip=True","Sort=True")</f>
        <v>13.545251899428322</v>
      </c>
      <c r="U946" s="43">
        <f ca="1">_xll.BInterpol('Base CDI'!$H$4:$H$28,'Base CDI'!$I$4:$I$29,S946,"Cubic","Extrapolate=Linear","MultiX=Average","Skip=True","Sort=True")</f>
        <v>13.432192261579369</v>
      </c>
    </row>
    <row r="947" spans="16:21" x14ac:dyDescent="0.25">
      <c r="P947" s="10">
        <v>35886</v>
      </c>
      <c r="Q947">
        <v>3.35751</v>
      </c>
      <c r="S947" s="42">
        <f t="shared" ca="1" si="19"/>
        <v>46805</v>
      </c>
      <c r="T947" s="43">
        <f ca="1">_xll.BInterpol('Base CDI'!$H$4:$H$28,'Base CDI'!$J$4:$J$29,S947,"Cubic","Extrapolate=Linear","MultiX=Average","Skip=True","Sort=True")</f>
        <v>13.544717289009238</v>
      </c>
      <c r="U947" s="43">
        <f ca="1">_xll.BInterpol('Base CDI'!$H$4:$H$28,'Base CDI'!$I$4:$I$29,S947,"Cubic","Extrapolate=Linear","MultiX=Average","Skip=True","Sort=True")</f>
        <v>13.431535752755805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46806</v>
      </c>
      <c r="T948" s="43">
        <f ca="1">_xll.BInterpol('Base CDI'!$H$4:$H$28,'Base CDI'!$J$4:$J$29,S948,"Cubic","Extrapolate=Linear","MultiX=Average","Skip=True","Sort=True")</f>
        <v>13.544187017578828</v>
      </c>
      <c r="U948" s="43">
        <f ca="1">_xll.BInterpol('Base CDI'!$H$4:$H$28,'Base CDI'!$I$4:$I$29,S948,"Cubic","Extrapolate=Linear","MultiX=Average","Skip=True","Sort=True")</f>
        <v>13.430883667834754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46807</v>
      </c>
      <c r="T949" s="43">
        <f ca="1">_xll.BInterpol('Base CDI'!$H$4:$H$28,'Base CDI'!$J$4:$J$29,S949,"Cubic","Extrapolate=Linear","MultiX=Average","Skip=True","Sort=True")</f>
        <v>13.543661073759951</v>
      </c>
      <c r="U949" s="43">
        <f ca="1">_xll.BInterpol('Base CDI'!$H$4:$H$28,'Base CDI'!$I$4:$I$29,S949,"Cubic","Extrapolate=Linear","MultiX=Average","Skip=True","Sort=True")</f>
        <v>13.430235996274778</v>
      </c>
    </row>
    <row r="950" spans="16:21" x14ac:dyDescent="0.25">
      <c r="P950" s="10">
        <v>35891</v>
      </c>
      <c r="Q950">
        <v>3.367165</v>
      </c>
      <c r="S950" s="42">
        <f t="shared" ca="1" si="19"/>
        <v>46808</v>
      </c>
      <c r="T950" s="43">
        <f ca="1">_xll.BInterpol('Base CDI'!$H$4:$H$28,'Base CDI'!$J$4:$J$29,S950,"Cubic","Extrapolate=Linear","MultiX=Average","Skip=True","Sort=True")</f>
        <v>13.54313944617547</v>
      </c>
      <c r="U950" s="43">
        <f ca="1">_xll.BInterpol('Base CDI'!$H$4:$H$28,'Base CDI'!$I$4:$I$29,S950,"Cubic","Extrapolate=Linear","MultiX=Average","Skip=True","Sort=True")</f>
        <v>13.429592727534436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46809</v>
      </c>
      <c r="T951" s="43">
        <f ca="1">_xll.BInterpol('Base CDI'!$H$4:$H$28,'Base CDI'!$J$4:$J$29,S951,"Cubic","Extrapolate=Linear","MultiX=Average","Skip=True","Sort=True")</f>
        <v>13.542622123448247</v>
      </c>
      <c r="U951" s="43">
        <f ca="1">_xll.BInterpol('Base CDI'!$H$4:$H$28,'Base CDI'!$I$4:$I$29,S951,"Cubic","Extrapolate=Linear","MultiX=Average","Skip=True","Sort=True")</f>
        <v>13.428953851072286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46810</v>
      </c>
      <c r="T952" s="43">
        <f ca="1">_xll.BInterpol('Base CDI'!$H$4:$H$28,'Base CDI'!$J$4:$J$29,S952,"Cubic","Extrapolate=Linear","MultiX=Average","Skip=True","Sort=True")</f>
        <v>13.542109094201141</v>
      </c>
      <c r="U952" s="43">
        <f ca="1">_xll.BInterpol('Base CDI'!$H$4:$H$28,'Base CDI'!$I$4:$I$29,S952,"Cubic","Extrapolate=Linear","MultiX=Average","Skip=True","Sort=True")</f>
        <v>13.428319356346892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46811</v>
      </c>
      <c r="T953" s="43">
        <f ca="1">_xll.BInterpol('Base CDI'!$H$4:$H$28,'Base CDI'!$J$4:$J$29,S953,"Cubic","Extrapolate=Linear","MultiX=Average","Skip=True","Sort=True")</f>
        <v>13.541600347057015</v>
      </c>
      <c r="U953" s="43">
        <f ca="1">_xll.BInterpol('Base CDI'!$H$4:$H$28,'Base CDI'!$I$4:$I$29,S953,"Cubic","Extrapolate=Linear","MultiX=Average","Skip=True","Sort=True")</f>
        <v>13.42768923281681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46812</v>
      </c>
      <c r="T954" s="43">
        <f ca="1">_xll.BInterpol('Base CDI'!$H$4:$H$28,'Base CDI'!$J$4:$J$29,S954,"Cubic","Extrapolate=Linear","MultiX=Average","Skip=True","Sort=True")</f>
        <v>13.541095870638729</v>
      </c>
      <c r="U954" s="43">
        <f ca="1">_xll.BInterpol('Base CDI'!$H$4:$H$28,'Base CDI'!$I$4:$I$29,S954,"Cubic","Extrapolate=Linear","MultiX=Average","Skip=True","Sort=True")</f>
        <v>13.427063469940604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46813</v>
      </c>
      <c r="T955" s="43">
        <f ca="1">_xll.BInterpol('Base CDI'!$H$4:$H$28,'Base CDI'!$J$4:$J$29,S955,"Cubic","Extrapolate=Linear","MultiX=Average","Skip=True","Sort=True")</f>
        <v>13.540595653569149</v>
      </c>
      <c r="U955" s="43">
        <f ca="1">_xll.BInterpol('Base CDI'!$H$4:$H$28,'Base CDI'!$I$4:$I$29,S955,"Cubic","Extrapolate=Linear","MultiX=Average","Skip=True","Sort=True")</f>
        <v>13.42644205717683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46814</v>
      </c>
      <c r="T956" s="43">
        <f ca="1">_xll.BInterpol('Base CDI'!$H$4:$H$28,'Base CDI'!$J$4:$J$29,S956,"Cubic","Extrapolate=Linear","MultiX=Average","Skip=True","Sort=True")</f>
        <v>13.54009968447113</v>
      </c>
      <c r="U956" s="43">
        <f ca="1">_xll.BInterpol('Base CDI'!$H$4:$H$28,'Base CDI'!$I$4:$I$29,S956,"Cubic","Extrapolate=Linear","MultiX=Average","Skip=True","Sort=True")</f>
        <v>13.425824983984052</v>
      </c>
    </row>
    <row r="957" spans="16:21" x14ac:dyDescent="0.25">
      <c r="P957" s="10">
        <v>35902</v>
      </c>
      <c r="Q957">
        <v>3.389122</v>
      </c>
      <c r="S957" s="42">
        <f t="shared" ca="1" si="19"/>
        <v>46815</v>
      </c>
      <c r="T957" s="43">
        <f ca="1">_xll.BInterpol('Base CDI'!$H$4:$H$28,'Base CDI'!$J$4:$J$29,S957,"Cubic","Extrapolate=Linear","MultiX=Average","Skip=True","Sort=True")</f>
        <v>13.539607951967536</v>
      </c>
      <c r="U957" s="43">
        <f ca="1">_xll.BInterpol('Base CDI'!$H$4:$H$28,'Base CDI'!$I$4:$I$29,S957,"Cubic","Extrapolate=Linear","MultiX=Average","Skip=True","Sort=True")</f>
        <v>13.425212239820826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46816</v>
      </c>
      <c r="T958" s="43">
        <f ca="1">_xll.BInterpol('Base CDI'!$H$4:$H$28,'Base CDI'!$J$4:$J$29,S958,"Cubic","Extrapolate=Linear","MultiX=Average","Skip=True","Sort=True")</f>
        <v>13.539120444681229</v>
      </c>
      <c r="U958" s="43">
        <f ca="1">_xll.BInterpol('Base CDI'!$H$4:$H$28,'Base CDI'!$I$4:$I$29,S958,"Cubic","Extrapolate=Linear","MultiX=Average","Skip=True","Sort=True")</f>
        <v>13.424603814145716</v>
      </c>
    </row>
    <row r="959" spans="16:21" x14ac:dyDescent="0.25">
      <c r="P959" s="10">
        <v>35907</v>
      </c>
      <c r="Q959">
        <v>3.394749</v>
      </c>
      <c r="S959" s="42">
        <f t="shared" ca="1" si="19"/>
        <v>46817</v>
      </c>
      <c r="T959" s="43">
        <f ca="1">_xll.BInterpol('Base CDI'!$H$4:$H$28,'Base CDI'!$J$4:$J$29,S959,"Cubic","Extrapolate=Linear","MultiX=Average","Skip=True","Sort=True")</f>
        <v>13.53863715123507</v>
      </c>
      <c r="U959" s="43">
        <f ca="1">_xll.BInterpol('Base CDI'!$H$4:$H$28,'Base CDI'!$I$4:$I$29,S959,"Cubic","Extrapolate=Linear","MultiX=Average","Skip=True","Sort=True")</f>
        <v>13.42399969641728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46818</v>
      </c>
      <c r="T960" s="43">
        <f ca="1">_xll.BInterpol('Base CDI'!$H$4:$H$28,'Base CDI'!$J$4:$J$29,S960,"Cubic","Extrapolate=Linear","MultiX=Average","Skip=True","Sort=True")</f>
        <v>13.53815806025192</v>
      </c>
      <c r="U960" s="43">
        <f ca="1">_xll.BInterpol('Base CDI'!$H$4:$H$28,'Base CDI'!$I$4:$I$29,S960,"Cubic","Extrapolate=Linear","MultiX=Average","Skip=True","Sort=True")</f>
        <v>13.423399876094079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46819</v>
      </c>
      <c r="T961" s="43">
        <f ca="1">_xll.BInterpol('Base CDI'!$H$4:$H$28,'Base CDI'!$J$4:$J$29,S961,"Cubic","Extrapolate=Linear","MultiX=Average","Skip=True","Sort=True")</f>
        <v>13.537683160354641</v>
      </c>
      <c r="U961" s="43">
        <f ca="1">_xll.BInterpol('Base CDI'!$H$4:$H$28,'Base CDI'!$I$4:$I$29,S961,"Cubic","Extrapolate=Linear","MultiX=Average","Skip=True","Sort=True")</f>
        <v>13.42280434263467</v>
      </c>
    </row>
    <row r="962" spans="16:21" x14ac:dyDescent="0.25">
      <c r="P962" s="10">
        <v>35912</v>
      </c>
      <c r="Q962">
        <v>3.403187</v>
      </c>
      <c r="S962" s="42">
        <f t="shared" ca="1" si="19"/>
        <v>46820</v>
      </c>
      <c r="T962" s="43">
        <f ca="1">_xll.BInterpol('Base CDI'!$H$4:$H$28,'Base CDI'!$J$4:$J$29,S962,"Cubic","Extrapolate=Linear","MultiX=Average","Skip=True","Sort=True")</f>
        <v>13.537212440166092</v>
      </c>
      <c r="U962" s="43">
        <f ca="1">_xll.BInterpol('Base CDI'!$H$4:$H$28,'Base CDI'!$I$4:$I$29,S962,"Cubic","Extrapolate=Linear","MultiX=Average","Skip=True","Sort=True")</f>
        <v>13.422213085497617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46821</v>
      </c>
      <c r="T963" s="43">
        <f ca="1">_xll.BInterpol('Base CDI'!$H$4:$H$28,'Base CDI'!$J$4:$J$29,S963,"Cubic","Extrapolate=Linear","MultiX=Average","Skip=True","Sort=True")</f>
        <v>13.53674588830914</v>
      </c>
      <c r="U963" s="43">
        <f ca="1">_xll.BInterpol('Base CDI'!$H$4:$H$28,'Base CDI'!$I$4:$I$29,S963,"Cubic","Extrapolate=Linear","MultiX=Average","Skip=True","Sort=True")</f>
        <v>13.421626094141478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46822</v>
      </c>
      <c r="T964" s="43">
        <f ca="1">_xll.BInterpol('Base CDI'!$H$4:$H$28,'Base CDI'!$J$4:$J$29,S964,"Cubic","Extrapolate=Linear","MultiX=Average","Skip=True","Sort=True")</f>
        <v>13.536283493406639</v>
      </c>
      <c r="U964" s="43">
        <f ca="1">_xll.BInterpol('Base CDI'!$H$4:$H$28,'Base CDI'!$I$4:$I$29,S964,"Cubic","Extrapolate=Linear","MultiX=Average","Skip=True","Sort=True")</f>
        <v>13.421043358024814</v>
      </c>
    </row>
    <row r="965" spans="16:21" x14ac:dyDescent="0.25">
      <c r="P965" s="10">
        <v>35915</v>
      </c>
      <c r="Q965">
        <v>3.411629</v>
      </c>
      <c r="S965" s="42">
        <f t="shared" ca="1" si="19"/>
        <v>46823</v>
      </c>
      <c r="T965" s="43">
        <f ca="1">_xll.BInterpol('Base CDI'!$H$4:$H$28,'Base CDI'!$J$4:$J$29,S965,"Cubic","Extrapolate=Linear","MultiX=Average","Skip=True","Sort=True")</f>
        <v>13.535825244081456</v>
      </c>
      <c r="U965" s="43">
        <f ca="1">_xll.BInterpol('Base CDI'!$H$4:$H$28,'Base CDI'!$I$4:$I$29,S965,"Cubic","Extrapolate=Linear","MultiX=Average","Skip=True","Sort=True")</f>
        <v>13.420464866606185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46824</v>
      </c>
      <c r="T966" s="43">
        <f ca="1">_xll.BInterpol('Base CDI'!$H$4:$H$28,'Base CDI'!$J$4:$J$29,S966,"Cubic","Extrapolate=Linear","MultiX=Average","Skip=True","Sort=True")</f>
        <v>13.53537112895645</v>
      </c>
      <c r="U966" s="43">
        <f ca="1">_xll.BInterpol('Base CDI'!$H$4:$H$28,'Base CDI'!$I$4:$I$29,S966,"Cubic","Extrapolate=Linear","MultiX=Average","Skip=True","Sort=True")</f>
        <v>13.419890609344151</v>
      </c>
    </row>
    <row r="967" spans="16:21" x14ac:dyDescent="0.25">
      <c r="P967" s="10">
        <v>35920</v>
      </c>
      <c r="Q967">
        <v>3.417224</v>
      </c>
      <c r="S967" s="42">
        <f t="shared" ca="1" si="19"/>
        <v>46825</v>
      </c>
      <c r="T967" s="43">
        <f ca="1">_xll.BInterpol('Base CDI'!$H$4:$H$28,'Base CDI'!$J$4:$J$29,S967,"Cubic","Extrapolate=Linear","MultiX=Average","Skip=True","Sort=True")</f>
        <v>13.534921136654482</v>
      </c>
      <c r="U967" s="43">
        <f ca="1">_xll.BInterpol('Base CDI'!$H$4:$H$28,'Base CDI'!$I$4:$I$29,S967,"Cubic","Extrapolate=Linear","MultiX=Average","Skip=True","Sort=True")</f>
        <v>13.41932057569727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46826</v>
      </c>
      <c r="T968" s="43">
        <f ca="1">_xll.BInterpol('Base CDI'!$H$4:$H$28,'Base CDI'!$J$4:$J$29,S968,"Cubic","Extrapolate=Linear","MultiX=Average","Skip=True","Sort=True")</f>
        <v>13.534475255798414</v>
      </c>
      <c r="U968" s="43">
        <f ca="1">_xll.BInterpol('Base CDI'!$H$4:$H$28,'Base CDI'!$I$4:$I$29,S968,"Cubic","Extrapolate=Linear","MultiX=Average","Skip=True","Sort=True")</f>
        <v>13.418754755124105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46827</v>
      </c>
      <c r="T969" s="43">
        <f ca="1">_xll.BInterpol('Base CDI'!$H$4:$H$28,'Base CDI'!$J$4:$J$29,S969,"Cubic","Extrapolate=Linear","MultiX=Average","Skip=True","Sort=True")</f>
        <v>13.534033475011109</v>
      </c>
      <c r="U969" s="43">
        <f ca="1">_xll.BInterpol('Base CDI'!$H$4:$H$28,'Base CDI'!$I$4:$I$29,S969,"Cubic","Extrapolate=Linear","MultiX=Average","Skip=True","Sort=True")</f>
        <v>13.418193137083215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46828</v>
      </c>
      <c r="T970" s="43">
        <f ca="1">_xll.BInterpol('Base CDI'!$H$4:$H$28,'Base CDI'!$J$4:$J$29,S970,"Cubic","Extrapolate=Linear","MultiX=Average","Skip=True","Sort=True")</f>
        <v>13.533595782915425</v>
      </c>
      <c r="U970" s="43">
        <f ca="1">_xll.BInterpol('Base CDI'!$H$4:$H$28,'Base CDI'!$I$4:$I$29,S970,"Cubic","Extrapolate=Linear","MultiX=Average","Skip=True","Sort=True")</f>
        <v>13.417635711033158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46829</v>
      </c>
      <c r="T971" s="43">
        <f ca="1">_xll.BInterpol('Base CDI'!$H$4:$H$28,'Base CDI'!$J$4:$J$29,S971,"Cubic","Extrapolate=Linear","MultiX=Average","Skip=True","Sort=True")</f>
        <v>13.533162168134226</v>
      </c>
      <c r="U971" s="43">
        <f ca="1">_xll.BInterpol('Base CDI'!$H$4:$H$28,'Base CDI'!$I$4:$I$29,S971,"Cubic","Extrapolate=Linear","MultiX=Average","Skip=True","Sort=True")</f>
        <v>13.417082466432499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46830</v>
      </c>
      <c r="T972" s="43">
        <f ca="1">_xll.BInterpol('Base CDI'!$H$4:$H$28,'Base CDI'!$J$4:$J$29,S972,"Cubic","Extrapolate=Linear","MultiX=Average","Skip=True","Sort=True")</f>
        <v>13.532732619290373</v>
      </c>
      <c r="U972" s="43">
        <f ca="1">_xll.BInterpol('Base CDI'!$H$4:$H$28,'Base CDI'!$I$4:$I$29,S972,"Cubic","Extrapolate=Linear","MultiX=Average","Skip=True","Sort=True")</f>
        <v>13.416533392739792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46831</v>
      </c>
      <c r="T973" s="43">
        <f ca="1">_xll.BInterpol('Base CDI'!$H$4:$H$28,'Base CDI'!$J$4:$J$29,S973,"Cubic","Extrapolate=Linear","MultiX=Average","Skip=True","Sort=True")</f>
        <v>13.532307125006726</v>
      </c>
      <c r="U973" s="43">
        <f ca="1">_xll.BInterpol('Base CDI'!$H$4:$H$28,'Base CDI'!$I$4:$I$29,S973,"Cubic","Extrapolate=Linear","MultiX=Average","Skip=True","Sort=True")</f>
        <v>13.415988479413603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46832</v>
      </c>
      <c r="T974" s="43">
        <f ca="1">_xll.BInterpol('Base CDI'!$H$4:$H$28,'Base CDI'!$J$4:$J$29,S974,"Cubic","Extrapolate=Linear","MultiX=Average","Skip=True","Sort=True")</f>
        <v>13.531885673906148</v>
      </c>
      <c r="U974" s="43">
        <f ca="1">_xll.BInterpol('Base CDI'!$H$4:$H$28,'Base CDI'!$I$4:$I$29,S974,"Cubic","Extrapolate=Linear","MultiX=Average","Skip=True","Sort=True")</f>
        <v>13.415447715912487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46833</v>
      </c>
      <c r="T975" s="43">
        <f ca="1">_xll.BInterpol('Base CDI'!$H$4:$H$28,'Base CDI'!$J$4:$J$29,S975,"Cubic","Extrapolate=Linear","MultiX=Average","Skip=True","Sort=True")</f>
        <v>13.531468254611498</v>
      </c>
      <c r="U975" s="43">
        <f ca="1">_xll.BInterpol('Base CDI'!$H$4:$H$28,'Base CDI'!$I$4:$I$29,S975,"Cubic","Extrapolate=Linear","MultiX=Average","Skip=True","Sort=True")</f>
        <v>13.414911091695005</v>
      </c>
    </row>
    <row r="976" spans="16:21" x14ac:dyDescent="0.25">
      <c r="P976" s="10">
        <v>35933</v>
      </c>
      <c r="Q976">
        <v>3.442806</v>
      </c>
      <c r="S976" s="42">
        <f t="shared" ca="1" si="20"/>
        <v>46834</v>
      </c>
      <c r="T976" s="43">
        <f ca="1">_xll.BInterpol('Base CDI'!$H$4:$H$28,'Base CDI'!$J$4:$J$29,S976,"Cubic","Extrapolate=Linear","MultiX=Average","Skip=True","Sort=True")</f>
        <v>13.531054855745639</v>
      </c>
      <c r="U976" s="43">
        <f ca="1">_xll.BInterpol('Base CDI'!$H$4:$H$28,'Base CDI'!$I$4:$I$29,S976,"Cubic","Extrapolate=Linear","MultiX=Average","Skip=True","Sort=True")</f>
        <v>13.414378596219722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46835</v>
      </c>
      <c r="T977" s="43">
        <f ca="1">_xll.BInterpol('Base CDI'!$H$4:$H$28,'Base CDI'!$J$4:$J$29,S977,"Cubic","Extrapolate=Linear","MultiX=Average","Skip=True","Sort=True")</f>
        <v>13.530645465931434</v>
      </c>
      <c r="U977" s="43">
        <f ca="1">_xll.BInterpol('Base CDI'!$H$4:$H$28,'Base CDI'!$I$4:$I$29,S977,"Cubic","Extrapolate=Linear","MultiX=Average","Skip=True","Sort=True")</f>
        <v>13.413850218945191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46836</v>
      </c>
      <c r="T978" s="43">
        <f ca="1">_xll.BInterpol('Base CDI'!$H$4:$H$28,'Base CDI'!$J$4:$J$29,S978,"Cubic","Extrapolate=Linear","MultiX=Average","Skip=True","Sort=True")</f>
        <v>13.530240073791742</v>
      </c>
      <c r="U978" s="43">
        <f ca="1">_xll.BInterpol('Base CDI'!$H$4:$H$28,'Base CDI'!$I$4:$I$29,S978,"Cubic","Extrapolate=Linear","MultiX=Average","Skip=True","Sort=True")</f>
        <v>13.413325949329977</v>
      </c>
    </row>
    <row r="979" spans="16:21" x14ac:dyDescent="0.25">
      <c r="P979" s="10">
        <v>35936</v>
      </c>
      <c r="Q979">
        <v>3.451206</v>
      </c>
      <c r="S979" s="42">
        <f t="shared" ca="1" si="20"/>
        <v>46837</v>
      </c>
      <c r="T979" s="43">
        <f ca="1">_xll.BInterpol('Base CDI'!$H$4:$H$28,'Base CDI'!$J$4:$J$29,S979,"Cubic","Extrapolate=Linear","MultiX=Average","Skip=True","Sort=True")</f>
        <v>13.529838667949424</v>
      </c>
      <c r="U979" s="43">
        <f ca="1">_xll.BInterpol('Base CDI'!$H$4:$H$28,'Base CDI'!$I$4:$I$29,S979,"Cubic","Extrapolate=Linear","MultiX=Average","Skip=True","Sort=True")</f>
        <v>13.412805776832638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46838</v>
      </c>
      <c r="T980" s="43">
        <f ca="1">_xll.BInterpol('Base CDI'!$H$4:$H$28,'Base CDI'!$J$4:$J$29,S980,"Cubic","Extrapolate=Linear","MultiX=Average","Skip=True","Sort=True")</f>
        <v>13.529441237027344</v>
      </c>
      <c r="U980" s="43">
        <f ca="1">_xll.BInterpol('Base CDI'!$H$4:$H$28,'Base CDI'!$I$4:$I$29,S980,"Cubic","Extrapolate=Linear","MultiX=Average","Skip=True","Sort=True")</f>
        <v>13.412289690911734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46839</v>
      </c>
      <c r="T981" s="43">
        <f ca="1">_xll.BInterpol('Base CDI'!$H$4:$H$28,'Base CDI'!$J$4:$J$29,S981,"Cubic","Extrapolate=Linear","MultiX=Average","Skip=True","Sort=True")</f>
        <v>13.52904776964836</v>
      </c>
      <c r="U981" s="43">
        <f ca="1">_xll.BInterpol('Base CDI'!$H$4:$H$28,'Base CDI'!$I$4:$I$29,S981,"Cubic","Extrapolate=Linear","MultiX=Average","Skip=True","Sort=True")</f>
        <v>13.411777681025827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46840</v>
      </c>
      <c r="T982" s="43">
        <f ca="1">_xll.BInterpol('Base CDI'!$H$4:$H$28,'Base CDI'!$J$4:$J$29,S982,"Cubic","Extrapolate=Linear","MultiX=Average","Skip=True","Sort=True")</f>
        <v>13.528658254435335</v>
      </c>
      <c r="U982" s="43">
        <f ca="1">_xll.BInterpol('Base CDI'!$H$4:$H$28,'Base CDI'!$I$4:$I$29,S982,"Cubic","Extrapolate=Linear","MultiX=Average","Skip=True","Sort=True")</f>
        <v>13.411269736633473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46841</v>
      </c>
      <c r="T983" s="43">
        <f ca="1">_xll.BInterpol('Base CDI'!$H$4:$H$28,'Base CDI'!$J$4:$J$29,S983,"Cubic","Extrapolate=Linear","MultiX=Average","Skip=True","Sort=True")</f>
        <v>13.528272680011131</v>
      </c>
      <c r="U983" s="43">
        <f ca="1">_xll.BInterpol('Base CDI'!$H$4:$H$28,'Base CDI'!$I$4:$I$29,S983,"Cubic","Extrapolate=Linear","MultiX=Average","Skip=True","Sort=True")</f>
        <v>13.410765847193236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46842</v>
      </c>
      <c r="T984" s="43">
        <f ca="1">_xll.BInterpol('Base CDI'!$H$4:$H$28,'Base CDI'!$J$4:$J$29,S984,"Cubic","Extrapolate=Linear","MultiX=Average","Skip=True","Sort=True")</f>
        <v>13.527891034998611</v>
      </c>
      <c r="U984" s="43">
        <f ca="1">_xll.BInterpol('Base CDI'!$H$4:$H$28,'Base CDI'!$I$4:$I$29,S984,"Cubic","Extrapolate=Linear","MultiX=Average","Skip=True","Sort=True")</f>
        <v>13.410266002163675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46843</v>
      </c>
      <c r="T985" s="43">
        <f ca="1">_xll.BInterpol('Base CDI'!$H$4:$H$28,'Base CDI'!$J$4:$J$29,S985,"Cubic","Extrapolate=Linear","MultiX=Average","Skip=True","Sort=True")</f>
        <v>13.52751330802063</v>
      </c>
      <c r="U985" s="43">
        <f ca="1">_xll.BInterpol('Base CDI'!$H$4:$H$28,'Base CDI'!$I$4:$I$29,S985,"Cubic","Extrapolate=Linear","MultiX=Average","Skip=True","Sort=True")</f>
        <v>13.40977019100335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46844</v>
      </c>
      <c r="T986" s="43">
        <f ca="1">_xll.BInterpol('Base CDI'!$H$4:$H$28,'Base CDI'!$J$4:$J$29,S986,"Cubic","Extrapolate=Linear","MultiX=Average","Skip=True","Sort=True")</f>
        <v>13.527139487700056</v>
      </c>
      <c r="U986" s="43">
        <f ca="1">_xll.BInterpol('Base CDI'!$H$4:$H$28,'Base CDI'!$I$4:$I$29,S986,"Cubic","Extrapolate=Linear","MultiX=Average","Skip=True","Sort=True")</f>
        <v>13.40927840317082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46845</v>
      </c>
      <c r="T987" s="43">
        <f ca="1">_xll.BInterpol('Base CDI'!$H$4:$H$28,'Base CDI'!$J$4:$J$29,S987,"Cubic","Extrapolate=Linear","MultiX=Average","Skip=True","Sort=True")</f>
        <v>13.526769562659748</v>
      </c>
      <c r="U987" s="43">
        <f ca="1">_xll.BInterpol('Base CDI'!$H$4:$H$28,'Base CDI'!$I$4:$I$29,S987,"Cubic","Extrapolate=Linear","MultiX=Average","Skip=True","Sort=True")</f>
        <v>13.408790628124647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46846</v>
      </c>
      <c r="T988" s="43">
        <f ca="1">_xll.BInterpol('Base CDI'!$H$4:$H$28,'Base CDI'!$J$4:$J$29,S988,"Cubic","Extrapolate=Linear","MultiX=Average","Skip=True","Sort=True")</f>
        <v>13.526403521522566</v>
      </c>
      <c r="U988" s="43">
        <f ca="1">_xll.BInterpol('Base CDI'!$H$4:$H$28,'Base CDI'!$I$4:$I$29,S988,"Cubic","Extrapolate=Linear","MultiX=Average","Skip=True","Sort=True")</f>
        <v>13.408306855323389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46847</v>
      </c>
      <c r="T989" s="43">
        <f ca="1">_xll.BInterpol('Base CDI'!$H$4:$H$28,'Base CDI'!$J$4:$J$29,S989,"Cubic","Extrapolate=Linear","MultiX=Average","Skip=True","Sort=True")</f>
        <v>13.526041352911374</v>
      </c>
      <c r="U989" s="43">
        <f ca="1">_xll.BInterpol('Base CDI'!$H$4:$H$28,'Base CDI'!$I$4:$I$29,S989,"Cubic","Extrapolate=Linear","MultiX=Average","Skip=True","Sort=True")</f>
        <v>13.407827074225608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46848</v>
      </c>
      <c r="T990" s="43">
        <f ca="1">_xll.BInterpol('Base CDI'!$H$4:$H$28,'Base CDI'!$J$4:$J$29,S990,"Cubic","Extrapolate=Linear","MultiX=Average","Skip=True","Sort=True")</f>
        <v>13.52568304544903</v>
      </c>
      <c r="U990" s="43">
        <f ca="1">_xll.BInterpol('Base CDI'!$H$4:$H$28,'Base CDI'!$I$4:$I$29,S990,"Cubic","Extrapolate=Linear","MultiX=Average","Skip=True","Sort=True")</f>
        <v>13.407351274289862</v>
      </c>
    </row>
    <row r="991" spans="16:21" x14ac:dyDescent="0.25">
      <c r="P991" s="10">
        <v>35954</v>
      </c>
      <c r="Q991">
        <v>3.483196</v>
      </c>
      <c r="S991" s="42">
        <f t="shared" ca="1" si="20"/>
        <v>46849</v>
      </c>
      <c r="T991" s="43">
        <f ca="1">_xll.BInterpol('Base CDI'!$H$4:$H$28,'Base CDI'!$J$4:$J$29,S991,"Cubic","Extrapolate=Linear","MultiX=Average","Skip=True","Sort=True")</f>
        <v>13.525328587758398</v>
      </c>
      <c r="U991" s="43">
        <f ca="1">_xll.BInterpol('Base CDI'!$H$4:$H$28,'Base CDI'!$I$4:$I$29,S991,"Cubic","Extrapolate=Linear","MultiX=Average","Skip=True","Sort=True")</f>
        <v>13.406879444974711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46850</v>
      </c>
      <c r="T992" s="43">
        <f ca="1">_xll.BInterpol('Base CDI'!$H$4:$H$28,'Base CDI'!$J$4:$J$29,S992,"Cubic","Extrapolate=Linear","MultiX=Average","Skip=True","Sort=True")</f>
        <v>13.524977968462339</v>
      </c>
      <c r="U992" s="43">
        <f ca="1">_xll.BInterpol('Base CDI'!$H$4:$H$28,'Base CDI'!$I$4:$I$29,S992,"Cubic","Extrapolate=Linear","MultiX=Average","Skip=True","Sort=True")</f>
        <v>13.406411575738717</v>
      </c>
    </row>
    <row r="993" spans="16:21" x14ac:dyDescent="0.25">
      <c r="P993" s="10">
        <v>35956</v>
      </c>
      <c r="Q993">
        <v>3.488483</v>
      </c>
      <c r="S993" s="42">
        <f t="shared" ca="1" si="20"/>
        <v>46851</v>
      </c>
      <c r="T993" s="43">
        <f ca="1">_xll.BInterpol('Base CDI'!$H$4:$H$28,'Base CDI'!$J$4:$J$29,S993,"Cubic","Extrapolate=Linear","MultiX=Average","Skip=True","Sort=True")</f>
        <v>13.524631176183714</v>
      </c>
      <c r="U993" s="43">
        <f ca="1">_xll.BInterpol('Base CDI'!$H$4:$H$28,'Base CDI'!$I$4:$I$29,S993,"Cubic","Extrapolate=Linear","MultiX=Average","Skip=True","Sort=True")</f>
        <v>13.405947656040441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46852</v>
      </c>
      <c r="T994" s="43">
        <f ca="1">_xll.BInterpol('Base CDI'!$H$4:$H$28,'Base CDI'!$J$4:$J$29,S994,"Cubic","Extrapolate=Linear","MultiX=Average","Skip=True","Sort=True")</f>
        <v>13.524288199545385</v>
      </c>
      <c r="U994" s="43">
        <f ca="1">_xll.BInterpol('Base CDI'!$H$4:$H$28,'Base CDI'!$I$4:$I$29,S994,"Cubic","Extrapolate=Linear","MultiX=Average","Skip=True","Sort=True")</f>
        <v>13.40548767533844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46853</v>
      </c>
      <c r="T995" s="43">
        <f ca="1">_xll.BInterpol('Base CDI'!$H$4:$H$28,'Base CDI'!$J$4:$J$29,S995,"Cubic","Extrapolate=Linear","MultiX=Average","Skip=True","Sort=True")</f>
        <v>13.523949027170211</v>
      </c>
      <c r="U995" s="43">
        <f ca="1">_xll.BInterpol('Base CDI'!$H$4:$H$28,'Base CDI'!$I$4:$I$29,S995,"Cubic","Extrapolate=Linear","MultiX=Average","Skip=True","Sort=True")</f>
        <v>13.405031623091276</v>
      </c>
    </row>
    <row r="996" spans="16:21" x14ac:dyDescent="0.25">
      <c r="P996" s="10">
        <v>35962</v>
      </c>
      <c r="Q996">
        <v>3.496429</v>
      </c>
      <c r="S996" s="42">
        <f t="shared" ca="1" si="20"/>
        <v>46854</v>
      </c>
      <c r="T996" s="43">
        <f ca="1">_xll.BInterpol('Base CDI'!$H$4:$H$28,'Base CDI'!$J$4:$J$29,S996,"Cubic","Extrapolate=Linear","MultiX=Average","Skip=True","Sort=True")</f>
        <v>13.523613647681056</v>
      </c>
      <c r="U996" s="43">
        <f ca="1">_xll.BInterpol('Base CDI'!$H$4:$H$28,'Base CDI'!$I$4:$I$29,S996,"Cubic","Extrapolate=Linear","MultiX=Average","Skip=True","Sort=True")</f>
        <v>13.404579488757507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46855</v>
      </c>
      <c r="T997" s="43">
        <f ca="1">_xll.BInterpol('Base CDI'!$H$4:$H$28,'Base CDI'!$J$4:$J$29,S997,"Cubic","Extrapolate=Linear","MultiX=Average","Skip=True","Sort=True")</f>
        <v>13.52328204970078</v>
      </c>
      <c r="U997" s="43">
        <f ca="1">_xll.BInterpol('Base CDI'!$H$4:$H$28,'Base CDI'!$I$4:$I$29,S997,"Cubic","Extrapolate=Linear","MultiX=Average","Skip=True","Sort=True")</f>
        <v>13.404131261795694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46856</v>
      </c>
      <c r="T998" s="43">
        <f ca="1">_xll.BInterpol('Base CDI'!$H$4:$H$28,'Base CDI'!$J$4:$J$29,S998,"Cubic","Extrapolate=Linear","MultiX=Average","Skip=True","Sort=True")</f>
        <v>13.522954221852245</v>
      </c>
      <c r="U998" s="43">
        <f ca="1">_xll.BInterpol('Base CDI'!$H$4:$H$28,'Base CDI'!$I$4:$I$29,S998,"Cubic","Extrapolate=Linear","MultiX=Average","Skip=True","Sort=True")</f>
        <v>13.403686931664399</v>
      </c>
    </row>
    <row r="999" spans="16:21" x14ac:dyDescent="0.25">
      <c r="P999" s="10">
        <v>35965</v>
      </c>
      <c r="Q999">
        <v>3.504407</v>
      </c>
      <c r="S999" s="42">
        <f t="shared" ca="1" si="20"/>
        <v>46857</v>
      </c>
      <c r="T999" s="43">
        <f ca="1">_xll.BInterpol('Base CDI'!$H$4:$H$28,'Base CDI'!$J$4:$J$29,S999,"Cubic","Extrapolate=Linear","MultiX=Average","Skip=True","Sort=True")</f>
        <v>13.522630152758312</v>
      </c>
      <c r="U999" s="43">
        <f ca="1">_xll.BInterpol('Base CDI'!$H$4:$H$28,'Base CDI'!$I$4:$I$29,S999,"Cubic","Extrapolate=Linear","MultiX=Average","Skip=True","Sort=True")</f>
        <v>13.40324648782218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46858</v>
      </c>
      <c r="T1000" s="43">
        <f ca="1">_xll.BInterpol('Base CDI'!$H$4:$H$28,'Base CDI'!$J$4:$J$29,S1000,"Cubic","Extrapolate=Linear","MultiX=Average","Skip=True","Sort=True")</f>
        <v>13.522309831041843</v>
      </c>
      <c r="U1000" s="43">
        <f ca="1">_xll.BInterpol('Base CDI'!$H$4:$H$28,'Base CDI'!$I$4:$I$29,S1000,"Cubic","Extrapolate=Linear","MultiX=Average","Skip=True","Sort=True")</f>
        <v>13.402809919727598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46859</v>
      </c>
      <c r="T1001" s="43">
        <f ca="1">_xll.BInterpol('Base CDI'!$H$4:$H$28,'Base CDI'!$J$4:$J$29,S1001,"Cubic","Extrapolate=Linear","MultiX=Average","Skip=True","Sort=True")</f>
        <v>13.521993245325698</v>
      </c>
      <c r="U1001" s="43">
        <f ca="1">_xll.BInterpol('Base CDI'!$H$4:$H$28,'Base CDI'!$I$4:$I$29,S1001,"Cubic","Extrapolate=Linear","MultiX=Average","Skip=True","Sort=True")</f>
        <v>13.402377216839213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46860</v>
      </c>
      <c r="T1002" s="43">
        <f ca="1">_xll.BInterpol('Base CDI'!$H$4:$H$28,'Base CDI'!$J$4:$J$29,S1002,"Cubic","Extrapolate=Linear","MultiX=Average","Skip=True","Sort=True")</f>
        <v>13.52168038423274</v>
      </c>
      <c r="U1002" s="43">
        <f ca="1">_xll.BInterpol('Base CDI'!$H$4:$H$28,'Base CDI'!$I$4:$I$29,S1002,"Cubic","Extrapolate=Linear","MultiX=Average","Skip=True","Sort=True")</f>
        <v>13.401948368615583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46861</v>
      </c>
      <c r="T1003" s="43">
        <f ca="1">_xll.BInterpol('Base CDI'!$H$4:$H$28,'Base CDI'!$J$4:$J$29,S1003,"Cubic","Extrapolate=Linear","MultiX=Average","Skip=True","Sort=True")</f>
        <v>13.521371236385828</v>
      </c>
      <c r="U1003" s="43">
        <f ca="1">_xll.BInterpol('Base CDI'!$H$4:$H$28,'Base CDI'!$I$4:$I$29,S1003,"Cubic","Extrapolate=Linear","MultiX=Average","Skip=True","Sort=True")</f>
        <v>13.40152336451527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46862</v>
      </c>
      <c r="T1004" s="43">
        <f ca="1">_xll.BInterpol('Base CDI'!$H$4:$H$28,'Base CDI'!$J$4:$J$29,S1004,"Cubic","Extrapolate=Linear","MultiX=Average","Skip=True","Sort=True")</f>
        <v>13.521065790407828</v>
      </c>
      <c r="U1004" s="43">
        <f ca="1">_xll.BInterpol('Base CDI'!$H$4:$H$28,'Base CDI'!$I$4:$I$29,S1004,"Cubic","Extrapolate=Linear","MultiX=Average","Skip=True","Sort=True")</f>
        <v>13.401102193996836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46863</v>
      </c>
      <c r="T1005" s="43">
        <f ca="1">_xll.BInterpol('Base CDI'!$H$4:$H$28,'Base CDI'!$J$4:$J$29,S1005,"Cubic","Extrapolate=Linear","MultiX=Average","Skip=True","Sort=True")</f>
        <v>13.520764034921596</v>
      </c>
      <c r="U1005" s="43">
        <f ca="1">_xll.BInterpol('Base CDI'!$H$4:$H$28,'Base CDI'!$I$4:$I$29,S1005,"Cubic","Extrapolate=Linear","MultiX=Average","Skip=True","Sort=True")</f>
        <v>13.400684846518837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46864</v>
      </c>
      <c r="T1006" s="43">
        <f ca="1">_xll.BInterpol('Base CDI'!$H$4:$H$28,'Base CDI'!$J$4:$J$29,S1006,"Cubic","Extrapolate=Linear","MultiX=Average","Skip=True","Sort=True")</f>
        <v>13.520465958549995</v>
      </c>
      <c r="U1006" s="43">
        <f ca="1">_xll.BInterpol('Base CDI'!$H$4:$H$28,'Base CDI'!$I$4:$I$29,S1006,"Cubic","Extrapolate=Linear","MultiX=Average","Skip=True","Sort=True")</f>
        <v>13.400271311539836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46865</v>
      </c>
      <c r="T1007" s="43">
        <f ca="1">_xll.BInterpol('Base CDI'!$H$4:$H$28,'Base CDI'!$J$4:$J$29,S1007,"Cubic","Extrapolate=Linear","MultiX=Average","Skip=True","Sort=True")</f>
        <v>13.520171549915888</v>
      </c>
      <c r="U1007" s="43">
        <f ca="1">_xll.BInterpol('Base CDI'!$H$4:$H$28,'Base CDI'!$I$4:$I$29,S1007,"Cubic","Extrapolate=Linear","MultiX=Average","Skip=True","Sort=True")</f>
        <v>13.399861578518392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46866</v>
      </c>
      <c r="T1008" s="43">
        <f ca="1">_xll.BInterpol('Base CDI'!$H$4:$H$28,'Base CDI'!$J$4:$J$29,S1008,"Cubic","Extrapolate=Linear","MultiX=Average","Skip=True","Sort=True")</f>
        <v>13.519880797642136</v>
      </c>
      <c r="U1008" s="43">
        <f ca="1">_xll.BInterpol('Base CDI'!$H$4:$H$28,'Base CDI'!$I$4:$I$29,S1008,"Cubic","Extrapolate=Linear","MultiX=Average","Skip=True","Sort=True")</f>
        <v>13.399455636913064</v>
      </c>
    </row>
    <row r="1009" spans="16:21" x14ac:dyDescent="0.25">
      <c r="P1009" s="10">
        <v>35979</v>
      </c>
      <c r="Q1009">
        <v>3.530605</v>
      </c>
      <c r="S1009" s="42">
        <f t="shared" ca="1" si="20"/>
        <v>46867</v>
      </c>
      <c r="T1009" s="43">
        <f ca="1">_xll.BInterpol('Base CDI'!$H$4:$H$28,'Base CDI'!$J$4:$J$29,S1009,"Cubic","Extrapolate=Linear","MultiX=Average","Skip=True","Sort=True")</f>
        <v>13.519593690351599</v>
      </c>
      <c r="U1009" s="43">
        <f ca="1">_xll.BInterpol('Base CDI'!$H$4:$H$28,'Base CDI'!$I$4:$I$29,S1009,"Cubic","Extrapolate=Linear","MultiX=Average","Skip=True","Sort=True")</f>
        <v>13.399053476182413</v>
      </c>
    </row>
    <row r="1010" spans="16:21" x14ac:dyDescent="0.25">
      <c r="P1010" s="10">
        <v>35982</v>
      </c>
      <c r="Q1010">
        <v>3.533201</v>
      </c>
      <c r="S1010" s="42">
        <f t="shared" ca="1" si="20"/>
        <v>46868</v>
      </c>
      <c r="T1010" s="43">
        <f ca="1">_xll.BInterpol('Base CDI'!$H$4:$H$28,'Base CDI'!$J$4:$J$29,S1010,"Cubic","Extrapolate=Linear","MultiX=Average","Skip=True","Sort=True")</f>
        <v>13.519310216667138</v>
      </c>
      <c r="U1010" s="43">
        <f ca="1">_xll.BInterpol('Base CDI'!$H$4:$H$28,'Base CDI'!$I$4:$I$29,S1010,"Cubic","Extrapolate=Linear","MultiX=Average","Skip=True","Sort=True")</f>
        <v>13.398655085785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46869</v>
      </c>
      <c r="T1011" s="43">
        <f ca="1">_xll.BInterpol('Base CDI'!$H$4:$H$28,'Base CDI'!$J$4:$J$29,S1011,"Cubic","Extrapolate=Linear","MultiX=Average","Skip=True","Sort=True")</f>
        <v>13.519030365211616</v>
      </c>
      <c r="U1011" s="43">
        <f ca="1">_xll.BInterpol('Base CDI'!$H$4:$H$28,'Base CDI'!$I$4:$I$29,S1011,"Cubic","Extrapolate=Linear","MultiX=Average","Skip=True","Sort=True")</f>
        <v>13.398260455179384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46870</v>
      </c>
      <c r="T1012" s="43">
        <f ca="1">_xll.BInterpol('Base CDI'!$H$4:$H$28,'Base CDI'!$J$4:$J$29,S1012,"Cubic","Extrapolate=Linear","MultiX=Average","Skip=True","Sort=True")</f>
        <v>13.518754124607895</v>
      </c>
      <c r="U1012" s="43">
        <f ca="1">_xll.BInterpol('Base CDI'!$H$4:$H$28,'Base CDI'!$I$4:$I$29,S1012,"Cubic","Extrapolate=Linear","MultiX=Average","Skip=True","Sort=True")</f>
        <v>13.397869573824126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46871</v>
      </c>
      <c r="T1013" s="43">
        <f ca="1">_xll.BInterpol('Base CDI'!$H$4:$H$28,'Base CDI'!$J$4:$J$29,S1013,"Cubic","Extrapolate=Linear","MultiX=Average","Skip=True","Sort=True")</f>
        <v>13.518481483478833</v>
      </c>
      <c r="U1013" s="43">
        <f ca="1">_xll.BInterpol('Base CDI'!$H$4:$H$28,'Base CDI'!$I$4:$I$29,S1013,"Cubic","Extrapolate=Linear","MultiX=Average","Skip=True","Sort=True")</f>
        <v>13.397482431177785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46872</v>
      </c>
      <c r="T1014" s="43">
        <f ca="1">_xll.BInterpol('Base CDI'!$H$4:$H$28,'Base CDI'!$J$4:$J$29,S1014,"Cubic","Extrapolate=Linear","MultiX=Average","Skip=True","Sort=True")</f>
        <v>13.518212430447296</v>
      </c>
      <c r="U1014" s="43">
        <f ca="1">_xll.BInterpol('Base CDI'!$H$4:$H$28,'Base CDI'!$I$4:$I$29,S1014,"Cubic","Extrapolate=Linear","MultiX=Average","Skip=True","Sort=True")</f>
        <v>13.39709901669892</v>
      </c>
    </row>
    <row r="1015" spans="16:21" x14ac:dyDescent="0.25">
      <c r="P1015" s="10">
        <v>35989</v>
      </c>
      <c r="Q1015">
        <v>3.546227</v>
      </c>
      <c r="S1015" s="42">
        <f t="shared" ca="1" si="20"/>
        <v>46873</v>
      </c>
      <c r="T1015" s="43">
        <f ca="1">_xll.BInterpol('Base CDI'!$H$4:$H$28,'Base CDI'!$J$4:$J$29,S1015,"Cubic","Extrapolate=Linear","MultiX=Average","Skip=True","Sort=True")</f>
        <v>13.517946954136141</v>
      </c>
      <c r="U1015" s="43">
        <f ca="1">_xll.BInterpol('Base CDI'!$H$4:$H$28,'Base CDI'!$I$4:$I$29,S1015,"Cubic","Extrapolate=Linear","MultiX=Average","Skip=True","Sort=True")</f>
        <v>13.396719319846095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46874</v>
      </c>
      <c r="T1016" s="43">
        <f ca="1">_xll.BInterpol('Base CDI'!$H$4:$H$28,'Base CDI'!$J$4:$J$29,S1016,"Cubic","Extrapolate=Linear","MultiX=Average","Skip=True","Sort=True")</f>
        <v>13.517685043168232</v>
      </c>
      <c r="U1016" s="43">
        <f ca="1">_xll.BInterpol('Base CDI'!$H$4:$H$28,'Base CDI'!$I$4:$I$29,S1016,"Cubic","Extrapolate=Linear","MultiX=Average","Skip=True","Sort=True")</f>
        <v>13.396343330077865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46875</v>
      </c>
      <c r="T1017" s="43">
        <f ca="1">_xll.BInterpol('Base CDI'!$H$4:$H$28,'Base CDI'!$J$4:$J$29,S1017,"Cubic","Extrapolate=Linear","MultiX=Average","Skip=True","Sort=True")</f>
        <v>13.517426686166429</v>
      </c>
      <c r="U1017" s="43">
        <f ca="1">_xll.BInterpol('Base CDI'!$H$4:$H$28,'Base CDI'!$I$4:$I$29,S1017,"Cubic","Extrapolate=Linear","MultiX=Average","Skip=True","Sort=True")</f>
        <v>13.395971036852794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46876</v>
      </c>
      <c r="T1018" s="43">
        <f ca="1">_xll.BInterpol('Base CDI'!$H$4:$H$28,'Base CDI'!$J$4:$J$29,S1018,"Cubic","Extrapolate=Linear","MultiX=Average","Skip=True","Sort=True")</f>
        <v>13.517171871753593</v>
      </c>
      <c r="U1018" s="43">
        <f ca="1">_xll.BInterpol('Base CDI'!$H$4:$H$28,'Base CDI'!$I$4:$I$29,S1018,"Cubic","Extrapolate=Linear","MultiX=Average","Skip=True","Sort=True")</f>
        <v>13.395602429629442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46877</v>
      </c>
      <c r="T1019" s="43">
        <f ca="1">_xll.BInterpol('Base CDI'!$H$4:$H$28,'Base CDI'!$J$4:$J$29,S1019,"Cubic","Extrapolate=Linear","MultiX=Average","Skip=True","Sort=True")</f>
        <v>13.516920588552589</v>
      </c>
      <c r="U1019" s="43">
        <f ca="1">_xll.BInterpol('Base CDI'!$H$4:$H$28,'Base CDI'!$I$4:$I$29,S1019,"Cubic","Extrapolate=Linear","MultiX=Average","Skip=True","Sort=True")</f>
        <v>13.395237497866365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46878</v>
      </c>
      <c r="T1020" s="43">
        <f ca="1">_xll.BInterpol('Base CDI'!$H$4:$H$28,'Base CDI'!$J$4:$J$29,S1020,"Cubic","Extrapolate=Linear","MultiX=Average","Skip=True","Sort=True")</f>
        <v>13.516672825186273</v>
      </c>
      <c r="U1020" s="43">
        <f ca="1">_xll.BInterpol('Base CDI'!$H$4:$H$28,'Base CDI'!$I$4:$I$29,S1020,"Cubic","Extrapolate=Linear","MultiX=Average","Skip=True","Sort=True")</f>
        <v>13.394876231022126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46879</v>
      </c>
      <c r="T1021" s="43">
        <f ca="1">_xll.BInterpol('Base CDI'!$H$4:$H$28,'Base CDI'!$J$4:$J$29,S1021,"Cubic","Extrapolate=Linear","MultiX=Average","Skip=True","Sort=True")</f>
        <v>13.51642857027751</v>
      </c>
      <c r="U1021" s="43">
        <f ca="1">_xll.BInterpol('Base CDI'!$H$4:$H$28,'Base CDI'!$I$4:$I$29,S1021,"Cubic","Extrapolate=Linear","MultiX=Average","Skip=True","Sort=True")</f>
        <v>13.394518618555287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46880</v>
      </c>
      <c r="T1022" s="43">
        <f ca="1">_xll.BInterpol('Base CDI'!$H$4:$H$28,'Base CDI'!$J$4:$J$29,S1022,"Cubic","Extrapolate=Linear","MultiX=Average","Skip=True","Sort=True")</f>
        <v>13.516187812449159</v>
      </c>
      <c r="U1022" s="43">
        <f ca="1">_xll.BInterpol('Base CDI'!$H$4:$H$28,'Base CDI'!$I$4:$I$29,S1022,"Cubic","Extrapolate=Linear","MultiX=Average","Skip=True","Sort=True")</f>
        <v>13.394164649924404</v>
      </c>
    </row>
    <row r="1023" spans="16:21" x14ac:dyDescent="0.25">
      <c r="P1023" s="10">
        <v>35999</v>
      </c>
      <c r="Q1023">
        <v>3.567148</v>
      </c>
      <c r="S1023" s="42">
        <f t="shared" ca="1" si="20"/>
        <v>46881</v>
      </c>
      <c r="T1023" s="43">
        <f ca="1">_xll.BInterpol('Base CDI'!$H$4:$H$28,'Base CDI'!$J$4:$J$29,S1023,"Cubic","Extrapolate=Linear","MultiX=Average","Skip=True","Sort=True")</f>
        <v>13.515950540324084</v>
      </c>
      <c r="U1023" s="43">
        <f ca="1">_xll.BInterpol('Base CDI'!$H$4:$H$28,'Base CDI'!$I$4:$I$29,S1023,"Cubic","Extrapolate=Linear","MultiX=Average","Skip=True","Sort=True")</f>
        <v>13.393814314588038</v>
      </c>
    </row>
    <row r="1024" spans="16:21" x14ac:dyDescent="0.25">
      <c r="P1024" s="10">
        <v>36000</v>
      </c>
      <c r="Q1024">
        <v>3.56975</v>
      </c>
      <c r="S1024" s="42">
        <f t="shared" ca="1" si="20"/>
        <v>46882</v>
      </c>
      <c r="T1024" s="43">
        <f ca="1">_xll.BInterpol('Base CDI'!$H$4:$H$28,'Base CDI'!$J$4:$J$29,S1024,"Cubic","Extrapolate=Linear","MultiX=Average","Skip=True","Sort=True")</f>
        <v>13.515716742525145</v>
      </c>
      <c r="U1024" s="43">
        <f ca="1">_xll.BInterpol('Base CDI'!$H$4:$H$28,'Base CDI'!$I$4:$I$29,S1024,"Cubic","Extrapolate=Linear","MultiX=Average","Skip=True","Sort=True")</f>
        <v>13.393467602004753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46883</v>
      </c>
      <c r="T1025" s="43">
        <f ca="1">_xll.BInterpol('Base CDI'!$H$4:$H$28,'Base CDI'!$J$4:$J$29,S1025,"Cubic","Extrapolate=Linear","MultiX=Average","Skip=True","Sort=True")</f>
        <v>13.515486407675203</v>
      </c>
      <c r="U1025" s="43">
        <f ca="1">_xll.BInterpol('Base CDI'!$H$4:$H$28,'Base CDI'!$I$4:$I$29,S1025,"Cubic","Extrapolate=Linear","MultiX=Average","Skip=True","Sort=True")</f>
        <v>13.393124501633103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46884</v>
      </c>
      <c r="T1026" s="43">
        <f ca="1">_xll.BInterpol('Base CDI'!$H$4:$H$28,'Base CDI'!$J$4:$J$29,S1026,"Cubic","Extrapolate=Linear","MultiX=Average","Skip=True","Sort=True")</f>
        <v>13.51525952439712</v>
      </c>
      <c r="U1026" s="43">
        <f ca="1">_xll.BInterpol('Base CDI'!$H$4:$H$28,'Base CDI'!$I$4:$I$29,S1026,"Cubic","Extrapolate=Linear","MultiX=Average","Skip=True","Sort=True")</f>
        <v>13.392785002931653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46885</v>
      </c>
      <c r="T1027" s="43">
        <f ca="1">_xll.BInterpol('Base CDI'!$H$4:$H$28,'Base CDI'!$J$4:$J$29,S1027,"Cubic","Extrapolate=Linear","MultiX=Average","Skip=True","Sort=True")</f>
        <v>13.515036081313758</v>
      </c>
      <c r="U1027" s="43">
        <f ca="1">_xll.BInterpol('Base CDI'!$H$4:$H$28,'Base CDI'!$I$4:$I$29,S1027,"Cubic","Extrapolate=Linear","MultiX=Average","Skip=True","Sort=True")</f>
        <v>13.392449095358961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46886</v>
      </c>
      <c r="T1028" s="43">
        <f ca="1">_xll.BInterpol('Base CDI'!$H$4:$H$28,'Base CDI'!$J$4:$J$29,S1028,"Cubic","Extrapolate=Linear","MultiX=Average","Skip=True","Sort=True")</f>
        <v>13.514816067047976</v>
      </c>
      <c r="U1028" s="43">
        <f ca="1">_xll.BInterpol('Base CDI'!$H$4:$H$28,'Base CDI'!$I$4:$I$29,S1028,"Cubic","Extrapolate=Linear","MultiX=Average","Skip=True","Sort=True")</f>
        <v>13.392116768373587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46887</v>
      </c>
      <c r="T1029" s="43">
        <f ca="1">_xll.BInterpol('Base CDI'!$H$4:$H$28,'Base CDI'!$J$4:$J$29,S1029,"Cubic","Extrapolate=Linear","MultiX=Average","Skip=True","Sort=True")</f>
        <v>13.514599470222638</v>
      </c>
      <c r="U1029" s="43">
        <f ca="1">_xll.BInterpol('Base CDI'!$H$4:$H$28,'Base CDI'!$I$4:$I$29,S1029,"Cubic","Extrapolate=Linear","MultiX=Average","Skip=True","Sort=True")</f>
        <v>13.391788011434091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46888</v>
      </c>
      <c r="T1030" s="43">
        <f ca="1">_xll.BInterpol('Base CDI'!$H$4:$H$28,'Base CDI'!$J$4:$J$29,S1030,"Cubic","Extrapolate=Linear","MultiX=Average","Skip=True","Sort=True")</f>
        <v>13.514386279460602</v>
      </c>
      <c r="U1030" s="43">
        <f ca="1">_xll.BInterpol('Base CDI'!$H$4:$H$28,'Base CDI'!$I$4:$I$29,S1030,"Cubic","Extrapolate=Linear","MultiX=Average","Skip=True","Sort=True")</f>
        <v>13.391462813999032</v>
      </c>
    </row>
    <row r="1031" spans="16:21" x14ac:dyDescent="0.25">
      <c r="P1031" s="10">
        <v>36011</v>
      </c>
      <c r="Q1031">
        <v>3.587656</v>
      </c>
      <c r="S1031" s="42">
        <f t="shared" ca="1" si="20"/>
        <v>46889</v>
      </c>
      <c r="T1031" s="43">
        <f ca="1">_xll.BInterpol('Base CDI'!$H$4:$H$28,'Base CDI'!$J$4:$J$29,S1031,"Cubic","Extrapolate=Linear","MultiX=Average","Skip=True","Sort=True")</f>
        <v>13.514176483384734</v>
      </c>
      <c r="U1031" s="43">
        <f ca="1">_xll.BInterpol('Base CDI'!$H$4:$H$28,'Base CDI'!$I$4:$I$29,S1031,"Cubic","Extrapolate=Linear","MultiX=Average","Skip=True","Sort=True")</f>
        <v>13.391141165526975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46890</v>
      </c>
      <c r="T1032" s="43">
        <f ca="1">_xll.BInterpol('Base CDI'!$H$4:$H$28,'Base CDI'!$J$4:$J$29,S1032,"Cubic","Extrapolate=Linear","MultiX=Average","Skip=True","Sort=True")</f>
        <v>13.513970070617892</v>
      </c>
      <c r="U1032" s="43">
        <f ca="1">_xll.BInterpol('Base CDI'!$H$4:$H$28,'Base CDI'!$I$4:$I$29,S1032,"Cubic","Extrapolate=Linear","MultiX=Average","Skip=True","Sort=True")</f>
        <v>13.390823055476472</v>
      </c>
    </row>
    <row r="1033" spans="16:21" x14ac:dyDescent="0.25">
      <c r="P1033" s="10">
        <v>36013</v>
      </c>
      <c r="Q1033">
        <v>3.592714</v>
      </c>
      <c r="S1033" s="42">
        <f t="shared" ca="1" si="20"/>
        <v>46891</v>
      </c>
      <c r="T1033" s="43">
        <f ca="1">_xll.BInterpol('Base CDI'!$H$4:$H$28,'Base CDI'!$J$4:$J$29,S1033,"Cubic","Extrapolate=Linear","MultiX=Average","Skip=True","Sort=True")</f>
        <v>13.513767029782938</v>
      </c>
      <c r="U1033" s="43">
        <f ca="1">_xll.BInterpol('Base CDI'!$H$4:$H$28,'Base CDI'!$I$4:$I$29,S1033,"Cubic","Extrapolate=Linear","MultiX=Average","Skip=True","Sort=True")</f>
        <v>13.39050847330609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46892</v>
      </c>
      <c r="T1034" s="43">
        <f ca="1">_xll.BInterpol('Base CDI'!$H$4:$H$28,'Base CDI'!$J$4:$J$29,S1034,"Cubic","Extrapolate=Linear","MultiX=Average","Skip=True","Sort=True")</f>
        <v>13.513567349502734</v>
      </c>
      <c r="U1034" s="43">
        <f ca="1">_xll.BInterpol('Base CDI'!$H$4:$H$28,'Base CDI'!$I$4:$I$29,S1034,"Cubic","Extrapolate=Linear","MultiX=Average","Skip=True","Sort=True")</f>
        <v>13.390197408474387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46893</v>
      </c>
      <c r="T1035" s="43">
        <f ca="1">_xll.BInterpol('Base CDI'!$H$4:$H$28,'Base CDI'!$J$4:$J$29,S1035,"Cubic","Extrapolate=Linear","MultiX=Average","Skip=True","Sort=True")</f>
        <v>13.513371018400141</v>
      </c>
      <c r="U1035" s="43">
        <f ca="1">_xll.BInterpol('Base CDI'!$H$4:$H$28,'Base CDI'!$I$4:$I$29,S1035,"Cubic","Extrapolate=Linear","MultiX=Average","Skip=True","Sort=True")</f>
        <v>13.389889850439921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46894</v>
      </c>
      <c r="T1036" s="43">
        <f ca="1">_xll.BInterpol('Base CDI'!$H$4:$H$28,'Base CDI'!$J$4:$J$29,S1036,"Cubic","Extrapolate=Linear","MultiX=Average","Skip=True","Sort=True")</f>
        <v>13.51317802509802</v>
      </c>
      <c r="U1036" s="43">
        <f ca="1">_xll.BInterpol('Base CDI'!$H$4:$H$28,'Base CDI'!$I$4:$I$29,S1036,"Cubic","Extrapolate=Linear","MultiX=Average","Skip=True","Sort=True")</f>
        <v>13.389585788661256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46895</v>
      </c>
      <c r="T1037" s="43">
        <f ca="1">_xll.BInterpol('Base CDI'!$H$4:$H$28,'Base CDI'!$J$4:$J$29,S1037,"Cubic","Extrapolate=Linear","MultiX=Average","Skip=True","Sort=True")</f>
        <v>13.512988358219232</v>
      </c>
      <c r="U1037" s="43">
        <f ca="1">_xll.BInterpol('Base CDI'!$H$4:$H$28,'Base CDI'!$I$4:$I$29,S1037,"Cubic","Extrapolate=Linear","MultiX=Average","Skip=True","Sort=True")</f>
        <v>13.389285212596947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46896</v>
      </c>
      <c r="T1038" s="43">
        <f ca="1">_xll.BInterpol('Base CDI'!$H$4:$H$28,'Base CDI'!$J$4:$J$29,S1038,"Cubic","Extrapolate=Linear","MultiX=Average","Skip=True","Sort=True")</f>
        <v>13.512802006386639</v>
      </c>
      <c r="U1038" s="43">
        <f ca="1">_xll.BInterpol('Base CDI'!$H$4:$H$28,'Base CDI'!$I$4:$I$29,S1038,"Cubic","Extrapolate=Linear","MultiX=Average","Skip=True","Sort=True")</f>
        <v>13.388988111705558</v>
      </c>
    </row>
    <row r="1039" spans="16:21" x14ac:dyDescent="0.25">
      <c r="P1039" s="10">
        <v>36021</v>
      </c>
      <c r="Q1039">
        <v>3.607802</v>
      </c>
      <c r="S1039" s="42">
        <f t="shared" ca="1" si="21"/>
        <v>46897</v>
      </c>
      <c r="T1039" s="43">
        <f ca="1">_xll.BInterpol('Base CDI'!$H$4:$H$28,'Base CDI'!$J$4:$J$29,S1039,"Cubic","Extrapolate=Linear","MultiX=Average","Skip=True","Sort=True")</f>
        <v>13.512618958223104</v>
      </c>
      <c r="U1039" s="43">
        <f ca="1">_xll.BInterpol('Base CDI'!$H$4:$H$28,'Base CDI'!$I$4:$I$29,S1039,"Cubic","Extrapolate=Linear","MultiX=Average","Skip=True","Sort=True")</f>
        <v>13.388694475445648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46898</v>
      </c>
      <c r="T1040" s="43">
        <f ca="1">_xll.BInterpol('Base CDI'!$H$4:$H$28,'Base CDI'!$J$4:$J$29,S1040,"Cubic","Extrapolate=Linear","MultiX=Average","Skip=True","Sort=True")</f>
        <v>13.512439202351485</v>
      </c>
      <c r="U1040" s="43">
        <f ca="1">_xll.BInterpol('Base CDI'!$H$4:$H$28,'Base CDI'!$I$4:$I$29,S1040,"Cubic","Extrapolate=Linear","MultiX=Average","Skip=True","Sort=True")</f>
        <v>13.388404293275777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46899</v>
      </c>
      <c r="T1041" s="43">
        <f ca="1">_xll.BInterpol('Base CDI'!$H$4:$H$28,'Base CDI'!$J$4:$J$29,S1041,"Cubic","Extrapolate=Linear","MultiX=Average","Skip=True","Sort=True")</f>
        <v>13.512262727394647</v>
      </c>
      <c r="U1041" s="43">
        <f ca="1">_xll.BInterpol('Base CDI'!$H$4:$H$28,'Base CDI'!$I$4:$I$29,S1041,"Cubic","Extrapolate=Linear","MultiX=Average","Skip=True","Sort=True")</f>
        <v>13.388117554654505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46900</v>
      </c>
      <c r="T1042" s="43">
        <f ca="1">_xll.BInterpol('Base CDI'!$H$4:$H$28,'Base CDI'!$J$4:$J$29,S1042,"Cubic","Extrapolate=Linear","MultiX=Average","Skip=True","Sort=True")</f>
        <v>13.512089521975447</v>
      </c>
      <c r="U1042" s="43">
        <f ca="1">_xll.BInterpol('Base CDI'!$H$4:$H$28,'Base CDI'!$I$4:$I$29,S1042,"Cubic","Extrapolate=Linear","MultiX=Average","Skip=True","Sort=True")</f>
        <v>13.387834249040392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46901</v>
      </c>
      <c r="T1043" s="43">
        <f ca="1">_xll.BInterpol('Base CDI'!$H$4:$H$28,'Base CDI'!$J$4:$J$29,S1043,"Cubic","Extrapolate=Linear","MultiX=Average","Skip=True","Sort=True")</f>
        <v>13.511919574716751</v>
      </c>
      <c r="U1043" s="43">
        <f ca="1">_xll.BInterpol('Base CDI'!$H$4:$H$28,'Base CDI'!$I$4:$I$29,S1043,"Cubic","Extrapolate=Linear","MultiX=Average","Skip=True","Sort=True")</f>
        <v>13.387554365891997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46902</v>
      </c>
      <c r="T1044" s="43">
        <f ca="1">_xll.BInterpol('Base CDI'!$H$4:$H$28,'Base CDI'!$J$4:$J$29,S1044,"Cubic","Extrapolate=Linear","MultiX=Average","Skip=True","Sort=True")</f>
        <v>13.511752874241418</v>
      </c>
      <c r="U1044" s="43">
        <f ca="1">_xll.BInterpol('Base CDI'!$H$4:$H$28,'Base CDI'!$I$4:$I$29,S1044,"Cubic","Extrapolate=Linear","MultiX=Average","Skip=True","Sort=True")</f>
        <v>13.387277894667882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46903</v>
      </c>
      <c r="T1045" s="43">
        <f ca="1">_xll.BInterpol('Base CDI'!$H$4:$H$28,'Base CDI'!$J$4:$J$29,S1045,"Cubic","Extrapolate=Linear","MultiX=Average","Skip=True","Sort=True")</f>
        <v>13.511589409172309</v>
      </c>
      <c r="U1045" s="43">
        <f ca="1">_xll.BInterpol('Base CDI'!$H$4:$H$28,'Base CDI'!$I$4:$I$29,S1045,"Cubic","Extrapolate=Linear","MultiX=Average","Skip=True","Sort=True")</f>
        <v>13.387004824826606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46904</v>
      </c>
      <c r="T1046" s="43">
        <f ca="1">_xll.BInterpol('Base CDI'!$H$4:$H$28,'Base CDI'!$J$4:$J$29,S1046,"Cubic","Extrapolate=Linear","MultiX=Average","Skip=True","Sort=True")</f>
        <v>13.511429168132285</v>
      </c>
      <c r="U1046" s="43">
        <f ca="1">_xll.BInterpol('Base CDI'!$H$4:$H$28,'Base CDI'!$I$4:$I$29,S1046,"Cubic","Extrapolate=Linear","MultiX=Average","Skip=True","Sort=True")</f>
        <v>13.38673514582673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46905</v>
      </c>
      <c r="T1047" s="43">
        <f ca="1">_xll.BInterpol('Base CDI'!$H$4:$H$28,'Base CDI'!$J$4:$J$29,S1047,"Cubic","Extrapolate=Linear","MultiX=Average","Skip=True","Sort=True")</f>
        <v>13.511272139744209</v>
      </c>
      <c r="U1047" s="43">
        <f ca="1">_xll.BInterpol('Base CDI'!$H$4:$H$28,'Base CDI'!$I$4:$I$29,S1047,"Cubic","Extrapolate=Linear","MultiX=Average","Skip=True","Sort=True")</f>
        <v>13.386468847126812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46906</v>
      </c>
      <c r="T1048" s="43">
        <f ca="1">_xll.BInterpol('Base CDI'!$H$4:$H$28,'Base CDI'!$J$4:$J$29,S1048,"Cubic","Extrapolate=Linear","MultiX=Average","Skip=True","Sort=True")</f>
        <v>13.511118312630941</v>
      </c>
      <c r="U1048" s="43">
        <f ca="1">_xll.BInterpol('Base CDI'!$H$4:$H$28,'Base CDI'!$I$4:$I$29,S1048,"Cubic","Extrapolate=Linear","MultiX=Average","Skip=True","Sort=True")</f>
        <v>13.386205918185414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46907</v>
      </c>
      <c r="T1049" s="43">
        <f ca="1">_xll.BInterpol('Base CDI'!$H$4:$H$28,'Base CDI'!$J$4:$J$29,S1049,"Cubic","Extrapolate=Linear","MultiX=Average","Skip=True","Sort=True")</f>
        <v>13.510967675415344</v>
      </c>
      <c r="U1049" s="43">
        <f ca="1">_xll.BInterpol('Base CDI'!$H$4:$H$28,'Base CDI'!$I$4:$I$29,S1049,"Cubic","Extrapolate=Linear","MultiX=Average","Skip=True","Sort=True")</f>
        <v>13.385946348461095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46908</v>
      </c>
      <c r="T1050" s="43">
        <f ca="1">_xll.BInterpol('Base CDI'!$H$4:$H$28,'Base CDI'!$J$4:$J$29,S1050,"Cubic","Extrapolate=Linear","MultiX=Average","Skip=True","Sort=True")</f>
        <v>13.510820216720278</v>
      </c>
      <c r="U1050" s="43">
        <f ca="1">_xll.BInterpol('Base CDI'!$H$4:$H$28,'Base CDI'!$I$4:$I$29,S1050,"Cubic","Extrapolate=Linear","MultiX=Average","Skip=True","Sort=True")</f>
        <v>13.385690127412415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46909</v>
      </c>
      <c r="T1051" s="43">
        <f ca="1">_xll.BInterpol('Base CDI'!$H$4:$H$28,'Base CDI'!$J$4:$J$29,S1051,"Cubic","Extrapolate=Linear","MultiX=Average","Skip=True","Sort=True")</f>
        <v>13.510675925168604</v>
      </c>
      <c r="U1051" s="43">
        <f ca="1">_xll.BInterpol('Base CDI'!$H$4:$H$28,'Base CDI'!$I$4:$I$29,S1051,"Cubic","Extrapolate=Linear","MultiX=Average","Skip=True","Sort=True")</f>
        <v>13.385437244497936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46910</v>
      </c>
      <c r="T1052" s="43">
        <f ca="1">_xll.BInterpol('Base CDI'!$H$4:$H$28,'Base CDI'!$J$4:$J$29,S1052,"Cubic","Extrapolate=Linear","MultiX=Average","Skip=True","Sort=True")</f>
        <v>13.510534789383184</v>
      </c>
      <c r="U1052" s="43">
        <f ca="1">_xll.BInterpol('Base CDI'!$H$4:$H$28,'Base CDI'!$I$4:$I$29,S1052,"Cubic","Extrapolate=Linear","MultiX=Average","Skip=True","Sort=True")</f>
        <v>13.385187689176217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46911</v>
      </c>
      <c r="T1053" s="43">
        <f ca="1">_xll.BInterpol('Base CDI'!$H$4:$H$28,'Base CDI'!$J$4:$J$29,S1053,"Cubic","Extrapolate=Linear","MultiX=Average","Skip=True","Sort=True")</f>
        <v>13.51039679798688</v>
      </c>
      <c r="U1053" s="43">
        <f ca="1">_xll.BInterpol('Base CDI'!$H$4:$H$28,'Base CDI'!$I$4:$I$29,S1053,"Cubic","Extrapolate=Linear","MultiX=Average","Skip=True","Sort=True")</f>
        <v>13.384941450905815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46912</v>
      </c>
      <c r="T1054" s="43">
        <f ca="1">_xll.BInterpol('Base CDI'!$H$4:$H$28,'Base CDI'!$J$4:$J$29,S1054,"Cubic","Extrapolate=Linear","MultiX=Average","Skip=True","Sort=True")</f>
        <v>13.510261939602552</v>
      </c>
      <c r="U1054" s="43">
        <f ca="1">_xll.BInterpol('Base CDI'!$H$4:$H$28,'Base CDI'!$I$4:$I$29,S1054,"Cubic","Extrapolate=Linear","MultiX=Average","Skip=True","Sort=True")</f>
        <v>13.384698519145294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46913</v>
      </c>
      <c r="T1055" s="43">
        <f ca="1">_xll.BInterpol('Base CDI'!$H$4:$H$28,'Base CDI'!$J$4:$J$29,S1055,"Cubic","Extrapolate=Linear","MultiX=Average","Skip=True","Sort=True")</f>
        <v>13.510130202853064</v>
      </c>
      <c r="U1055" s="43">
        <f ca="1">_xll.BInterpol('Base CDI'!$H$4:$H$28,'Base CDI'!$I$4:$I$29,S1055,"Cubic","Extrapolate=Linear","MultiX=Average","Skip=True","Sort=True")</f>
        <v>13.384458883353213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46914</v>
      </c>
      <c r="T1056" s="43">
        <f ca="1">_xll.BInterpol('Base CDI'!$H$4:$H$28,'Base CDI'!$J$4:$J$29,S1056,"Cubic","Extrapolate=Linear","MultiX=Average","Skip=True","Sort=True")</f>
        <v>13.510001576361274</v>
      </c>
      <c r="U1056" s="43">
        <f ca="1">_xll.BInterpol('Base CDI'!$H$4:$H$28,'Base CDI'!$I$4:$I$29,S1056,"Cubic","Extrapolate=Linear","MultiX=Average","Skip=True","Sort=True")</f>
        <v>13.384222532988133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46915</v>
      </c>
      <c r="T1057" s="43">
        <f ca="1">_xll.BInterpol('Base CDI'!$H$4:$H$28,'Base CDI'!$J$4:$J$29,S1057,"Cubic","Extrapolate=Linear","MultiX=Average","Skip=True","Sort=True")</f>
        <v>13.509876048750044</v>
      </c>
      <c r="U1057" s="43">
        <f ca="1">_xll.BInterpol('Base CDI'!$H$4:$H$28,'Base CDI'!$I$4:$I$29,S1057,"Cubic","Extrapolate=Linear","MultiX=Average","Skip=True","Sort=True")</f>
        <v>13.38398945750861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46916</v>
      </c>
      <c r="T1058" s="43">
        <f ca="1">_xll.BInterpol('Base CDI'!$H$4:$H$28,'Base CDI'!$J$4:$J$29,S1058,"Cubic","Extrapolate=Linear","MultiX=Average","Skip=True","Sort=True")</f>
        <v>13.509753608642237</v>
      </c>
      <c r="U1058" s="43">
        <f ca="1">_xll.BInterpol('Base CDI'!$H$4:$H$28,'Base CDI'!$I$4:$I$29,S1058,"Cubic","Extrapolate=Linear","MultiX=Average","Skip=True","Sort=True")</f>
        <v>13.383759646373209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46917</v>
      </c>
      <c r="T1059" s="43">
        <f ca="1">_xll.BInterpol('Base CDI'!$H$4:$H$28,'Base CDI'!$J$4:$J$29,S1059,"Cubic","Extrapolate=Linear","MultiX=Average","Skip=True","Sort=True")</f>
        <v>13.509634244660713</v>
      </c>
      <c r="U1059" s="43">
        <f ca="1">_xll.BInterpol('Base CDI'!$H$4:$H$28,'Base CDI'!$I$4:$I$29,S1059,"Cubic","Extrapolate=Linear","MultiX=Average","Skip=True","Sort=True")</f>
        <v>13.383533089040489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46918</v>
      </c>
      <c r="T1060" s="43">
        <f ca="1">_xll.BInterpol('Base CDI'!$H$4:$H$28,'Base CDI'!$J$4:$J$29,S1060,"Cubic","Extrapolate=Linear","MultiX=Average","Skip=True","Sort=True")</f>
        <v>13.509517945428335</v>
      </c>
      <c r="U1060" s="43">
        <f ca="1">_xll.BInterpol('Base CDI'!$H$4:$H$28,'Base CDI'!$I$4:$I$29,S1060,"Cubic","Extrapolate=Linear","MultiX=Average","Skip=True","Sort=True")</f>
        <v>13.383309774969007</v>
      </c>
    </row>
    <row r="1061" spans="16:21" x14ac:dyDescent="0.25">
      <c r="P1061" s="10">
        <v>36054</v>
      </c>
      <c r="Q1061">
        <v>3.674531</v>
      </c>
      <c r="S1061" s="42">
        <f t="shared" ca="1" si="21"/>
        <v>46919</v>
      </c>
      <c r="T1061" s="43">
        <f ca="1">_xll.BInterpol('Base CDI'!$H$4:$H$28,'Base CDI'!$J$4:$J$29,S1061,"Cubic","Extrapolate=Linear","MultiX=Average","Skip=True","Sort=True")</f>
        <v>13.509404699567963</v>
      </c>
      <c r="U1061" s="43">
        <f ca="1">_xll.BInterpol('Base CDI'!$H$4:$H$28,'Base CDI'!$I$4:$I$29,S1061,"Cubic","Extrapolate=Linear","MultiX=Average","Skip=True","Sort=True")</f>
        <v>13.383089693617325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46920</v>
      </c>
      <c r="T1062" s="43">
        <f ca="1">_xll.BInterpol('Base CDI'!$H$4:$H$28,'Base CDI'!$J$4:$J$29,S1062,"Cubic","Extrapolate=Linear","MultiX=Average","Skip=True","Sort=True")</f>
        <v>13.509294495702457</v>
      </c>
      <c r="U1062" s="43">
        <f ca="1">_xll.BInterpol('Base CDI'!$H$4:$H$28,'Base CDI'!$I$4:$I$29,S1062,"Cubic","Extrapolate=Linear","MultiX=Average","Skip=True","Sort=True")</f>
        <v>13.382872834444004</v>
      </c>
    </row>
    <row r="1063" spans="16:21" x14ac:dyDescent="0.25">
      <c r="P1063" s="10">
        <v>36056</v>
      </c>
      <c r="Q1063">
        <v>3.684186</v>
      </c>
      <c r="S1063" s="42">
        <f t="shared" ca="1" si="21"/>
        <v>46921</v>
      </c>
      <c r="T1063" s="43">
        <f ca="1">_xll.BInterpol('Base CDI'!$H$4:$H$28,'Base CDI'!$J$4:$J$29,S1063,"Cubic","Extrapolate=Linear","MultiX=Average","Skip=True","Sort=True")</f>
        <v>13.509187322454682</v>
      </c>
      <c r="U1063" s="43">
        <f ca="1">_xll.BInterpol('Base CDI'!$H$4:$H$28,'Base CDI'!$I$4:$I$29,S1063,"Cubic","Extrapolate=Linear","MultiX=Average","Skip=True","Sort=True")</f>
        <v>13.382659186907603</v>
      </c>
    </row>
    <row r="1064" spans="16:21" x14ac:dyDescent="0.25">
      <c r="P1064" s="10">
        <v>36059</v>
      </c>
      <c r="Q1064">
        <v>3.689038</v>
      </c>
      <c r="S1064" s="42">
        <f t="shared" ca="1" si="21"/>
        <v>46922</v>
      </c>
      <c r="T1064" s="43">
        <f ca="1">_xll.BInterpol('Base CDI'!$H$4:$H$28,'Base CDI'!$J$4:$J$29,S1064,"Cubic","Extrapolate=Linear","MultiX=Average","Skip=True","Sort=True")</f>
        <v>13.509083168447496</v>
      </c>
      <c r="U1064" s="43">
        <f ca="1">_xll.BInterpol('Base CDI'!$H$4:$H$28,'Base CDI'!$I$4:$I$29,S1064,"Cubic","Extrapolate=Linear","MultiX=Average","Skip=True","Sort=True")</f>
        <v>13.382448740466682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46923</v>
      </c>
      <c r="T1065" s="43">
        <f ca="1">_xll.BInterpol('Base CDI'!$H$4:$H$28,'Base CDI'!$J$4:$J$29,S1065,"Cubic","Extrapolate=Linear","MultiX=Average","Skip=True","Sort=True")</f>
        <v>13.508982022303762</v>
      </c>
      <c r="U1065" s="43">
        <f ca="1">_xll.BInterpol('Base CDI'!$H$4:$H$28,'Base CDI'!$I$4:$I$29,S1065,"Cubic","Extrapolate=Linear","MultiX=Average","Skip=True","Sort=True")</f>
        <v>13.382241484579801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46924</v>
      </c>
      <c r="T1066" s="43">
        <f ca="1">_xll.BInterpol('Base CDI'!$H$4:$H$28,'Base CDI'!$J$4:$J$29,S1066,"Cubic","Extrapolate=Linear","MultiX=Average","Skip=True","Sort=True")</f>
        <v>13.508883872646342</v>
      </c>
      <c r="U1066" s="43">
        <f ca="1">_xll.BInterpol('Base CDI'!$H$4:$H$28,'Base CDI'!$I$4:$I$29,S1066,"Cubic","Extrapolate=Linear","MultiX=Average","Skip=True","Sort=True")</f>
        <v>13.382037408705521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46925</v>
      </c>
      <c r="T1067" s="43">
        <f ca="1">_xll.BInterpol('Base CDI'!$H$4:$H$28,'Base CDI'!$J$4:$J$29,S1067,"Cubic","Extrapolate=Linear","MultiX=Average","Skip=True","Sort=True")</f>
        <v>13.508788708098095</v>
      </c>
      <c r="U1067" s="43">
        <f ca="1">_xll.BInterpol('Base CDI'!$H$4:$H$28,'Base CDI'!$I$4:$I$29,S1067,"Cubic","Extrapolate=Linear","MultiX=Average","Skip=True","Sort=True")</f>
        <v>13.381836502302402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46926</v>
      </c>
      <c r="T1068" s="43">
        <f ca="1">_xll.BInterpol('Base CDI'!$H$4:$H$28,'Base CDI'!$J$4:$J$29,S1068,"Cubic","Extrapolate=Linear","MultiX=Average","Skip=True","Sort=True")</f>
        <v>13.508696517281885</v>
      </c>
      <c r="U1068" s="43">
        <f ca="1">_xll.BInterpol('Base CDI'!$H$4:$H$28,'Base CDI'!$I$4:$I$29,S1068,"Cubic","Extrapolate=Linear","MultiX=Average","Skip=True","Sort=True")</f>
        <v>13.381638754829002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46927</v>
      </c>
      <c r="T1069" s="43">
        <f ca="1">_xll.BInterpol('Base CDI'!$H$4:$H$28,'Base CDI'!$J$4:$J$29,S1069,"Cubic","Extrapolate=Linear","MultiX=Average","Skip=True","Sort=True")</f>
        <v>13.508607288820571</v>
      </c>
      <c r="U1069" s="43">
        <f ca="1">_xll.BInterpol('Base CDI'!$H$4:$H$28,'Base CDI'!$I$4:$I$29,S1069,"Cubic","Extrapolate=Linear","MultiX=Average","Skip=True","Sort=True")</f>
        <v>13.381444155743884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46928</v>
      </c>
      <c r="T1070" s="43">
        <f ca="1">_xll.BInterpol('Base CDI'!$H$4:$H$28,'Base CDI'!$J$4:$J$29,S1070,"Cubic","Extrapolate=Linear","MultiX=Average","Skip=True","Sort=True")</f>
        <v>13.508521011337015</v>
      </c>
      <c r="U1070" s="43">
        <f ca="1">_xll.BInterpol('Base CDI'!$H$4:$H$28,'Base CDI'!$I$4:$I$29,S1070,"Cubic","Extrapolate=Linear","MultiX=Average","Skip=True","Sort=True")</f>
        <v>13.381252694505605</v>
      </c>
    </row>
    <row r="1071" spans="16:21" x14ac:dyDescent="0.25">
      <c r="P1071" s="10">
        <v>36068</v>
      </c>
      <c r="Q1071">
        <v>3.723592</v>
      </c>
      <c r="S1071" s="42">
        <f t="shared" ca="1" si="21"/>
        <v>46929</v>
      </c>
      <c r="T1071" s="43">
        <f ca="1">_xll.BInterpol('Base CDI'!$H$4:$H$28,'Base CDI'!$J$4:$J$29,S1071,"Cubic","Extrapolate=Linear","MultiX=Average","Skip=True","Sort=True")</f>
        <v>13.508437673454081</v>
      </c>
      <c r="U1071" s="43">
        <f ca="1">_xll.BInterpol('Base CDI'!$H$4:$H$28,'Base CDI'!$I$4:$I$29,S1071,"Cubic","Extrapolate=Linear","MultiX=Average","Skip=True","Sort=True")</f>
        <v>13.381064360572729</v>
      </c>
    </row>
    <row r="1072" spans="16:21" x14ac:dyDescent="0.25">
      <c r="P1072" s="10">
        <v>36069</v>
      </c>
      <c r="Q1072">
        <v>3.728593</v>
      </c>
      <c r="S1072" s="42">
        <f t="shared" ca="1" si="21"/>
        <v>46930</v>
      </c>
      <c r="T1072" s="43">
        <f ca="1">_xll.BInterpol('Base CDI'!$H$4:$H$28,'Base CDI'!$J$4:$J$29,S1072,"Cubic","Extrapolate=Linear","MultiX=Average","Skip=True","Sort=True")</f>
        <v>13.508357263794625</v>
      </c>
      <c r="U1072" s="43">
        <f ca="1">_xll.BInterpol('Base CDI'!$H$4:$H$28,'Base CDI'!$I$4:$I$29,S1072,"Cubic","Extrapolate=Linear","MultiX=Average","Skip=True","Sort=True")</f>
        <v>13.380879143403812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46931</v>
      </c>
      <c r="T1073" s="43">
        <f ca="1">_xll.BInterpol('Base CDI'!$H$4:$H$28,'Base CDI'!$J$4:$J$29,S1073,"Cubic","Extrapolate=Linear","MultiX=Average","Skip=True","Sort=True")</f>
        <v>13.508279770981513</v>
      </c>
      <c r="U1073" s="43">
        <f ca="1">_xll.BInterpol('Base CDI'!$H$4:$H$28,'Base CDI'!$I$4:$I$29,S1073,"Cubic","Extrapolate=Linear","MultiX=Average","Skip=True","Sort=True")</f>
        <v>13.380697032457416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46932</v>
      </c>
      <c r="T1074" s="43">
        <f ca="1">_xll.BInterpol('Base CDI'!$H$4:$H$28,'Base CDI'!$J$4:$J$29,S1074,"Cubic","Extrapolate=Linear","MultiX=Average","Skip=True","Sort=True")</f>
        <v>13.508205183637605</v>
      </c>
      <c r="U1074" s="43">
        <f ca="1">_xll.BInterpol('Base CDI'!$H$4:$H$28,'Base CDI'!$I$4:$I$29,S1074,"Cubic","Extrapolate=Linear","MultiX=Average","Skip=True","Sort=True")</f>
        <v>13.380518017192101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46933</v>
      </c>
      <c r="T1075" s="43">
        <f ca="1">_xll.BInterpol('Base CDI'!$H$4:$H$28,'Base CDI'!$J$4:$J$29,S1075,"Cubic","Extrapolate=Linear","MultiX=Average","Skip=True","Sort=True")</f>
        <v>13.508133490385763</v>
      </c>
      <c r="U1075" s="43">
        <f ca="1">_xll.BInterpol('Base CDI'!$H$4:$H$28,'Base CDI'!$I$4:$I$29,S1075,"Cubic","Extrapolate=Linear","MultiX=Average","Skip=True","Sort=True")</f>
        <v>13.380342087066428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46934</v>
      </c>
      <c r="T1076" s="43">
        <f ca="1">_xll.BInterpol('Base CDI'!$H$4:$H$28,'Base CDI'!$J$4:$J$29,S1076,"Cubic","Extrapolate=Linear","MultiX=Average","Skip=True","Sort=True")</f>
        <v>13.508064679848847</v>
      </c>
      <c r="U1076" s="43">
        <f ca="1">_xll.BInterpol('Base CDI'!$H$4:$H$28,'Base CDI'!$I$4:$I$29,S1076,"Cubic","Extrapolate=Linear","MultiX=Average","Skip=True","Sort=True")</f>
        <v>13.380169231538954</v>
      </c>
    </row>
    <row r="1077" spans="16:21" x14ac:dyDescent="0.25">
      <c r="P1077" s="10">
        <v>36076</v>
      </c>
      <c r="Q1077">
        <v>3.753889</v>
      </c>
      <c r="S1077" s="42">
        <f t="shared" ca="1" si="21"/>
        <v>46935</v>
      </c>
      <c r="T1077" s="43">
        <f ca="1">_xll.BInterpol('Base CDI'!$H$4:$H$28,'Base CDI'!$J$4:$J$29,S1077,"Cubic","Extrapolate=Linear","MultiX=Average","Skip=True","Sort=True")</f>
        <v>13.507998740649718</v>
      </c>
      <c r="U1077" s="43">
        <f ca="1">_xll.BInterpol('Base CDI'!$H$4:$H$28,'Base CDI'!$I$4:$I$29,S1077,"Cubic","Extrapolate=Linear","MultiX=Average","Skip=True","Sort=True")</f>
        <v>13.379999440068241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46936</v>
      </c>
      <c r="T1078" s="43">
        <f ca="1">_xll.BInterpol('Base CDI'!$H$4:$H$28,'Base CDI'!$J$4:$J$29,S1078,"Cubic","Extrapolate=Linear","MultiX=Average","Skip=True","Sort=True")</f>
        <v>13.50793566141124</v>
      </c>
      <c r="U1078" s="43">
        <f ca="1">_xll.BInterpol('Base CDI'!$H$4:$H$28,'Base CDI'!$I$4:$I$29,S1078,"Cubic","Extrapolate=Linear","MultiX=Average","Skip=True","Sort=True")</f>
        <v>13.37983270211285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46937</v>
      </c>
      <c r="T1079" s="43">
        <f ca="1">_xll.BInterpol('Base CDI'!$H$4:$H$28,'Base CDI'!$J$4:$J$29,S1079,"Cubic","Extrapolate=Linear","MultiX=Average","Skip=True","Sort=True")</f>
        <v>13.507875430756272</v>
      </c>
      <c r="U1079" s="43">
        <f ca="1">_xll.BInterpol('Base CDI'!$H$4:$H$28,'Base CDI'!$I$4:$I$29,S1079,"Cubic","Extrapolate=Linear","MultiX=Average","Skip=True","Sort=True")</f>
        <v>13.379669007131341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46938</v>
      </c>
      <c r="T1080" s="43">
        <f ca="1">_xll.BInterpol('Base CDI'!$H$4:$H$28,'Base CDI'!$J$4:$J$29,S1080,"Cubic","Extrapolate=Linear","MultiX=Average","Skip=True","Sort=True")</f>
        <v>13.507818037307675</v>
      </c>
      <c r="U1080" s="43">
        <f ca="1">_xll.BInterpol('Base CDI'!$H$4:$H$28,'Base CDI'!$I$4:$I$29,S1080,"Cubic","Extrapolate=Linear","MultiX=Average","Skip=True","Sort=True")</f>
        <v>13.379508344582272</v>
      </c>
    </row>
    <row r="1081" spans="16:21" x14ac:dyDescent="0.25">
      <c r="P1081" s="10">
        <v>36083</v>
      </c>
      <c r="Q1081">
        <v>3.774448</v>
      </c>
      <c r="S1081" s="42">
        <f t="shared" ca="1" si="21"/>
        <v>46939</v>
      </c>
      <c r="T1081" s="43">
        <f ca="1">_xll.BInterpol('Base CDI'!$H$4:$H$28,'Base CDI'!$J$4:$J$29,S1081,"Cubic","Extrapolate=Linear","MultiX=Average","Skip=True","Sort=True")</f>
        <v>13.507763469688312</v>
      </c>
      <c r="U1081" s="43">
        <f ca="1">_xll.BInterpol('Base CDI'!$H$4:$H$28,'Base CDI'!$I$4:$I$29,S1081,"Cubic","Extrapolate=Linear","MultiX=Average","Skip=True","Sort=True")</f>
        <v>13.379350703924203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46940</v>
      </c>
      <c r="T1082" s="43">
        <f ca="1">_xll.BInterpol('Base CDI'!$H$4:$H$28,'Base CDI'!$J$4:$J$29,S1082,"Cubic","Extrapolate=Linear","MultiX=Average","Skip=True","Sort=True")</f>
        <v>13.507711716521044</v>
      </c>
      <c r="U1082" s="43">
        <f ca="1">_xll.BInterpol('Base CDI'!$H$4:$H$28,'Base CDI'!$I$4:$I$29,S1082,"Cubic","Extrapolate=Linear","MultiX=Average","Skip=True","Sort=True")</f>
        <v>13.379196074615697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46941</v>
      </c>
      <c r="T1083" s="43">
        <f ca="1">_xll.BInterpol('Base CDI'!$H$4:$H$28,'Base CDI'!$J$4:$J$29,S1083,"Cubic","Extrapolate=Linear","MultiX=Average","Skip=True","Sort=True")</f>
        <v>13.507662766428732</v>
      </c>
      <c r="U1083" s="43">
        <f ca="1">_xll.BInterpol('Base CDI'!$H$4:$H$28,'Base CDI'!$I$4:$I$29,S1083,"Cubic","Extrapolate=Linear","MultiX=Average","Skip=True","Sort=True")</f>
        <v>13.379044446115312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46942</v>
      </c>
      <c r="T1084" s="43">
        <f ca="1">_xll.BInterpol('Base CDI'!$H$4:$H$28,'Base CDI'!$J$4:$J$29,S1084,"Cubic","Extrapolate=Linear","MultiX=Average","Skip=True","Sort=True")</f>
        <v>13.507616608034237</v>
      </c>
      <c r="U1084" s="43">
        <f ca="1">_xll.BInterpol('Base CDI'!$H$4:$H$28,'Base CDI'!$I$4:$I$29,S1084,"Cubic","Extrapolate=Linear","MultiX=Average","Skip=True","Sort=True")</f>
        <v>13.378895807881609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46943</v>
      </c>
      <c r="T1085" s="43">
        <f ca="1">_xll.BInterpol('Base CDI'!$H$4:$H$28,'Base CDI'!$J$4:$J$29,S1085,"Cubic","Extrapolate=Linear","MultiX=Average","Skip=True","Sort=True")</f>
        <v>13.507573229960421</v>
      </c>
      <c r="U1085" s="43">
        <f ca="1">_xll.BInterpol('Base CDI'!$H$4:$H$28,'Base CDI'!$I$4:$I$29,S1085,"Cubic","Extrapolate=Linear","MultiX=Average","Skip=True","Sort=True")</f>
        <v>13.378750149373147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46944</v>
      </c>
      <c r="T1086" s="43">
        <f ca="1">_xll.BInterpol('Base CDI'!$H$4:$H$28,'Base CDI'!$J$4:$J$29,S1086,"Cubic","Extrapolate=Linear","MultiX=Average","Skip=True","Sort=True")</f>
        <v>13.507532620830144</v>
      </c>
      <c r="U1086" s="43">
        <f ca="1">_xll.BInterpol('Base CDI'!$H$4:$H$28,'Base CDI'!$I$4:$I$29,S1086,"Cubic","Extrapolate=Linear","MultiX=Average","Skip=True","Sort=True")</f>
        <v>13.378607460048485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46945</v>
      </c>
      <c r="T1087" s="43">
        <f ca="1">_xll.BInterpol('Base CDI'!$H$4:$H$28,'Base CDI'!$J$4:$J$29,S1087,"Cubic","Extrapolate=Linear","MultiX=Average","Skip=True","Sort=True")</f>
        <v>13.50749476926627</v>
      </c>
      <c r="U1087" s="43">
        <f ca="1">_xll.BInterpol('Base CDI'!$H$4:$H$28,'Base CDI'!$I$4:$I$29,S1087,"Cubic","Extrapolate=Linear","MultiX=Average","Skip=True","Sort=True")</f>
        <v>13.378467729366188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46946</v>
      </c>
      <c r="T1088" s="43">
        <f ca="1">_xll.BInterpol('Base CDI'!$H$4:$H$28,'Base CDI'!$J$4:$J$29,S1088,"Cubic","Extrapolate=Linear","MultiX=Average","Skip=True","Sort=True")</f>
        <v>13.507459663891659</v>
      </c>
      <c r="U1088" s="43">
        <f ca="1">_xll.BInterpol('Base CDI'!$H$4:$H$28,'Base CDI'!$I$4:$I$29,S1088,"Cubic","Extrapolate=Linear","MultiX=Average","Skip=True","Sort=True")</f>
        <v>13.378330946784809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46947</v>
      </c>
      <c r="T1089" s="43">
        <f ca="1">_xll.BInterpol('Base CDI'!$H$4:$H$28,'Base CDI'!$J$4:$J$29,S1089,"Cubic","Extrapolate=Linear","MultiX=Average","Skip=True","Sort=True")</f>
        <v>13.507427293329172</v>
      </c>
      <c r="U1089" s="43">
        <f ca="1">_xll.BInterpol('Base CDI'!$H$4:$H$28,'Base CDI'!$I$4:$I$29,S1089,"Cubic","Extrapolate=Linear","MultiX=Average","Skip=True","Sort=True")</f>
        <v>13.378197101762915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46948</v>
      </c>
      <c r="T1090" s="43">
        <f ca="1">_xll.BInterpol('Base CDI'!$H$4:$H$28,'Base CDI'!$J$4:$J$29,S1090,"Cubic","Extrapolate=Linear","MultiX=Average","Skip=True","Sort=True")</f>
        <v>13.507397646201669</v>
      </c>
      <c r="U1090" s="43">
        <f ca="1">_xll.BInterpol('Base CDI'!$H$4:$H$28,'Base CDI'!$I$4:$I$29,S1090,"Cubic","Extrapolate=Linear","MultiX=Average","Skip=True","Sort=True")</f>
        <v>13.37806618375906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46949</v>
      </c>
      <c r="T1091" s="43">
        <f ca="1">_xll.BInterpol('Base CDI'!$H$4:$H$28,'Base CDI'!$J$4:$J$29,S1091,"Cubic","Extrapolate=Linear","MultiX=Average","Skip=True","Sort=True")</f>
        <v>13.507370711132015</v>
      </c>
      <c r="U1091" s="43">
        <f ca="1">_xll.BInterpol('Base CDI'!$H$4:$H$28,'Base CDI'!$I$4:$I$29,S1091,"Cubic","Extrapolate=Linear","MultiX=Average","Skip=True","Sort=True")</f>
        <v>13.377938182231809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46950</v>
      </c>
      <c r="T1092" s="43">
        <f ca="1">_xll.BInterpol('Base CDI'!$H$4:$H$28,'Base CDI'!$J$4:$J$29,S1092,"Cubic","Extrapolate=Linear","MultiX=Average","Skip=True","Sort=True")</f>
        <v>13.507346476743068</v>
      </c>
      <c r="U1092" s="43">
        <f ca="1">_xll.BInterpol('Base CDI'!$H$4:$H$28,'Base CDI'!$I$4:$I$29,S1092,"Cubic","Extrapolate=Linear","MultiX=Average","Skip=True","Sort=True")</f>
        <v>13.377813086639717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46951</v>
      </c>
      <c r="T1093" s="43">
        <f ca="1">_xll.BInterpol('Base CDI'!$H$4:$H$28,'Base CDI'!$J$4:$J$29,S1093,"Cubic","Extrapolate=Linear","MultiX=Average","Skip=True","Sort=True")</f>
        <v>13.507324931657692</v>
      </c>
      <c r="U1093" s="43">
        <f ca="1">_xll.BInterpol('Base CDI'!$H$4:$H$28,'Base CDI'!$I$4:$I$29,S1093,"Cubic","Extrapolate=Linear","MultiX=Average","Skip=True","Sort=True")</f>
        <v>13.37769088644135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46952</v>
      </c>
      <c r="T1094" s="43">
        <f ca="1">_xll.BInterpol('Base CDI'!$H$4:$H$28,'Base CDI'!$J$4:$J$29,S1094,"Cubic","Extrapolate=Linear","MultiX=Average","Skip=True","Sort=True")</f>
        <v>13.507306064498746</v>
      </c>
      <c r="U1094" s="43">
        <f ca="1">_xll.BInterpol('Base CDI'!$H$4:$H$28,'Base CDI'!$I$4:$I$29,S1094,"Cubic","Extrapolate=Linear","MultiX=Average","Skip=True","Sort=True")</f>
        <v>13.377571571095263</v>
      </c>
    </row>
    <row r="1095" spans="16:21" x14ac:dyDescent="0.25">
      <c r="P1095" s="10">
        <v>36104</v>
      </c>
      <c r="Q1095">
        <v>3.848382</v>
      </c>
      <c r="S1095" s="42">
        <f t="shared" ca="1" si="21"/>
        <v>46953</v>
      </c>
      <c r="T1095" s="43">
        <f ca="1">_xll.BInterpol('Base CDI'!$H$4:$H$28,'Base CDI'!$J$4:$J$29,S1095,"Cubic","Extrapolate=Linear","MultiX=Average","Skip=True","Sort=True")</f>
        <v>13.507289863889092</v>
      </c>
      <c r="U1095" s="43">
        <f ca="1">_xll.BInterpol('Base CDI'!$H$4:$H$28,'Base CDI'!$I$4:$I$29,S1095,"Cubic","Extrapolate=Linear","MultiX=Average","Skip=True","Sort=True")</f>
        <v>13.377455130060019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46954</v>
      </c>
      <c r="T1096" s="43">
        <f ca="1">_xll.BInterpol('Base CDI'!$H$4:$H$28,'Base CDI'!$J$4:$J$29,S1096,"Cubic","Extrapolate=Linear","MultiX=Average","Skip=True","Sort=True")</f>
        <v>13.507276318451593</v>
      </c>
      <c r="U1096" s="43">
        <f ca="1">_xll.BInterpol('Base CDI'!$H$4:$H$28,'Base CDI'!$I$4:$I$29,S1096,"Cubic","Extrapolate=Linear","MultiX=Average","Skip=True","Sort=True")</f>
        <v>13.377341552794176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46955</v>
      </c>
      <c r="T1097" s="43">
        <f ca="1">_xll.BInterpol('Base CDI'!$H$4:$H$28,'Base CDI'!$J$4:$J$29,S1097,"Cubic","Extrapolate=Linear","MultiX=Average","Skip=True","Sort=True")</f>
        <v>13.507265416809108</v>
      </c>
      <c r="U1097" s="43">
        <f ca="1">_xll.BInterpol('Base CDI'!$H$4:$H$28,'Base CDI'!$I$4:$I$29,S1097,"Cubic","Extrapolate=Linear","MultiX=Average","Skip=True","Sort=True")</f>
        <v>13.377230828756296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46956</v>
      </c>
      <c r="T1098" s="43">
        <f ca="1">_xll.BInterpol('Base CDI'!$H$4:$H$28,'Base CDI'!$J$4:$J$29,S1098,"Cubic","Extrapolate=Linear","MultiX=Average","Skip=True","Sort=True")</f>
        <v>13.5072571475845</v>
      </c>
      <c r="U1098" s="43">
        <f ca="1">_xll.BInterpol('Base CDI'!$H$4:$H$28,'Base CDI'!$I$4:$I$29,S1098,"Cubic","Extrapolate=Linear","MultiX=Average","Skip=True","Sort=True")</f>
        <v>13.377122947404938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46957</v>
      </c>
      <c r="T1099" s="43">
        <f ca="1">_xll.BInterpol('Base CDI'!$H$4:$H$28,'Base CDI'!$J$4:$J$29,S1099,"Cubic","Extrapolate=Linear","MultiX=Average","Skip=True","Sort=True")</f>
        <v>13.507251499400629</v>
      </c>
      <c r="U1099" s="43">
        <f ca="1">_xll.BInterpol('Base CDI'!$H$4:$H$28,'Base CDI'!$I$4:$I$29,S1099,"Cubic","Extrapolate=Linear","MultiX=Average","Skip=True","Sort=True")</f>
        <v>13.377017898198662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46958</v>
      </c>
      <c r="T1100" s="43">
        <f ca="1">_xll.BInterpol('Base CDI'!$H$4:$H$28,'Base CDI'!$J$4:$J$29,S1100,"Cubic","Extrapolate=Linear","MultiX=Average","Skip=True","Sort=True")</f>
        <v>13.507248460880357</v>
      </c>
      <c r="U1100" s="43">
        <f ca="1">_xll.BInterpol('Base CDI'!$H$4:$H$28,'Base CDI'!$I$4:$I$29,S1100,"Cubic","Extrapolate=Linear","MultiX=Average","Skip=True","Sort=True")</f>
        <v>13.376915670596029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46959</v>
      </c>
      <c r="T1101" s="43">
        <f ca="1">_xll.BInterpol('Base CDI'!$H$4:$H$28,'Base CDI'!$J$4:$J$29,S1101,"Cubic","Extrapolate=Linear","MultiX=Average","Skip=True","Sort=True")</f>
        <v>13.507248020646546</v>
      </c>
      <c r="U1101" s="43">
        <f ca="1">_xll.BInterpol('Base CDI'!$H$4:$H$28,'Base CDI'!$I$4:$I$29,S1101,"Cubic","Extrapolate=Linear","MultiX=Average","Skip=True","Sort=True")</f>
        <v>13.376816254055598</v>
      </c>
    </row>
    <row r="1102" spans="16:21" x14ac:dyDescent="0.25">
      <c r="P1102" s="10">
        <v>36115</v>
      </c>
      <c r="Q1102">
        <v>3.884541</v>
      </c>
      <c r="S1102" s="42">
        <f t="shared" ca="1" si="22"/>
        <v>46960</v>
      </c>
      <c r="T1102" s="43">
        <f ca="1">_xll.BInterpol('Base CDI'!$H$4:$H$28,'Base CDI'!$J$4:$J$29,S1102,"Cubic","Extrapolate=Linear","MultiX=Average","Skip=True","Sort=True")</f>
        <v>13.507250167322058</v>
      </c>
      <c r="U1102" s="43">
        <f ca="1">_xll.BInterpol('Base CDI'!$H$4:$H$28,'Base CDI'!$I$4:$I$29,S1102,"Cubic","Extrapolate=Linear","MultiX=Average","Skip=True","Sort=True")</f>
        <v>13.376719638035929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46961</v>
      </c>
      <c r="T1103" s="43">
        <f ca="1">_xll.BInterpol('Base CDI'!$H$4:$H$28,'Base CDI'!$J$4:$J$29,S1103,"Cubic","Extrapolate=Linear","MultiX=Average","Skip=True","Sort=True")</f>
        <v>13.507254889529751</v>
      </c>
      <c r="U1103" s="43">
        <f ca="1">_xll.BInterpol('Base CDI'!$H$4:$H$28,'Base CDI'!$I$4:$I$29,S1103,"Cubic","Extrapolate=Linear","MultiX=Average","Skip=True","Sort=True")</f>
        <v>13.376625811995583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46962</v>
      </c>
      <c r="T1104" s="43">
        <f ca="1">_xll.BInterpol('Base CDI'!$H$4:$H$28,'Base CDI'!$J$4:$J$29,S1104,"Cubic","Extrapolate=Linear","MultiX=Average","Skip=True","Sort=True")</f>
        <v>13.507262175892491</v>
      </c>
      <c r="U1104" s="43">
        <f ca="1">_xll.BInterpol('Base CDI'!$H$4:$H$28,'Base CDI'!$I$4:$I$29,S1104,"Cubic","Extrapolate=Linear","MultiX=Average","Skip=True","Sort=True")</f>
        <v>13.376534765393119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46963</v>
      </c>
      <c r="T1105" s="43">
        <f ca="1">_xll.BInterpol('Base CDI'!$H$4:$H$28,'Base CDI'!$J$4:$J$29,S1105,"Cubic","Extrapolate=Linear","MultiX=Average","Skip=True","Sort=True")</f>
        <v>13.507272015033134</v>
      </c>
      <c r="U1105" s="43">
        <f ca="1">_xll.BInterpol('Base CDI'!$H$4:$H$28,'Base CDI'!$I$4:$I$29,S1105,"Cubic","Extrapolate=Linear","MultiX=Average","Skip=True","Sort=True")</f>
        <v>13.376446487687099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46964</v>
      </c>
      <c r="T1106" s="43">
        <f ca="1">_xll.BInterpol('Base CDI'!$H$4:$H$28,'Base CDI'!$J$4:$J$29,S1106,"Cubic","Extrapolate=Linear","MultiX=Average","Skip=True","Sort=True")</f>
        <v>13.507284395574548</v>
      </c>
      <c r="U1106" s="43">
        <f ca="1">_xll.BInterpol('Base CDI'!$H$4:$H$28,'Base CDI'!$I$4:$I$29,S1106,"Cubic","Extrapolate=Linear","MultiX=Average","Skip=True","Sort=True")</f>
        <v>13.37636096833608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46965</v>
      </c>
      <c r="T1107" s="43">
        <f ca="1">_xll.BInterpol('Base CDI'!$H$4:$H$28,'Base CDI'!$J$4:$J$29,S1107,"Cubic","Extrapolate=Linear","MultiX=Average","Skip=True","Sort=True")</f>
        <v>13.507299306139588</v>
      </c>
      <c r="U1107" s="43">
        <f ca="1">_xll.BInterpol('Base CDI'!$H$4:$H$28,'Base CDI'!$I$4:$I$29,S1107,"Cubic","Extrapolate=Linear","MultiX=Average","Skip=True","Sort=True")</f>
        <v>13.376278196798625</v>
      </c>
    </row>
    <row r="1108" spans="16:21" x14ac:dyDescent="0.25">
      <c r="P1108" s="10">
        <v>36123</v>
      </c>
      <c r="Q1108">
        <v>3.913421</v>
      </c>
      <c r="S1108" s="42">
        <f t="shared" ca="1" si="22"/>
        <v>46966</v>
      </c>
      <c r="T1108" s="43">
        <f ca="1">_xll.BInterpol('Base CDI'!$H$4:$H$28,'Base CDI'!$J$4:$J$29,S1108,"Cubic","Extrapolate=Linear","MultiX=Average","Skip=True","Sort=True")</f>
        <v>13.507316735351118</v>
      </c>
      <c r="U1108" s="43">
        <f ca="1">_xll.BInterpol('Base CDI'!$H$4:$H$28,'Base CDI'!$I$4:$I$29,S1108,"Cubic","Extrapolate=Linear","MultiX=Average","Skip=True","Sort=True")</f>
        <v>13.376198162533292</v>
      </c>
    </row>
    <row r="1109" spans="16:21" x14ac:dyDescent="0.25">
      <c r="P1109" s="10">
        <v>36124</v>
      </c>
      <c r="Q1109">
        <v>3.918072</v>
      </c>
      <c r="S1109" s="42">
        <f t="shared" ca="1" si="22"/>
        <v>46967</v>
      </c>
      <c r="T1109" s="43">
        <f ca="1">_xll.BInterpol('Base CDI'!$H$4:$H$28,'Base CDI'!$J$4:$J$29,S1109,"Cubic","Extrapolate=Linear","MultiX=Average","Skip=True","Sort=True")</f>
        <v>13.507336671832</v>
      </c>
      <c r="U1109" s="43">
        <f ca="1">_xll.BInterpol('Base CDI'!$H$4:$H$28,'Base CDI'!$I$4:$I$29,S1109,"Cubic","Extrapolate=Linear","MultiX=Average","Skip=True","Sort=True")</f>
        <v>13.376120854998643</v>
      </c>
    </row>
    <row r="1110" spans="16:21" x14ac:dyDescent="0.25">
      <c r="P1110" s="10">
        <v>36125</v>
      </c>
      <c r="Q1110">
        <v>3.922682</v>
      </c>
      <c r="S1110" s="42">
        <f t="shared" ca="1" si="22"/>
        <v>46968</v>
      </c>
      <c r="T1110" s="43">
        <f ca="1">_xll.BInterpol('Base CDI'!$H$4:$H$28,'Base CDI'!$J$4:$J$29,S1110,"Cubic","Extrapolate=Linear","MultiX=Average","Skip=True","Sort=True")</f>
        <v>13.507359104205094</v>
      </c>
      <c r="U1110" s="43">
        <f ca="1">_xll.BInterpol('Base CDI'!$H$4:$H$28,'Base CDI'!$I$4:$I$29,S1110,"Cubic","Extrapolate=Linear","MultiX=Average","Skip=True","Sort=True")</f>
        <v>13.376046263653235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46969</v>
      </c>
      <c r="T1111" s="43">
        <f ca="1">_xll.BInterpol('Base CDI'!$H$4:$H$28,'Base CDI'!$J$4:$J$29,S1111,"Cubic","Extrapolate=Linear","MultiX=Average","Skip=True","Sort=True")</f>
        <v>13.507384021093262</v>
      </c>
      <c r="U1111" s="43">
        <f ca="1">_xll.BInterpol('Base CDI'!$H$4:$H$28,'Base CDI'!$I$4:$I$29,S1111,"Cubic","Extrapolate=Linear","MultiX=Average","Skip=True","Sort=True")</f>
        <v>13.375974377955631</v>
      </c>
    </row>
    <row r="1112" spans="16:21" x14ac:dyDescent="0.25">
      <c r="P1112" s="10">
        <v>36129</v>
      </c>
      <c r="Q1112">
        <v>3.931915</v>
      </c>
      <c r="S1112" s="42">
        <f t="shared" ca="1" si="22"/>
        <v>46970</v>
      </c>
      <c r="T1112" s="43">
        <f ca="1">_xll.BInterpol('Base CDI'!$H$4:$H$28,'Base CDI'!$J$4:$J$29,S1112,"Cubic","Extrapolate=Linear","MultiX=Average","Skip=True","Sort=True")</f>
        <v>13.507411411119367</v>
      </c>
      <c r="U1112" s="43">
        <f ca="1">_xll.BInterpol('Base CDI'!$H$4:$H$28,'Base CDI'!$I$4:$I$29,S1112,"Cubic","Extrapolate=Linear","MultiX=Average","Skip=True","Sort=True")</f>
        <v>13.37590518736439</v>
      </c>
    </row>
    <row r="1113" spans="16:21" x14ac:dyDescent="0.25">
      <c r="P1113" s="10">
        <v>36130</v>
      </c>
      <c r="Q1113">
        <v>3.936509</v>
      </c>
      <c r="S1113" s="42">
        <f t="shared" ca="1" si="22"/>
        <v>46971</v>
      </c>
      <c r="T1113" s="43">
        <f ca="1">_xll.BInterpol('Base CDI'!$H$4:$H$28,'Base CDI'!$J$4:$J$29,S1113,"Cubic","Extrapolate=Linear","MultiX=Average","Skip=True","Sort=True")</f>
        <v>13.507441262906267</v>
      </c>
      <c r="U1113" s="43">
        <f ca="1">_xll.BInterpol('Base CDI'!$H$4:$H$28,'Base CDI'!$I$4:$I$29,S1113,"Cubic","Extrapolate=Linear","MultiX=Average","Skip=True","Sort=True")</f>
        <v>13.375838681338072</v>
      </c>
    </row>
    <row r="1114" spans="16:21" x14ac:dyDescent="0.25">
      <c r="P1114" s="10">
        <v>36131</v>
      </c>
      <c r="Q1114">
        <v>3.941074</v>
      </c>
      <c r="S1114" s="42">
        <f t="shared" ca="1" si="22"/>
        <v>46972</v>
      </c>
      <c r="T1114" s="43">
        <f ca="1">_xll.BInterpol('Base CDI'!$H$4:$H$28,'Base CDI'!$J$4:$J$29,S1114,"Cubic","Extrapolate=Linear","MultiX=Average","Skip=True","Sort=True")</f>
        <v>13.507473565076827</v>
      </c>
      <c r="U1114" s="43">
        <f ca="1">_xll.BInterpol('Base CDI'!$H$4:$H$28,'Base CDI'!$I$4:$I$29,S1114,"Cubic","Extrapolate=Linear","MultiX=Average","Skip=True","Sort=True")</f>
        <v>13.375774849335237</v>
      </c>
    </row>
    <row r="1115" spans="16:21" x14ac:dyDescent="0.25">
      <c r="P1115" s="10">
        <v>36132</v>
      </c>
      <c r="Q1115">
        <v>3.945611</v>
      </c>
      <c r="S1115" s="42">
        <f t="shared" ca="1" si="22"/>
        <v>46973</v>
      </c>
      <c r="T1115" s="43">
        <f ca="1">_xll.BInterpol('Base CDI'!$H$4:$H$28,'Base CDI'!$J$4:$J$29,S1115,"Cubic","Extrapolate=Linear","MultiX=Average","Skip=True","Sort=True")</f>
        <v>13.507508306253905</v>
      </c>
      <c r="U1115" s="43">
        <f ca="1">_xll.BInterpol('Base CDI'!$H$4:$H$28,'Base CDI'!$I$4:$I$29,S1115,"Cubic","Extrapolate=Linear","MultiX=Average","Skip=True","Sort=True")</f>
        <v>13.375713680814446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46974</v>
      </c>
      <c r="T1116" s="43">
        <f ca="1">_xll.BInterpol('Base CDI'!$H$4:$H$28,'Base CDI'!$J$4:$J$29,S1116,"Cubic","Extrapolate=Linear","MultiX=Average","Skip=True","Sort=True")</f>
        <v>13.507545475060365</v>
      </c>
      <c r="U1116" s="43">
        <f ca="1">_xll.BInterpol('Base CDI'!$H$4:$H$28,'Base CDI'!$I$4:$I$29,S1116,"Cubic","Extrapolate=Linear","MultiX=Average","Skip=True","Sort=True")</f>
        <v>13.375655165234257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46975</v>
      </c>
      <c r="T1117" s="43">
        <f ca="1">_xll.BInterpol('Base CDI'!$H$4:$H$28,'Base CDI'!$J$4:$J$29,S1117,"Cubic","Extrapolate=Linear","MultiX=Average","Skip=True","Sort=True")</f>
        <v>13.507585060119066</v>
      </c>
      <c r="U1117" s="43">
        <f ca="1">_xll.BInterpol('Base CDI'!$H$4:$H$28,'Base CDI'!$I$4:$I$29,S1117,"Cubic","Extrapolate=Linear","MultiX=Average","Skip=True","Sort=True")</f>
        <v>13.375599292053231</v>
      </c>
    </row>
    <row r="1118" spans="16:21" x14ac:dyDescent="0.25">
      <c r="P1118" s="10">
        <v>36137</v>
      </c>
      <c r="Q1118">
        <v>3.95913</v>
      </c>
      <c r="S1118" s="42">
        <f t="shared" ca="1" si="22"/>
        <v>46976</v>
      </c>
      <c r="T1118" s="43">
        <f ca="1">_xll.BInterpol('Base CDI'!$H$4:$H$28,'Base CDI'!$J$4:$J$29,S1118,"Cubic","Extrapolate=Linear","MultiX=Average","Skip=True","Sort=True")</f>
        <v>13.507627050052871</v>
      </c>
      <c r="U1118" s="43">
        <f ca="1">_xll.BInterpol('Base CDI'!$H$4:$H$28,'Base CDI'!$I$4:$I$29,S1118,"Cubic","Extrapolate=Linear","MultiX=Average","Skip=True","Sort=True")</f>
        <v>13.37554605072993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46977</v>
      </c>
      <c r="T1119" s="43">
        <f ca="1">_xll.BInterpol('Base CDI'!$H$4:$H$28,'Base CDI'!$J$4:$J$29,S1119,"Cubic","Extrapolate=Linear","MultiX=Average","Skip=True","Sort=True")</f>
        <v>13.50767143348464</v>
      </c>
      <c r="U1119" s="43">
        <f ca="1">_xll.BInterpol('Base CDI'!$H$4:$H$28,'Base CDI'!$I$4:$I$29,S1119,"Cubic","Extrapolate=Linear","MultiX=Average","Skip=True","Sort=True")</f>
        <v>13.375495430722911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46978</v>
      </c>
      <c r="T1120" s="43">
        <f ca="1">_xll.BInterpol('Base CDI'!$H$4:$H$28,'Base CDI'!$J$4:$J$29,S1120,"Cubic","Extrapolate=Linear","MultiX=Average","Skip=True","Sort=True")</f>
        <v>13.507718199037237</v>
      </c>
      <c r="U1120" s="43">
        <f ca="1">_xll.BInterpol('Base CDI'!$H$4:$H$28,'Base CDI'!$I$4:$I$29,S1120,"Cubic","Extrapolate=Linear","MultiX=Average","Skip=True","Sort=True")</f>
        <v>13.375447421490737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46979</v>
      </c>
      <c r="T1121" s="43">
        <f ca="1">_xll.BInterpol('Base CDI'!$H$4:$H$28,'Base CDI'!$J$4:$J$29,S1121,"Cubic","Extrapolate=Linear","MultiX=Average","Skip=True","Sort=True")</f>
        <v>13.50776733533352</v>
      </c>
      <c r="U1121" s="43">
        <f ca="1">_xll.BInterpol('Base CDI'!$H$4:$H$28,'Base CDI'!$I$4:$I$29,S1121,"Cubic","Extrapolate=Linear","MultiX=Average","Skip=True","Sort=True")</f>
        <v>13.375402012491964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46980</v>
      </c>
      <c r="T1122" s="43">
        <f ca="1">_xll.BInterpol('Base CDI'!$H$4:$H$28,'Base CDI'!$J$4:$J$29,S1122,"Cubic","Extrapolate=Linear","MultiX=Average","Skip=True","Sort=True")</f>
        <v>13.507818830996353</v>
      </c>
      <c r="U1122" s="43">
        <f ca="1">_xll.BInterpol('Base CDI'!$H$4:$H$28,'Base CDI'!$I$4:$I$29,S1122,"Cubic","Extrapolate=Linear","MultiX=Average","Skip=True","Sort=True")</f>
        <v>13.375359193185156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46981</v>
      </c>
      <c r="T1123" s="43">
        <f ca="1">_xll.BInterpol('Base CDI'!$H$4:$H$28,'Base CDI'!$J$4:$J$29,S1123,"Cubic","Extrapolate=Linear","MultiX=Average","Skip=True","Sort=True")</f>
        <v>13.507872674648597</v>
      </c>
      <c r="U1123" s="43">
        <f ca="1">_xll.BInterpol('Base CDI'!$H$4:$H$28,'Base CDI'!$I$4:$I$29,S1123,"Cubic","Extrapolate=Linear","MultiX=Average","Skip=True","Sort=True")</f>
        <v>13.375318953028872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46982</v>
      </c>
      <c r="T1124" s="43">
        <f ca="1">_xll.BInterpol('Base CDI'!$H$4:$H$28,'Base CDI'!$J$4:$J$29,S1124,"Cubic","Extrapolate=Linear","MultiX=Average","Skip=True","Sort=True")</f>
        <v>13.507928854913111</v>
      </c>
      <c r="U1124" s="43">
        <f ca="1">_xll.BInterpol('Base CDI'!$H$4:$H$28,'Base CDI'!$I$4:$I$29,S1124,"Cubic","Extrapolate=Linear","MultiX=Average","Skip=True","Sort=True")</f>
        <v>13.375281281481671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46983</v>
      </c>
      <c r="T1125" s="43">
        <f ca="1">_xll.BInterpol('Base CDI'!$H$4:$H$28,'Base CDI'!$J$4:$J$29,S1125,"Cubic","Extrapolate=Linear","MultiX=Average","Skip=True","Sort=True")</f>
        <v>13.507987360412759</v>
      </c>
      <c r="U1125" s="43">
        <f ca="1">_xll.BInterpol('Base CDI'!$H$4:$H$28,'Base CDI'!$I$4:$I$29,S1125,"Cubic","Extrapolate=Linear","MultiX=Average","Skip=True","Sort=True")</f>
        <v>13.375246168002114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46984</v>
      </c>
      <c r="T1126" s="43">
        <f ca="1">_xll.BInterpol('Base CDI'!$H$4:$H$28,'Base CDI'!$J$4:$J$29,S1126,"Cubic","Extrapolate=Linear","MultiX=Average","Skip=True","Sort=True")</f>
        <v>13.508048179770402</v>
      </c>
      <c r="U1126" s="43">
        <f ca="1">_xll.BInterpol('Base CDI'!$H$4:$H$28,'Base CDI'!$I$4:$I$29,S1126,"Cubic","Extrapolate=Linear","MultiX=Average","Skip=True","Sort=True")</f>
        <v>13.375213602048762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46985</v>
      </c>
      <c r="T1127" s="43">
        <f ca="1">_xll.BInterpol('Base CDI'!$H$4:$H$28,'Base CDI'!$J$4:$J$29,S1127,"Cubic","Extrapolate=Linear","MultiX=Average","Skip=True","Sort=True")</f>
        <v>13.508111301608899</v>
      </c>
      <c r="U1127" s="43">
        <f ca="1">_xll.BInterpol('Base CDI'!$H$4:$H$28,'Base CDI'!$I$4:$I$29,S1127,"Cubic","Extrapolate=Linear","MultiX=Average","Skip=True","Sort=True")</f>
        <v>13.375183573080173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46986</v>
      </c>
      <c r="T1128" s="43">
        <f ca="1">_xll.BInterpol('Base CDI'!$H$4:$H$28,'Base CDI'!$J$4:$J$29,S1128,"Cubic","Extrapolate=Linear","MultiX=Average","Skip=True","Sort=True")</f>
        <v>13.508176714551114</v>
      </c>
      <c r="U1128" s="43">
        <f ca="1">_xll.BInterpol('Base CDI'!$H$4:$H$28,'Base CDI'!$I$4:$I$29,S1128,"Cubic","Extrapolate=Linear","MultiX=Average","Skip=True","Sort=True")</f>
        <v>13.375156070554906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46987</v>
      </c>
      <c r="T1129" s="43">
        <f ca="1">_xll.BInterpol('Base CDI'!$H$4:$H$28,'Base CDI'!$J$4:$J$29,S1129,"Cubic","Extrapolate=Linear","MultiX=Average","Skip=True","Sort=True")</f>
        <v>13.508244407219909</v>
      </c>
      <c r="U1129" s="43">
        <f ca="1">_xll.BInterpol('Base CDI'!$H$4:$H$28,'Base CDI'!$I$4:$I$29,S1129,"Cubic","Extrapolate=Linear","MultiX=Average","Skip=True","Sort=True")</f>
        <v>13.375131083931526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46988</v>
      </c>
      <c r="T1130" s="43">
        <f ca="1">_xll.BInterpol('Base CDI'!$H$4:$H$28,'Base CDI'!$J$4:$J$29,S1130,"Cubic","Extrapolate=Linear","MultiX=Average","Skip=True","Sort=True")</f>
        <v>13.508314368238143</v>
      </c>
      <c r="U1130" s="43">
        <f ca="1">_xll.BInterpol('Base CDI'!$H$4:$H$28,'Base CDI'!$I$4:$I$29,S1130,"Cubic","Extrapolate=Linear","MultiX=Average","Skip=True","Sort=True")</f>
        <v>13.375108602668588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46989</v>
      </c>
      <c r="T1131" s="43">
        <f ca="1">_xll.BInterpol('Base CDI'!$H$4:$H$28,'Base CDI'!$J$4:$J$29,S1131,"Cubic","Extrapolate=Linear","MultiX=Average","Skip=True","Sort=True")</f>
        <v>13.508386586228676</v>
      </c>
      <c r="U1131" s="43">
        <f ca="1">_xll.BInterpol('Base CDI'!$H$4:$H$28,'Base CDI'!$I$4:$I$29,S1131,"Cubic","Extrapolate=Linear","MultiX=Average","Skip=True","Sort=True")</f>
        <v>13.375088616224655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46990</v>
      </c>
      <c r="T1132" s="43">
        <f ca="1">_xll.BInterpol('Base CDI'!$H$4:$H$28,'Base CDI'!$J$4:$J$29,S1132,"Cubic","Extrapolate=Linear","MultiX=Average","Skip=True","Sort=True")</f>
        <v>13.508461049814374</v>
      </c>
      <c r="U1132" s="43">
        <f ca="1">_xll.BInterpol('Base CDI'!$H$4:$H$28,'Base CDI'!$I$4:$I$29,S1132,"Cubic","Extrapolate=Linear","MultiX=Average","Skip=True","Sort=True")</f>
        <v>13.375071114058287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46991</v>
      </c>
      <c r="T1133" s="43">
        <f ca="1">_xll.BInterpol('Base CDI'!$H$4:$H$28,'Base CDI'!$J$4:$J$29,S1133,"Cubic","Extrapolate=Linear","MultiX=Average","Skip=True","Sort=True")</f>
        <v>13.508537747618094</v>
      </c>
      <c r="U1133" s="43">
        <f ca="1">_xll.BInterpol('Base CDI'!$H$4:$H$28,'Base CDI'!$I$4:$I$29,S1133,"Cubic","Extrapolate=Linear","MultiX=Average","Skip=True","Sort=True")</f>
        <v>13.375056085628042</v>
      </c>
    </row>
    <row r="1134" spans="16:21" x14ac:dyDescent="0.25">
      <c r="P1134" s="10">
        <v>36160</v>
      </c>
      <c r="Q1134">
        <v>4.026046</v>
      </c>
      <c r="S1134" s="42">
        <f t="shared" ca="1" si="22"/>
        <v>46992</v>
      </c>
      <c r="T1134" s="43">
        <f ca="1">_xll.BInterpol('Base CDI'!$H$4:$H$28,'Base CDI'!$J$4:$J$29,S1134,"Cubic","Extrapolate=Linear","MultiX=Average","Skip=True","Sort=True")</f>
        <v>13.508616668262702</v>
      </c>
      <c r="U1134" s="43">
        <f ca="1">_xll.BInterpol('Base CDI'!$H$4:$H$28,'Base CDI'!$I$4:$I$29,S1134,"Cubic","Extrapolate=Linear","MultiX=Average","Skip=True","Sort=True")</f>
        <v>13.375043520392481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46993</v>
      </c>
      <c r="T1135" s="43">
        <f ca="1">_xll.BInterpol('Base CDI'!$H$4:$H$28,'Base CDI'!$J$4:$J$29,S1135,"Cubic","Extrapolate=Linear","MultiX=Average","Skip=True","Sort=True")</f>
        <v>13.508697800371054</v>
      </c>
      <c r="U1135" s="43">
        <f ca="1">_xll.BInterpol('Base CDI'!$H$4:$H$28,'Base CDI'!$I$4:$I$29,S1135,"Cubic","Extrapolate=Linear","MultiX=Average","Skip=True","Sort=True")</f>
        <v>13.375033407810164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46994</v>
      </c>
      <c r="T1136" s="43">
        <f ca="1">_xll.BInterpol('Base CDI'!$H$4:$H$28,'Base CDI'!$J$4:$J$29,S1136,"Cubic","Extrapolate=Linear","MultiX=Average","Skip=True","Sort=True")</f>
        <v>13.508781132566016</v>
      </c>
      <c r="U1136" s="43">
        <f ca="1">_xll.BInterpol('Base CDI'!$H$4:$H$28,'Base CDI'!$I$4:$I$29,S1136,"Cubic","Extrapolate=Linear","MultiX=Average","Skip=True","Sort=True")</f>
        <v>13.375025737339653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46995</v>
      </c>
      <c r="T1137" s="43">
        <f ca="1">_xll.BInterpol('Base CDI'!$H$4:$H$28,'Base CDI'!$J$4:$J$29,S1137,"Cubic","Extrapolate=Linear","MultiX=Average","Skip=True","Sort=True")</f>
        <v>13.508866653470445</v>
      </c>
      <c r="U1137" s="43">
        <f ca="1">_xll.BInterpol('Base CDI'!$H$4:$H$28,'Base CDI'!$I$4:$I$29,S1137,"Cubic","Extrapolate=Linear","MultiX=Average","Skip=True","Sort=True")</f>
        <v>13.375020498439506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46996</v>
      </c>
      <c r="T1138" s="43">
        <f ca="1">_xll.BInterpol('Base CDI'!$H$4:$H$28,'Base CDI'!$J$4:$J$29,S1138,"Cubic","Extrapolate=Linear","MultiX=Average","Skip=True","Sort=True")</f>
        <v>13.508954351707207</v>
      </c>
      <c r="U1138" s="43">
        <f ca="1">_xll.BInterpol('Base CDI'!$H$4:$H$28,'Base CDI'!$I$4:$I$29,S1138,"Cubic","Extrapolate=Linear","MultiX=Average","Skip=True","Sort=True")</f>
        <v>13.375017680568282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46997</v>
      </c>
      <c r="T1139" s="43">
        <f ca="1">_xll.BInterpol('Base CDI'!$H$4:$H$28,'Base CDI'!$J$4:$J$29,S1139,"Cubic","Extrapolate=Linear","MultiX=Average","Skip=True","Sort=True")</f>
        <v>13.509044215899159</v>
      </c>
      <c r="U1139" s="43">
        <f ca="1">_xll.BInterpol('Base CDI'!$H$4:$H$28,'Base CDI'!$I$4:$I$29,S1139,"Cubic","Extrapolate=Linear","MultiX=Average","Skip=True","Sort=True")</f>
        <v>13.375017273184543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46998</v>
      </c>
      <c r="T1140" s="43">
        <f ca="1">_xll.BInterpol('Base CDI'!$H$4:$H$28,'Base CDI'!$J$4:$J$29,S1140,"Cubic","Extrapolate=Linear","MultiX=Average","Skip=True","Sort=True")</f>
        <v>13.509136234669166</v>
      </c>
      <c r="U1140" s="43">
        <f ca="1">_xll.BInterpol('Base CDI'!$H$4:$H$28,'Base CDI'!$I$4:$I$29,S1140,"Cubic","Extrapolate=Linear","MultiX=Average","Skip=True","Sort=True")</f>
        <v>13.37501926574685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46999</v>
      </c>
      <c r="T1141" s="43">
        <f ca="1">_xll.BInterpol('Base CDI'!$H$4:$H$28,'Base CDI'!$J$4:$J$29,S1141,"Cubic","Extrapolate=Linear","MultiX=Average","Skip=True","Sort=True")</f>
        <v>13.509230396640087</v>
      </c>
      <c r="U1141" s="43">
        <f ca="1">_xll.BInterpol('Base CDI'!$H$4:$H$28,'Base CDI'!$I$4:$I$29,S1141,"Cubic","Extrapolate=Linear","MultiX=Average","Skip=True","Sort=True")</f>
        <v>13.375023647713761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47000</v>
      </c>
      <c r="T1142" s="43">
        <f ca="1">_xll.BInterpol('Base CDI'!$H$4:$H$28,'Base CDI'!$J$4:$J$29,S1142,"Cubic","Extrapolate=Linear","MultiX=Average","Skip=True","Sort=True")</f>
        <v>13.509326690434785</v>
      </c>
      <c r="U1142" s="43">
        <f ca="1">_xll.BInterpol('Base CDI'!$H$4:$H$28,'Base CDI'!$I$4:$I$29,S1142,"Cubic","Extrapolate=Linear","MultiX=Average","Skip=True","Sort=True")</f>
        <v>13.375030408543836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47001</v>
      </c>
      <c r="T1143" s="43">
        <f ca="1">_xll.BInterpol('Base CDI'!$H$4:$H$28,'Base CDI'!$J$4:$J$29,S1143,"Cubic","Extrapolate=Linear","MultiX=Average","Skip=True","Sort=True")</f>
        <v>13.509425104676119</v>
      </c>
      <c r="U1143" s="43">
        <f ca="1">_xll.BInterpol('Base CDI'!$H$4:$H$28,'Base CDI'!$I$4:$I$29,S1143,"Cubic","Extrapolate=Linear","MultiX=Average","Skip=True","Sort=True")</f>
        <v>13.375039537695637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47002</v>
      </c>
      <c r="T1144" s="43">
        <f ca="1">_xll.BInterpol('Base CDI'!$H$4:$H$28,'Base CDI'!$J$4:$J$29,S1144,"Cubic","Extrapolate=Linear","MultiX=Average","Skip=True","Sort=True")</f>
        <v>13.509525627986953</v>
      </c>
      <c r="U1144" s="43">
        <f ca="1">_xll.BInterpol('Base CDI'!$H$4:$H$28,'Base CDI'!$I$4:$I$29,S1144,"Cubic","Extrapolate=Linear","MultiX=Average","Skip=True","Sort=True")</f>
        <v>13.375051024627721</v>
      </c>
    </row>
    <row r="1145" spans="16:21" x14ac:dyDescent="0.25">
      <c r="P1145" s="10">
        <v>36178</v>
      </c>
      <c r="Q1145">
        <v>4.071332</v>
      </c>
      <c r="S1145" s="42">
        <f t="shared" ca="1" si="22"/>
        <v>47003</v>
      </c>
      <c r="T1145" s="43">
        <f ca="1">_xll.BInterpol('Base CDI'!$H$4:$H$28,'Base CDI'!$J$4:$J$29,S1145,"Cubic","Extrapolate=Linear","MultiX=Average","Skip=True","Sort=True")</f>
        <v>13.509628248990147</v>
      </c>
      <c r="U1145" s="43">
        <f ca="1">_xll.BInterpol('Base CDI'!$H$4:$H$28,'Base CDI'!$I$4:$I$29,S1145,"Cubic","Extrapolate=Linear","MultiX=Average","Skip=True","Sort=True")</f>
        <v>13.375064858798652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47004</v>
      </c>
      <c r="T1146" s="43">
        <f ca="1">_xll.BInterpol('Base CDI'!$H$4:$H$28,'Base CDI'!$J$4:$J$29,S1146,"Cubic","Extrapolate=Linear","MultiX=Average","Skip=True","Sort=True")</f>
        <v>13.509732956308563</v>
      </c>
      <c r="U1146" s="43">
        <f ca="1">_xll.BInterpol('Base CDI'!$H$4:$H$28,'Base CDI'!$I$4:$I$29,S1146,"Cubic","Extrapolate=Linear","MultiX=Average","Skip=True","Sort=True")</f>
        <v>13.375081029666987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47005</v>
      </c>
      <c r="T1147" s="43">
        <f ca="1">_xll.BInterpol('Base CDI'!$H$4:$H$28,'Base CDI'!$J$4:$J$29,S1147,"Cubic","Extrapolate=Linear","MultiX=Average","Skip=True","Sort=True")</f>
        <v>13.509839738565061</v>
      </c>
      <c r="U1147" s="43">
        <f ca="1">_xll.BInterpol('Base CDI'!$H$4:$H$28,'Base CDI'!$I$4:$I$29,S1147,"Cubic","Extrapolate=Linear","MultiX=Average","Skip=True","Sort=True")</f>
        <v>13.375099526691287</v>
      </c>
    </row>
    <row r="1148" spans="16:21" x14ac:dyDescent="0.25">
      <c r="P1148" s="10">
        <v>36181</v>
      </c>
      <c r="Q1148">
        <v>4.084543</v>
      </c>
      <c r="S1148" s="42">
        <f t="shared" ca="1" si="22"/>
        <v>47006</v>
      </c>
      <c r="T1148" s="43">
        <f ca="1">_xll.BInterpol('Base CDI'!$H$4:$H$28,'Base CDI'!$J$4:$J$29,S1148,"Cubic","Extrapolate=Linear","MultiX=Average","Skip=True","Sort=True")</f>
        <v>13.509948584382503</v>
      </c>
      <c r="U1148" s="43">
        <f ca="1">_xll.BInterpol('Base CDI'!$H$4:$H$28,'Base CDI'!$I$4:$I$29,S1148,"Cubic","Extrapolate=Linear","MultiX=Average","Skip=True","Sort=True")</f>
        <v>13.375120339330111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47007</v>
      </c>
      <c r="T1149" s="43">
        <f ca="1">_xll.BInterpol('Base CDI'!$H$4:$H$28,'Base CDI'!$J$4:$J$29,S1149,"Cubic","Extrapolate=Linear","MultiX=Average","Skip=True","Sort=True")</f>
        <v>13.510059482383751</v>
      </c>
      <c r="U1149" s="43">
        <f ca="1">_xll.BInterpol('Base CDI'!$H$4:$H$28,'Base CDI'!$I$4:$I$29,S1149,"Cubic","Extrapolate=Linear","MultiX=Average","Skip=True","Sort=True")</f>
        <v>13.375143457042022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47008</v>
      </c>
      <c r="T1150" s="43">
        <f ca="1">_xll.BInterpol('Base CDI'!$H$4:$H$28,'Base CDI'!$J$4:$J$29,S1150,"Cubic","Extrapolate=Linear","MultiX=Average","Skip=True","Sort=True")</f>
        <v>13.510172421191665</v>
      </c>
      <c r="U1150" s="43">
        <f ca="1">_xll.BInterpol('Base CDI'!$H$4:$H$28,'Base CDI'!$I$4:$I$29,S1150,"Cubic","Extrapolate=Linear","MultiX=Average","Skip=True","Sort=True")</f>
        <v>13.375168869285577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47009</v>
      </c>
      <c r="T1151" s="43">
        <f ca="1">_xll.BInterpol('Base CDI'!$H$4:$H$28,'Base CDI'!$J$4:$J$29,S1151,"Cubic","Extrapolate=Linear","MultiX=Average","Skip=True","Sort=True")</f>
        <v>13.510287389429109</v>
      </c>
      <c r="U1151" s="43">
        <f ca="1">_xll.BInterpol('Base CDI'!$H$4:$H$28,'Base CDI'!$I$4:$I$29,S1151,"Cubic","Extrapolate=Linear","MultiX=Average","Skip=True","Sort=True")</f>
        <v>13.375196565519337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47010</v>
      </c>
      <c r="T1152" s="43">
        <f ca="1">_xll.BInterpol('Base CDI'!$H$4:$H$28,'Base CDI'!$J$4:$J$29,S1152,"Cubic","Extrapolate=Linear","MultiX=Average","Skip=True","Sort=True")</f>
        <v>13.510404375718943</v>
      </c>
      <c r="U1152" s="43">
        <f ca="1">_xll.BInterpol('Base CDI'!$H$4:$H$28,'Base CDI'!$I$4:$I$29,S1152,"Cubic","Extrapolate=Linear","MultiX=Average","Skip=True","Sort=True")</f>
        <v>13.375226535201863</v>
      </c>
    </row>
    <row r="1153" spans="16:21" x14ac:dyDescent="0.25">
      <c r="P1153" s="10">
        <v>36188</v>
      </c>
      <c r="Q1153">
        <v>4.107634</v>
      </c>
      <c r="S1153" s="42">
        <f t="shared" ca="1" si="22"/>
        <v>47011</v>
      </c>
      <c r="T1153" s="43">
        <f ca="1">_xll.BInterpol('Base CDI'!$H$4:$H$28,'Base CDI'!$J$4:$J$29,S1153,"Cubic","Extrapolate=Linear","MultiX=Average","Skip=True","Sort=True")</f>
        <v>13.510523368684026</v>
      </c>
      <c r="U1153" s="43">
        <f ca="1">_xll.BInterpol('Base CDI'!$H$4:$H$28,'Base CDI'!$I$4:$I$29,S1153,"Cubic","Extrapolate=Linear","MultiX=Average","Skip=True","Sort=True")</f>
        <v>13.375258767791715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47012</v>
      </c>
      <c r="T1154" s="43">
        <f ca="1">_xll.BInterpol('Base CDI'!$H$4:$H$28,'Base CDI'!$J$4:$J$29,S1154,"Cubic","Extrapolate=Linear","MultiX=Average","Skip=True","Sort=True")</f>
        <v>13.510644356947223</v>
      </c>
      <c r="U1154" s="43">
        <f ca="1">_xll.BInterpol('Base CDI'!$H$4:$H$28,'Base CDI'!$I$4:$I$29,S1154,"Cubic","Extrapolate=Linear","MultiX=Average","Skip=True","Sort=True")</f>
        <v>13.375293252747451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47013</v>
      </c>
      <c r="T1155" s="43">
        <f ca="1">_xll.BInterpol('Base CDI'!$H$4:$H$28,'Base CDI'!$J$4:$J$29,S1155,"Cubic","Extrapolate=Linear","MultiX=Average","Skip=True","Sort=True")</f>
        <v>13.510767329131394</v>
      </c>
      <c r="U1155" s="43">
        <f ca="1">_xll.BInterpol('Base CDI'!$H$4:$H$28,'Base CDI'!$I$4:$I$29,S1155,"Cubic","Extrapolate=Linear","MultiX=Average","Skip=True","Sort=True")</f>
        <v>13.375329979527633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47014</v>
      </c>
      <c r="T1156" s="43">
        <f ca="1">_xll.BInterpol('Base CDI'!$H$4:$H$28,'Base CDI'!$J$4:$J$29,S1156,"Cubic","Extrapolate=Linear","MultiX=Average","Skip=True","Sort=True")</f>
        <v>13.510892273859399</v>
      </c>
      <c r="U1156" s="43">
        <f ca="1">_xll.BInterpol('Base CDI'!$H$4:$H$28,'Base CDI'!$I$4:$I$29,S1156,"Cubic","Extrapolate=Linear","MultiX=Average","Skip=True","Sort=True")</f>
        <v>13.375368937590821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47015</v>
      </c>
      <c r="T1157" s="43">
        <f ca="1">_xll.BInterpol('Base CDI'!$H$4:$H$28,'Base CDI'!$J$4:$J$29,S1157,"Cubic","Extrapolate=Linear","MultiX=Average","Skip=True","Sort=True")</f>
        <v>13.511019179754101</v>
      </c>
      <c r="U1157" s="43">
        <f ca="1">_xll.BInterpol('Base CDI'!$H$4:$H$28,'Base CDI'!$I$4:$I$29,S1157,"Cubic","Extrapolate=Linear","MultiX=Average","Skip=True","Sort=True")</f>
        <v>13.375410116395575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47016</v>
      </c>
      <c r="T1158" s="43">
        <f ca="1">_xll.BInterpol('Base CDI'!$H$4:$H$28,'Base CDI'!$J$4:$J$29,S1158,"Cubic","Extrapolate=Linear","MultiX=Average","Skip=True","Sort=True")</f>
        <v>13.51114803543836</v>
      </c>
      <c r="U1158" s="43">
        <f ca="1">_xll.BInterpol('Base CDI'!$H$4:$H$28,'Base CDI'!$I$4:$I$29,S1158,"Cubic","Extrapolate=Linear","MultiX=Average","Skip=True","Sort=True")</f>
        <v>13.375453505400452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47017</v>
      </c>
      <c r="T1159" s="43">
        <f ca="1">_xll.BInterpol('Base CDI'!$H$4:$H$28,'Base CDI'!$J$4:$J$29,S1159,"Cubic","Extrapolate=Linear","MultiX=Average","Skip=True","Sort=True")</f>
        <v>13.511278829535039</v>
      </c>
      <c r="U1159" s="43">
        <f ca="1">_xll.BInterpol('Base CDI'!$H$4:$H$28,'Base CDI'!$I$4:$I$29,S1159,"Cubic","Extrapolate=Linear","MultiX=Average","Skip=True","Sort=True")</f>
        <v>13.375499094064017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47018</v>
      </c>
      <c r="T1160" s="43">
        <f ca="1">_xll.BInterpol('Base CDI'!$H$4:$H$28,'Base CDI'!$J$4:$J$29,S1160,"Cubic","Extrapolate=Linear","MultiX=Average","Skip=True","Sort=True")</f>
        <v>13.511411550666999</v>
      </c>
      <c r="U1160" s="43">
        <f ca="1">_xll.BInterpol('Base CDI'!$H$4:$H$28,'Base CDI'!$I$4:$I$29,S1160,"Cubic","Extrapolate=Linear","MultiX=Average","Skip=True","Sort=True")</f>
        <v>13.375546871844827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47019</v>
      </c>
      <c r="T1161" s="43">
        <f ca="1">_xll.BInterpol('Base CDI'!$H$4:$H$28,'Base CDI'!$J$4:$J$29,S1161,"Cubic","Extrapolate=Linear","MultiX=Average","Skip=True","Sort=True")</f>
        <v>13.5115461874571</v>
      </c>
      <c r="U1161" s="43">
        <f ca="1">_xll.BInterpol('Base CDI'!$H$4:$H$28,'Base CDI'!$I$4:$I$29,S1161,"Cubic","Extrapolate=Linear","MultiX=Average","Skip=True","Sort=True")</f>
        <v>13.375596828201443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47020</v>
      </c>
      <c r="T1162" s="43">
        <f ca="1">_xll.BInterpol('Base CDI'!$H$4:$H$28,'Base CDI'!$J$4:$J$29,S1162,"Cubic","Extrapolate=Linear","MultiX=Average","Skip=True","Sort=True")</f>
        <v>13.511682728528205</v>
      </c>
      <c r="U1162" s="43">
        <f ca="1">_xll.BInterpol('Base CDI'!$H$4:$H$28,'Base CDI'!$I$4:$I$29,S1162,"Cubic","Extrapolate=Linear","MultiX=Average","Skip=True","Sort=True")</f>
        <v>13.375648952592424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47021</v>
      </c>
      <c r="T1163" s="43">
        <f ca="1">_xll.BInterpol('Base CDI'!$H$4:$H$28,'Base CDI'!$J$4:$J$29,S1163,"Cubic","Extrapolate=Linear","MultiX=Average","Skip=True","Sort=True")</f>
        <v>13.511821162503173</v>
      </c>
      <c r="U1163" s="43">
        <f ca="1">_xll.BInterpol('Base CDI'!$H$4:$H$28,'Base CDI'!$I$4:$I$29,S1163,"Cubic","Extrapolate=Linear","MultiX=Average","Skip=True","Sort=True")</f>
        <v>13.375703234476333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47022</v>
      </c>
      <c r="T1164" s="43">
        <f ca="1">_xll.BInterpol('Base CDI'!$H$4:$H$28,'Base CDI'!$J$4:$J$29,S1164,"Cubic","Extrapolate=Linear","MultiX=Average","Skip=True","Sort=True")</f>
        <v>13.511961478004869</v>
      </c>
      <c r="U1164" s="43">
        <f ca="1">_xll.BInterpol('Base CDI'!$H$4:$H$28,'Base CDI'!$I$4:$I$29,S1164,"Cubic","Extrapolate=Linear","MultiX=Average","Skip=True","Sort=True")</f>
        <v>13.375759663311726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47023</v>
      </c>
      <c r="T1165" s="43">
        <f ca="1">_xll.BInterpol('Base CDI'!$H$4:$H$28,'Base CDI'!$J$4:$J$29,S1165,"Cubic","Extrapolate=Linear","MultiX=Average","Skip=True","Sort=True")</f>
        <v>13.51210366365615</v>
      </c>
      <c r="U1165" s="43">
        <f ca="1">_xll.BInterpol('Base CDI'!$H$4:$H$28,'Base CDI'!$I$4:$I$29,S1165,"Cubic","Extrapolate=Linear","MultiX=Average","Skip=True","Sort=True")</f>
        <v>13.375818228557167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47024</v>
      </c>
      <c r="T1166" s="43">
        <f ca="1">_xll.BInterpol('Base CDI'!$H$4:$H$28,'Base CDI'!$J$4:$J$29,S1166,"Cubic","Extrapolate=Linear","MultiX=Average","Skip=True","Sort=True")</f>
        <v>13.512247708079881</v>
      </c>
      <c r="U1166" s="43">
        <f ca="1">_xll.BInterpol('Base CDI'!$H$4:$H$28,'Base CDI'!$I$4:$I$29,S1166,"Cubic","Extrapolate=Linear","MultiX=Average","Skip=True","Sort=True")</f>
        <v>13.375878919671212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47025</v>
      </c>
      <c r="T1167" s="43">
        <f ca="1">_xll.BInterpol('Base CDI'!$H$4:$H$28,'Base CDI'!$J$4:$J$29,S1167,"Cubic","Extrapolate=Linear","MultiX=Average","Skip=True","Sort=True")</f>
        <v>13.512393599898923</v>
      </c>
      <c r="U1167" s="43">
        <f ca="1">_xll.BInterpol('Base CDI'!$H$4:$H$28,'Base CDI'!$I$4:$I$29,S1167,"Cubic","Extrapolate=Linear","MultiX=Average","Skip=True","Sort=True")</f>
        <v>13.375941726112424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47026</v>
      </c>
      <c r="T1168" s="43">
        <f ca="1">_xll.BInterpol('Base CDI'!$H$4:$H$28,'Base CDI'!$J$4:$J$29,S1168,"Cubic","Extrapolate=Linear","MultiX=Average","Skip=True","Sort=True")</f>
        <v>13.512541327736136</v>
      </c>
      <c r="U1168" s="43">
        <f ca="1">_xll.BInterpol('Base CDI'!$H$4:$H$28,'Base CDI'!$I$4:$I$29,S1168,"Cubic","Extrapolate=Linear","MultiX=Average","Skip=True","Sort=True")</f>
        <v>13.376006637339362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47027</v>
      </c>
      <c r="T1169" s="43">
        <f ca="1">_xll.BInterpol('Base CDI'!$H$4:$H$28,'Base CDI'!$J$4:$J$29,S1169,"Cubic","Extrapolate=Linear","MultiX=Average","Skip=True","Sort=True")</f>
        <v>13.512690880214381</v>
      </c>
      <c r="U1169" s="43">
        <f ca="1">_xll.BInterpol('Base CDI'!$H$4:$H$28,'Base CDI'!$I$4:$I$29,S1169,"Cubic","Extrapolate=Linear","MultiX=Average","Skip=True","Sort=True")</f>
        <v>13.376073642810587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47028</v>
      </c>
      <c r="T1170" s="43">
        <f ca="1">_xll.BInterpol('Base CDI'!$H$4:$H$28,'Base CDI'!$J$4:$J$29,S1170,"Cubic","Extrapolate=Linear","MultiX=Average","Skip=True","Sort=True")</f>
        <v>13.51284224595652</v>
      </c>
      <c r="U1170" s="43">
        <f ca="1">_xll.BInterpol('Base CDI'!$H$4:$H$28,'Base CDI'!$I$4:$I$29,S1170,"Cubic","Extrapolate=Linear","MultiX=Average","Skip=True","Sort=True")</f>
        <v>13.376142731984658</v>
      </c>
    </row>
    <row r="1171" spans="16:21" x14ac:dyDescent="0.25">
      <c r="P1171" s="10">
        <v>36216</v>
      </c>
      <c r="Q1171">
        <v>4.203627</v>
      </c>
      <c r="S1171" s="42">
        <f t="shared" ca="1" si="23"/>
        <v>47029</v>
      </c>
      <c r="T1171" s="43">
        <f ca="1">_xll.BInterpol('Base CDI'!$H$4:$H$28,'Base CDI'!$J$4:$J$29,S1171,"Cubic","Extrapolate=Linear","MultiX=Average","Skip=True","Sort=True")</f>
        <v>13.512995413585415</v>
      </c>
      <c r="U1171" s="43">
        <f ca="1">_xll.BInterpol('Base CDI'!$H$4:$H$28,'Base CDI'!$I$4:$I$29,S1171,"Cubic","Extrapolate=Linear","MultiX=Average","Skip=True","Sort=True")</f>
        <v>13.376213894320134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47030</v>
      </c>
      <c r="T1172" s="43">
        <f ca="1">_xll.BInterpol('Base CDI'!$H$4:$H$28,'Base CDI'!$J$4:$J$29,S1172,"Cubic","Extrapolate=Linear","MultiX=Average","Skip=True","Sort=True")</f>
        <v>13.513150371723926</v>
      </c>
      <c r="U1172" s="43">
        <f ca="1">_xll.BInterpol('Base CDI'!$H$4:$H$28,'Base CDI'!$I$4:$I$29,S1172,"Cubic","Extrapolate=Linear","MultiX=Average","Skip=True","Sort=True")</f>
        <v>13.376287119275577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47031</v>
      </c>
      <c r="T1173" s="43">
        <f ca="1">_xll.BInterpol('Base CDI'!$H$4:$H$28,'Base CDI'!$J$4:$J$29,S1173,"Cubic","Extrapolate=Linear","MultiX=Average","Skip=True","Sort=True")</f>
        <v>13.513307108994917</v>
      </c>
      <c r="U1173" s="43">
        <f ca="1">_xll.BInterpol('Base CDI'!$H$4:$H$28,'Base CDI'!$I$4:$I$29,S1173,"Cubic","Extrapolate=Linear","MultiX=Average","Skip=True","Sort=True")</f>
        <v>13.376362396309547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47032</v>
      </c>
      <c r="T1174" s="43">
        <f ca="1">_xll.BInterpol('Base CDI'!$H$4:$H$28,'Base CDI'!$J$4:$J$29,S1174,"Cubic","Extrapolate=Linear","MultiX=Average","Skip=True","Sort=True")</f>
        <v>13.513465614021246</v>
      </c>
      <c r="U1174" s="43">
        <f ca="1">_xll.BInterpol('Base CDI'!$H$4:$H$28,'Base CDI'!$I$4:$I$29,S1174,"Cubic","Extrapolate=Linear","MultiX=Average","Skip=True","Sort=True")</f>
        <v>13.376439714880604</v>
      </c>
    </row>
    <row r="1175" spans="16:21" x14ac:dyDescent="0.25">
      <c r="P1175" s="10">
        <v>36222</v>
      </c>
      <c r="Q1175">
        <v>4.225365</v>
      </c>
      <c r="S1175" s="42">
        <f t="shared" ca="1" si="23"/>
        <v>47033</v>
      </c>
      <c r="T1175" s="43">
        <f ca="1">_xll.BInterpol('Base CDI'!$H$4:$H$28,'Base CDI'!$J$4:$J$29,S1175,"Cubic","Extrapolate=Linear","MultiX=Average","Skip=True","Sort=True")</f>
        <v>13.513625875425776</v>
      </c>
      <c r="U1175" s="43">
        <f ca="1">_xll.BInterpol('Base CDI'!$H$4:$H$28,'Base CDI'!$I$4:$I$29,S1175,"Cubic","Extrapolate=Linear","MultiX=Average","Skip=True","Sort=True")</f>
        <v>13.376519064447308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47034</v>
      </c>
      <c r="T1176" s="43">
        <f ca="1">_xll.BInterpol('Base CDI'!$H$4:$H$28,'Base CDI'!$J$4:$J$29,S1176,"Cubic","Extrapolate=Linear","MultiX=Average","Skip=True","Sort=True")</f>
        <v>13.513787881831368</v>
      </c>
      <c r="U1176" s="43">
        <f ca="1">_xll.BInterpol('Base CDI'!$H$4:$H$28,'Base CDI'!$I$4:$I$29,S1176,"Cubic","Extrapolate=Linear","MultiX=Average","Skip=True","Sort=True")</f>
        <v>13.376600434468218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47035</v>
      </c>
      <c r="T1177" s="43">
        <f ca="1">_xll.BInterpol('Base CDI'!$H$4:$H$28,'Base CDI'!$J$4:$J$29,S1177,"Cubic","Extrapolate=Linear","MultiX=Average","Skip=True","Sort=True")</f>
        <v>13.513951621860885</v>
      </c>
      <c r="U1177" s="43">
        <f ca="1">_xll.BInterpol('Base CDI'!$H$4:$H$28,'Base CDI'!$I$4:$I$29,S1177,"Cubic","Extrapolate=Linear","MultiX=Average","Skip=True","Sort=True")</f>
        <v>13.376683814401895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47036</v>
      </c>
      <c r="T1178" s="43">
        <f ca="1">_xll.BInterpol('Base CDI'!$H$4:$H$28,'Base CDI'!$J$4:$J$29,S1178,"Cubic","Extrapolate=Linear","MultiX=Average","Skip=True","Sort=True")</f>
        <v>13.514117084137185</v>
      </c>
      <c r="U1178" s="43">
        <f ca="1">_xll.BInterpol('Base CDI'!$H$4:$H$28,'Base CDI'!$I$4:$I$29,S1178,"Cubic","Extrapolate=Linear","MultiX=Average","Skip=True","Sort=True")</f>
        <v>13.376769193706897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47037</v>
      </c>
      <c r="T1179" s="43">
        <f ca="1">_xll.BInterpol('Base CDI'!$H$4:$H$28,'Base CDI'!$J$4:$J$29,S1179,"Cubic","Extrapolate=Linear","MultiX=Average","Skip=True","Sort=True")</f>
        <v>13.514284257283133</v>
      </c>
      <c r="U1179" s="43">
        <f ca="1">_xll.BInterpol('Base CDI'!$H$4:$H$28,'Base CDI'!$I$4:$I$29,S1179,"Cubic","Extrapolate=Linear","MultiX=Average","Skip=True","Sort=True")</f>
        <v>13.376856561841787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47038</v>
      </c>
      <c r="T1180" s="43">
        <f ca="1">_xll.BInterpol('Base CDI'!$H$4:$H$28,'Base CDI'!$J$4:$J$29,S1180,"Cubic","Extrapolate=Linear","MultiX=Average","Skip=True","Sort=True")</f>
        <v>13.514453129921588</v>
      </c>
      <c r="U1180" s="43">
        <f ca="1">_xll.BInterpol('Base CDI'!$H$4:$H$28,'Base CDI'!$I$4:$I$29,S1180,"Cubic","Extrapolate=Linear","MultiX=Average","Skip=True","Sort=True")</f>
        <v>13.376945908265125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47039</v>
      </c>
      <c r="T1181" s="43">
        <f ca="1">_xll.BInterpol('Base CDI'!$H$4:$H$28,'Base CDI'!$J$4:$J$29,S1181,"Cubic","Extrapolate=Linear","MultiX=Average","Skip=True","Sort=True")</f>
        <v>13.514623690675412</v>
      </c>
      <c r="U1181" s="43">
        <f ca="1">_xll.BInterpol('Base CDI'!$H$4:$H$28,'Base CDI'!$I$4:$I$29,S1181,"Cubic","Extrapolate=Linear","MultiX=Average","Skip=True","Sort=True")</f>
        <v>13.377037222435469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47040</v>
      </c>
      <c r="T1182" s="43">
        <f ca="1">_xll.BInterpol('Base CDI'!$H$4:$H$28,'Base CDI'!$J$4:$J$29,S1182,"Cubic","Extrapolate=Linear","MultiX=Average","Skip=True","Sort=True")</f>
        <v>13.514795928167466</v>
      </c>
      <c r="U1182" s="43">
        <f ca="1">_xll.BInterpol('Base CDI'!$H$4:$H$28,'Base CDI'!$I$4:$I$29,S1182,"Cubic","Extrapolate=Linear","MultiX=Average","Skip=True","Sort=True")</f>
        <v>13.37713049381138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47041</v>
      </c>
      <c r="T1183" s="43">
        <f ca="1">_xll.BInterpol('Base CDI'!$H$4:$H$28,'Base CDI'!$J$4:$J$29,S1183,"Cubic","Extrapolate=Linear","MultiX=Average","Skip=True","Sort=True")</f>
        <v>13.514969831020613</v>
      </c>
      <c r="U1183" s="43">
        <f ca="1">_xll.BInterpol('Base CDI'!$H$4:$H$28,'Base CDI'!$I$4:$I$29,S1183,"Cubic","Extrapolate=Linear","MultiX=Average","Skip=True","Sort=True")</f>
        <v>13.377225711851418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47042</v>
      </c>
      <c r="T1184" s="43">
        <f ca="1">_xll.BInterpol('Base CDI'!$H$4:$H$28,'Base CDI'!$J$4:$J$29,S1184,"Cubic","Extrapolate=Linear","MultiX=Average","Skip=True","Sort=True")</f>
        <v>13.515145387857711</v>
      </c>
      <c r="U1184" s="43">
        <f ca="1">_xll.BInterpol('Base CDI'!$H$4:$H$28,'Base CDI'!$I$4:$I$29,S1184,"Cubic","Extrapolate=Linear","MultiX=Average","Skip=True","Sort=True")</f>
        <v>13.377322866014143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47043</v>
      </c>
      <c r="T1185" s="43">
        <f ca="1">_xll.BInterpol('Base CDI'!$H$4:$H$28,'Base CDI'!$J$4:$J$29,S1185,"Cubic","Extrapolate=Linear","MultiX=Average","Skip=True","Sort=True")</f>
        <v>13.515322587301625</v>
      </c>
      <c r="U1185" s="43">
        <f ca="1">_xll.BInterpol('Base CDI'!$H$4:$H$28,'Base CDI'!$I$4:$I$29,S1185,"Cubic","Extrapolate=Linear","MultiX=Average","Skip=True","Sort=True")</f>
        <v>13.377421945758115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47044</v>
      </c>
      <c r="T1186" s="43">
        <f ca="1">_xll.BInterpol('Base CDI'!$H$4:$H$28,'Base CDI'!$J$4:$J$29,S1186,"Cubic","Extrapolate=Linear","MultiX=Average","Skip=True","Sort=True")</f>
        <v>13.515501417975214</v>
      </c>
      <c r="U1186" s="43">
        <f ca="1">_xll.BInterpol('Base CDI'!$H$4:$H$28,'Base CDI'!$I$4:$I$29,S1186,"Cubic","Extrapolate=Linear","MultiX=Average","Skip=True","Sort=True")</f>
        <v>13.377522940541896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47045</v>
      </c>
      <c r="T1187" s="43">
        <f ca="1">_xll.BInterpol('Base CDI'!$H$4:$H$28,'Base CDI'!$J$4:$J$29,S1187,"Cubic","Extrapolate=Linear","MultiX=Average","Skip=True","Sort=True")</f>
        <v>13.515681868501341</v>
      </c>
      <c r="U1187" s="43">
        <f ca="1">_xll.BInterpol('Base CDI'!$H$4:$H$28,'Base CDI'!$I$4:$I$29,S1187,"Cubic","Extrapolate=Linear","MultiX=Average","Skip=True","Sort=True")</f>
        <v>13.377625839824042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47046</v>
      </c>
      <c r="T1188" s="43">
        <f ca="1">_xll.BInterpol('Base CDI'!$H$4:$H$28,'Base CDI'!$J$4:$J$29,S1188,"Cubic","Extrapolate=Linear","MultiX=Average","Skip=True","Sort=True")</f>
        <v>13.515863927502867</v>
      </c>
      <c r="U1188" s="43">
        <f ca="1">_xll.BInterpol('Base CDI'!$H$4:$H$28,'Base CDI'!$I$4:$I$29,S1188,"Cubic","Extrapolate=Linear","MultiX=Average","Skip=True","Sort=True")</f>
        <v>13.377730633063116</v>
      </c>
    </row>
    <row r="1189" spans="16:21" x14ac:dyDescent="0.25">
      <c r="P1189" s="10">
        <v>36242</v>
      </c>
      <c r="Q1189">
        <v>4.310873</v>
      </c>
      <c r="S1189" s="42">
        <f t="shared" ca="1" si="23"/>
        <v>47047</v>
      </c>
      <c r="T1189" s="43">
        <f ca="1">_xll.BInterpol('Base CDI'!$H$4:$H$28,'Base CDI'!$J$4:$J$29,S1189,"Cubic","Extrapolate=Linear","MultiX=Average","Skip=True","Sort=True")</f>
        <v>13.516047583602651</v>
      </c>
      <c r="U1189" s="43">
        <f ca="1">_xll.BInterpol('Base CDI'!$H$4:$H$28,'Base CDI'!$I$4:$I$29,S1189,"Cubic","Extrapolate=Linear","MultiX=Average","Skip=True","Sort=True")</f>
        <v>13.377837309717679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47048</v>
      </c>
      <c r="T1190" s="43">
        <f ca="1">_xll.BInterpol('Base CDI'!$H$4:$H$28,'Base CDI'!$J$4:$J$29,S1190,"Cubic","Extrapolate=Linear","MultiX=Average","Skip=True","Sort=True")</f>
        <v>13.516232825423558</v>
      </c>
      <c r="U1190" s="43">
        <f ca="1">_xll.BInterpol('Base CDI'!$H$4:$H$28,'Base CDI'!$I$4:$I$29,S1190,"Cubic","Extrapolate=Linear","MultiX=Average","Skip=True","Sort=True")</f>
        <v>13.377945859246287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47049</v>
      </c>
      <c r="T1191" s="43">
        <f ca="1">_xll.BInterpol('Base CDI'!$H$4:$H$28,'Base CDI'!$J$4:$J$29,S1191,"Cubic","Extrapolate=Linear","MultiX=Average","Skip=True","Sort=True")</f>
        <v>13.516419641588447</v>
      </c>
      <c r="U1191" s="43">
        <f ca="1">_xll.BInterpol('Base CDI'!$H$4:$H$28,'Base CDI'!$I$4:$I$29,S1191,"Cubic","Extrapolate=Linear","MultiX=Average","Skip=True","Sort=True")</f>
        <v>13.378056271107504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47050</v>
      </c>
      <c r="T1192" s="43">
        <f ca="1">_xll.BInterpol('Base CDI'!$H$4:$H$28,'Base CDI'!$J$4:$J$29,S1192,"Cubic","Extrapolate=Linear","MultiX=Average","Skip=True","Sort=True")</f>
        <v>13.516608020720179</v>
      </c>
      <c r="U1192" s="43">
        <f ca="1">_xll.BInterpol('Base CDI'!$H$4:$H$28,'Base CDI'!$I$4:$I$29,S1192,"Cubic","Extrapolate=Linear","MultiX=Average","Skip=True","Sort=True")</f>
        <v>13.378168534759887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47051</v>
      </c>
      <c r="T1193" s="43">
        <f ca="1">_xll.BInterpol('Base CDI'!$H$4:$H$28,'Base CDI'!$J$4:$J$29,S1193,"Cubic","Extrapolate=Linear","MultiX=Average","Skip=True","Sort=True")</f>
        <v>13.516797951441617</v>
      </c>
      <c r="U1193" s="43">
        <f ca="1">_xll.BInterpol('Base CDI'!$H$4:$H$28,'Base CDI'!$I$4:$I$29,S1193,"Cubic","Extrapolate=Linear","MultiX=Average","Skip=True","Sort=True")</f>
        <v>13.378282639661998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47052</v>
      </c>
      <c r="T1194" s="43">
        <f ca="1">_xll.BInterpol('Base CDI'!$H$4:$H$28,'Base CDI'!$J$4:$J$29,S1194,"Cubic","Extrapolate=Linear","MultiX=Average","Skip=True","Sort=True")</f>
        <v>13.516989422375623</v>
      </c>
      <c r="U1194" s="43">
        <f ca="1">_xll.BInterpol('Base CDI'!$H$4:$H$28,'Base CDI'!$I$4:$I$29,S1194,"Cubic","Extrapolate=Linear","MultiX=Average","Skip=True","Sort=True")</f>
        <v>13.378398575272399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47053</v>
      </c>
      <c r="T1195" s="43">
        <f ca="1">_xll.BInterpol('Base CDI'!$H$4:$H$28,'Base CDI'!$J$4:$J$29,S1195,"Cubic","Extrapolate=Linear","MultiX=Average","Skip=True","Sort=True")</f>
        <v>13.517182422145055</v>
      </c>
      <c r="U1195" s="43">
        <f ca="1">_xll.BInterpol('Base CDI'!$H$4:$H$28,'Base CDI'!$I$4:$I$29,S1195,"Cubic","Extrapolate=Linear","MultiX=Average","Skip=True","Sort=True")</f>
        <v>13.378516331049646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47054</v>
      </c>
      <c r="T1196" s="43">
        <f ca="1">_xll.BInterpol('Base CDI'!$H$4:$H$28,'Base CDI'!$J$4:$J$29,S1196,"Cubic","Extrapolate=Linear","MultiX=Average","Skip=True","Sort=True")</f>
        <v>13.517376939372777</v>
      </c>
      <c r="U1196" s="43">
        <f ca="1">_xll.BInterpol('Base CDI'!$H$4:$H$28,'Base CDI'!$I$4:$I$29,S1196,"Cubic","Extrapolate=Linear","MultiX=Average","Skip=True","Sort=True")</f>
        <v>13.378635896452302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47055</v>
      </c>
      <c r="T1197" s="43">
        <f ca="1">_xll.BInterpol('Base CDI'!$H$4:$H$28,'Base CDI'!$J$4:$J$29,S1197,"Cubic","Extrapolate=Linear","MultiX=Average","Skip=True","Sort=True")</f>
        <v>13.517572962681649</v>
      </c>
      <c r="U1197" s="43">
        <f ca="1">_xll.BInterpol('Base CDI'!$H$4:$H$28,'Base CDI'!$I$4:$I$29,S1197,"Cubic","Extrapolate=Linear","MultiX=Average","Skip=True","Sort=True")</f>
        <v>13.378757260938924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47056</v>
      </c>
      <c r="T1198" s="43">
        <f ca="1">_xll.BInterpol('Base CDI'!$H$4:$H$28,'Base CDI'!$J$4:$J$29,S1198,"Cubic","Extrapolate=Linear","MultiX=Average","Skip=True","Sort=True")</f>
        <v>13.517770480694535</v>
      </c>
      <c r="U1198" s="43">
        <f ca="1">_xll.BInterpol('Base CDI'!$H$4:$H$28,'Base CDI'!$I$4:$I$29,S1198,"Cubic","Extrapolate=Linear","MultiX=Average","Skip=True","Sort=True")</f>
        <v>13.378880413968075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47057</v>
      </c>
      <c r="T1199" s="43">
        <f ca="1">_xll.BInterpol('Base CDI'!$H$4:$H$28,'Base CDI'!$J$4:$J$29,S1199,"Cubic","Extrapolate=Linear","MultiX=Average","Skip=True","Sort=True")</f>
        <v>13.517969482034294</v>
      </c>
      <c r="U1199" s="43">
        <f ca="1">_xll.BInterpol('Base CDI'!$H$4:$H$28,'Base CDI'!$I$4:$I$29,S1199,"Cubic","Extrapolate=Linear","MultiX=Average","Skip=True","Sort=True")</f>
        <v>13.379005344998314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47058</v>
      </c>
      <c r="T1200" s="43">
        <f ca="1">_xll.BInterpol('Base CDI'!$H$4:$H$28,'Base CDI'!$J$4:$J$29,S1200,"Cubic","Extrapolate=Linear","MultiX=Average","Skip=True","Sort=True")</f>
        <v>13.518169955323787</v>
      </c>
      <c r="U1200" s="43">
        <f ca="1">_xll.BInterpol('Base CDI'!$H$4:$H$28,'Base CDI'!$I$4:$I$29,S1200,"Cubic","Extrapolate=Linear","MultiX=Average","Skip=True","Sort=True")</f>
        <v>13.3791320434882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47059</v>
      </c>
      <c r="T1201" s="43">
        <f ca="1">_xll.BInterpol('Base CDI'!$H$4:$H$28,'Base CDI'!$J$4:$J$29,S1201,"Cubic","Extrapolate=Linear","MultiX=Average","Skip=True","Sort=True")</f>
        <v>13.518371889185877</v>
      </c>
      <c r="U1201" s="43">
        <f ca="1">_xll.BInterpol('Base CDI'!$H$4:$H$28,'Base CDI'!$I$4:$I$29,S1201,"Cubic","Extrapolate=Linear","MultiX=Average","Skip=True","Sort=True")</f>
        <v>13.379260498896295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47060</v>
      </c>
      <c r="T1202" s="43">
        <f ca="1">_xll.BInterpol('Base CDI'!$H$4:$H$28,'Base CDI'!$J$4:$J$29,S1202,"Cubic","Extrapolate=Linear","MultiX=Average","Skip=True","Sort=True")</f>
        <v>13.518575272243423</v>
      </c>
      <c r="U1202" s="43">
        <f ca="1">_xll.BInterpol('Base CDI'!$H$4:$H$28,'Base CDI'!$I$4:$I$29,S1202,"Cubic","Extrapolate=Linear","MultiX=Average","Skip=True","Sort=True")</f>
        <v>13.379390700681158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47061</v>
      </c>
      <c r="T1203" s="43">
        <f ca="1">_xll.BInterpol('Base CDI'!$H$4:$H$28,'Base CDI'!$J$4:$J$29,S1203,"Cubic","Extrapolate=Linear","MultiX=Average","Skip=True","Sort=True")</f>
        <v>13.51878009311929</v>
      </c>
      <c r="U1203" s="43">
        <f ca="1">_xll.BInterpol('Base CDI'!$H$4:$H$28,'Base CDI'!$I$4:$I$29,S1203,"Cubic","Extrapolate=Linear","MultiX=Average","Skip=True","Sort=True")</f>
        <v>13.379522638301349</v>
      </c>
    </row>
    <row r="1204" spans="16:21" x14ac:dyDescent="0.25">
      <c r="P1204" s="10">
        <v>36265</v>
      </c>
      <c r="Q1204">
        <v>4.3975</v>
      </c>
      <c r="S1204" s="42">
        <f t="shared" ca="1" si="23"/>
        <v>47062</v>
      </c>
      <c r="T1204" s="43">
        <f ca="1">_xll.BInterpol('Base CDI'!$H$4:$H$28,'Base CDI'!$J$4:$J$29,S1204,"Cubic","Extrapolate=Linear","MultiX=Average","Skip=True","Sort=True")</f>
        <v>13.518986340436335</v>
      </c>
      <c r="U1204" s="43">
        <f ca="1">_xll.BInterpol('Base CDI'!$H$4:$H$28,'Base CDI'!$I$4:$I$29,S1204,"Cubic","Extrapolate=Linear","MultiX=Average","Skip=True","Sort=True")</f>
        <v>13.379656301215428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47063</v>
      </c>
      <c r="T1205" s="43">
        <f ca="1">_xll.BInterpol('Base CDI'!$H$4:$H$28,'Base CDI'!$J$4:$J$29,S1205,"Cubic","Extrapolate=Linear","MultiX=Average","Skip=True","Sort=True")</f>
        <v>13.519194002817423</v>
      </c>
      <c r="U1205" s="43">
        <f ca="1">_xll.BInterpol('Base CDI'!$H$4:$H$28,'Base CDI'!$I$4:$I$29,S1205,"Cubic","Extrapolate=Linear","MultiX=Average","Skip=True","Sort=True")</f>
        <v>13.379791678881956</v>
      </c>
    </row>
    <row r="1206" spans="16:21" x14ac:dyDescent="0.25">
      <c r="P1206" s="10">
        <v>36269</v>
      </c>
      <c r="Q1206">
        <v>4.407559</v>
      </c>
      <c r="S1206" s="42">
        <f t="shared" ca="1" si="23"/>
        <v>47064</v>
      </c>
      <c r="T1206" s="43">
        <f ca="1">_xll.BInterpol('Base CDI'!$H$4:$H$28,'Base CDI'!$J$4:$J$29,S1206,"Cubic","Extrapolate=Linear","MultiX=Average","Skip=True","Sort=True")</f>
        <v>13.519403068885413</v>
      </c>
      <c r="U1206" s="43">
        <f ca="1">_xll.BInterpol('Base CDI'!$H$4:$H$28,'Base CDI'!$I$4:$I$29,S1206,"Cubic","Extrapolate=Linear","MultiX=Average","Skip=True","Sort=True")</f>
        <v>13.379928760759492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47065</v>
      </c>
      <c r="T1207" s="43">
        <f ca="1">_xll.BInterpol('Base CDI'!$H$4:$H$28,'Base CDI'!$J$4:$J$29,S1207,"Cubic","Extrapolate=Linear","MultiX=Average","Skip=True","Sort=True")</f>
        <v>13.519613527263168</v>
      </c>
      <c r="U1207" s="43">
        <f ca="1">_xll.BInterpol('Base CDI'!$H$4:$H$28,'Base CDI'!$I$4:$I$29,S1207,"Cubic","Extrapolate=Linear","MultiX=Average","Skip=True","Sort=True")</f>
        <v>13.380067536306598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47066</v>
      </c>
      <c r="T1208" s="43">
        <f ca="1">_xll.BInterpol('Base CDI'!$H$4:$H$28,'Base CDI'!$J$4:$J$29,S1208,"Cubic","Extrapolate=Linear","MultiX=Average","Skip=True","Sort=True")</f>
        <v>13.519825366573549</v>
      </c>
      <c r="U1208" s="43">
        <f ca="1">_xll.BInterpol('Base CDI'!$H$4:$H$28,'Base CDI'!$I$4:$I$29,S1208,"Cubic","Extrapolate=Linear","MultiX=Average","Skip=True","Sort=True")</f>
        <v>13.380207994981831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47067</v>
      </c>
      <c r="T1209" s="43">
        <f ca="1">_xll.BInterpol('Base CDI'!$H$4:$H$28,'Base CDI'!$J$4:$J$29,S1209,"Cubic","Extrapolate=Linear","MultiX=Average","Skip=True","Sort=True")</f>
        <v>13.520038575439417</v>
      </c>
      <c r="U1209" s="43">
        <f ca="1">_xll.BInterpol('Base CDI'!$H$4:$H$28,'Base CDI'!$I$4:$I$29,S1209,"Cubic","Extrapolate=Linear","MultiX=Average","Skip=True","Sort=True")</f>
        <v>13.380350126243751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47068</v>
      </c>
      <c r="T1210" s="43">
        <f ca="1">_xll.BInterpol('Base CDI'!$H$4:$H$28,'Base CDI'!$J$4:$J$29,S1210,"Cubic","Extrapolate=Linear","MultiX=Average","Skip=True","Sort=True")</f>
        <v>13.520253142483632</v>
      </c>
      <c r="U1210" s="43">
        <f ca="1">_xll.BInterpol('Base CDI'!$H$4:$H$28,'Base CDI'!$I$4:$I$29,S1210,"Cubic","Extrapolate=Linear","MultiX=Average","Skip=True","Sort=True")</f>
        <v>13.380493919550922</v>
      </c>
    </row>
    <row r="1211" spans="16:21" x14ac:dyDescent="0.25">
      <c r="P1211" s="10">
        <v>36277</v>
      </c>
      <c r="Q1211">
        <v>4.432512</v>
      </c>
      <c r="S1211" s="42">
        <f t="shared" ca="1" si="23"/>
        <v>47069</v>
      </c>
      <c r="T1211" s="43">
        <f ca="1">_xll.BInterpol('Base CDI'!$H$4:$H$28,'Base CDI'!$J$4:$J$29,S1211,"Cubic","Extrapolate=Linear","MultiX=Average","Skip=True","Sort=True")</f>
        <v>13.520469056329057</v>
      </c>
      <c r="U1211" s="43">
        <f ca="1">_xll.BInterpol('Base CDI'!$H$4:$H$28,'Base CDI'!$I$4:$I$29,S1211,"Cubic","Extrapolate=Linear","MultiX=Average","Skip=True","Sort=True")</f>
        <v>13.380639364361901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47070</v>
      </c>
      <c r="T1212" s="43">
        <f ca="1">_xll.BInterpol('Base CDI'!$H$4:$H$28,'Base CDI'!$J$4:$J$29,S1212,"Cubic","Extrapolate=Linear","MultiX=Average","Skip=True","Sort=True")</f>
        <v>13.520686305598554</v>
      </c>
      <c r="U1212" s="43">
        <f ca="1">_xll.BInterpol('Base CDI'!$H$4:$H$28,'Base CDI'!$I$4:$I$29,S1212,"Cubic","Extrapolate=Linear","MultiX=Average","Skip=True","Sort=True")</f>
        <v>13.380786450135249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47071</v>
      </c>
      <c r="T1213" s="43">
        <f ca="1">_xll.BInterpol('Base CDI'!$H$4:$H$28,'Base CDI'!$J$4:$J$29,S1213,"Cubic","Extrapolate=Linear","MultiX=Average","Skip=True","Sort=True")</f>
        <v>13.520904878914983</v>
      </c>
      <c r="U1213" s="43">
        <f ca="1">_xll.BInterpol('Base CDI'!$H$4:$H$28,'Base CDI'!$I$4:$I$29,S1213,"Cubic","Extrapolate=Linear","MultiX=Average","Skip=True","Sort=True")</f>
        <v>13.380935166329525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47072</v>
      </c>
      <c r="T1214" s="43">
        <f ca="1">_xll.BInterpol('Base CDI'!$H$4:$H$28,'Base CDI'!$J$4:$J$29,S1214,"Cubic","Extrapolate=Linear","MultiX=Average","Skip=True","Sort=True")</f>
        <v>13.521124764901206</v>
      </c>
      <c r="U1214" s="43">
        <f ca="1">_xll.BInterpol('Base CDI'!$H$4:$H$28,'Base CDI'!$I$4:$I$29,S1214,"Cubic","Extrapolate=Linear","MultiX=Average","Skip=True","Sort=True")</f>
        <v>13.381085502403289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47073</v>
      </c>
      <c r="T1215" s="43">
        <f ca="1">_xll.BInterpol('Base CDI'!$H$4:$H$28,'Base CDI'!$J$4:$J$29,S1215,"Cubic","Extrapolate=Linear","MultiX=Average","Skip=True","Sort=True")</f>
        <v>13.521345952180084</v>
      </c>
      <c r="U1215" s="43">
        <f ca="1">_xll.BInterpol('Base CDI'!$H$4:$H$28,'Base CDI'!$I$4:$I$29,S1215,"Cubic","Extrapolate=Linear","MultiX=Average","Skip=True","Sort=True")</f>
        <v>13.381237447815105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47074</v>
      </c>
      <c r="T1216" s="43">
        <f ca="1">_xll.BInterpol('Base CDI'!$H$4:$H$28,'Base CDI'!$J$4:$J$29,S1216,"Cubic","Extrapolate=Linear","MultiX=Average","Skip=True","Sort=True")</f>
        <v>13.521568429374479</v>
      </c>
      <c r="U1216" s="43">
        <f ca="1">_xll.BInterpol('Base CDI'!$H$4:$H$28,'Base CDI'!$I$4:$I$29,S1216,"Cubic","Extrapolate=Linear","MultiX=Average","Skip=True","Sort=True")</f>
        <v>13.381390992023528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47075</v>
      </c>
      <c r="T1217" s="43">
        <f ca="1">_xll.BInterpol('Base CDI'!$H$4:$H$28,'Base CDI'!$J$4:$J$29,S1217,"Cubic","Extrapolate=Linear","MultiX=Average","Skip=True","Sort=True")</f>
        <v>13.521792185107252</v>
      </c>
      <c r="U1217" s="43">
        <f ca="1">_xll.BInterpol('Base CDI'!$H$4:$H$28,'Base CDI'!$I$4:$I$29,S1217,"Cubic","Extrapolate=Linear","MultiX=Average","Skip=True","Sort=True")</f>
        <v>13.381546124487119</v>
      </c>
    </row>
    <row r="1218" spans="16:21" x14ac:dyDescent="0.25">
      <c r="P1218" s="10">
        <v>36286</v>
      </c>
      <c r="Q1218">
        <v>4.466475</v>
      </c>
      <c r="S1218" s="42">
        <f t="shared" ca="1" si="23"/>
        <v>47076</v>
      </c>
      <c r="T1218" s="43">
        <f ca="1">_xll.BInterpol('Base CDI'!$H$4:$H$28,'Base CDI'!$J$4:$J$29,S1218,"Cubic","Extrapolate=Linear","MultiX=Average","Skip=True","Sort=True")</f>
        <v>13.522017208001262</v>
      </c>
      <c r="U1218" s="43">
        <f ca="1">_xll.BInterpol('Base CDI'!$H$4:$H$28,'Base CDI'!$I$4:$I$29,S1218,"Cubic","Extrapolate=Linear","MultiX=Average","Skip=True","Sort=True")</f>
        <v>13.38170283466444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47077</v>
      </c>
      <c r="T1219" s="43">
        <f ca="1">_xll.BInterpol('Base CDI'!$H$4:$H$28,'Base CDI'!$J$4:$J$29,S1219,"Cubic","Extrapolate=Linear","MultiX=Average","Skip=True","Sort=True")</f>
        <v>13.522243486679375</v>
      </c>
      <c r="U1219" s="43">
        <f ca="1">_xll.BInterpol('Base CDI'!$H$4:$H$28,'Base CDI'!$I$4:$I$29,S1219,"Cubic","Extrapolate=Linear","MultiX=Average","Skip=True","Sort=True")</f>
        <v>13.38186111201405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47078</v>
      </c>
      <c r="T1220" s="43">
        <f ca="1">_xll.BInterpol('Base CDI'!$H$4:$H$28,'Base CDI'!$J$4:$J$29,S1220,"Cubic","Extrapolate=Linear","MultiX=Average","Skip=True","Sort=True")</f>
        <v>13.52247100976445</v>
      </c>
      <c r="U1220" s="43">
        <f ca="1">_xll.BInterpol('Base CDI'!$H$4:$H$28,'Base CDI'!$I$4:$I$29,S1220,"Cubic","Extrapolate=Linear","MultiX=Average","Skip=True","Sort=True")</f>
        <v>13.38202094599451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47079</v>
      </c>
      <c r="T1221" s="43">
        <f ca="1">_xll.BInterpol('Base CDI'!$H$4:$H$28,'Base CDI'!$J$4:$J$29,S1221,"Cubic","Extrapolate=Linear","MultiX=Average","Skip=True","Sort=True")</f>
        <v>13.522699765879347</v>
      </c>
      <c r="U1221" s="43">
        <f ca="1">_xll.BInterpol('Base CDI'!$H$4:$H$28,'Base CDI'!$I$4:$I$29,S1221,"Cubic","Extrapolate=Linear","MultiX=Average","Skip=True","Sort=True")</f>
        <v>13.382182326064378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47080</v>
      </c>
      <c r="T1222" s="43">
        <f ca="1">_xll.BInterpol('Base CDI'!$H$4:$H$28,'Base CDI'!$J$4:$J$29,S1222,"Cubic","Extrapolate=Linear","MultiX=Average","Skip=True","Sort=True")</f>
        <v>13.522929743646928</v>
      </c>
      <c r="U1222" s="43">
        <f ca="1">_xll.BInterpol('Base CDI'!$H$4:$H$28,'Base CDI'!$I$4:$I$29,S1222,"Cubic","Extrapolate=Linear","MultiX=Average","Skip=True","Sort=True")</f>
        <v>13.382345241682216</v>
      </c>
    </row>
    <row r="1223" spans="16:21" x14ac:dyDescent="0.25">
      <c r="P1223" s="10">
        <v>36293</v>
      </c>
      <c r="Q1223">
        <v>4.48956</v>
      </c>
      <c r="S1223" s="42">
        <f t="shared" ca="1" si="23"/>
        <v>47081</v>
      </c>
      <c r="T1223" s="43">
        <f ca="1">_xll.BInterpol('Base CDI'!$H$4:$H$28,'Base CDI'!$J$4:$J$29,S1223,"Cubic","Extrapolate=Linear","MultiX=Average","Skip=True","Sort=True")</f>
        <v>13.523160931690057</v>
      </c>
      <c r="U1223" s="43">
        <f ca="1">_xll.BInterpol('Base CDI'!$H$4:$H$28,'Base CDI'!$I$4:$I$29,S1223,"Cubic","Extrapolate=Linear","MultiX=Average","Skip=True","Sort=True")</f>
        <v>13.382509682306583</v>
      </c>
    </row>
    <row r="1224" spans="16:21" x14ac:dyDescent="0.25">
      <c r="P1224" s="10">
        <v>36294</v>
      </c>
      <c r="Q1224">
        <v>4.49376</v>
      </c>
      <c r="S1224" s="42">
        <f t="shared" ca="1" si="23"/>
        <v>47082</v>
      </c>
      <c r="T1224" s="43">
        <f ca="1">_xll.BInterpol('Base CDI'!$H$4:$H$28,'Base CDI'!$J$4:$J$29,S1224,"Cubic","Extrapolate=Linear","MultiX=Average","Skip=True","Sort=True")</f>
        <v>13.523393318631593</v>
      </c>
      <c r="U1224" s="43">
        <f ca="1">_xll.BInterpol('Base CDI'!$H$4:$H$28,'Base CDI'!$I$4:$I$29,S1224,"Cubic","Extrapolate=Linear","MultiX=Average","Skip=True","Sort=True")</f>
        <v>13.382675637396041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47083</v>
      </c>
      <c r="T1225" s="43">
        <f ca="1">_xll.BInterpol('Base CDI'!$H$4:$H$28,'Base CDI'!$J$4:$J$29,S1225,"Cubic","Extrapolate=Linear","MultiX=Average","Skip=True","Sort=True")</f>
        <v>13.523626893094397</v>
      </c>
      <c r="U1225" s="43">
        <f ca="1">_xll.BInterpol('Base CDI'!$H$4:$H$28,'Base CDI'!$I$4:$I$29,S1225,"Cubic","Extrapolate=Linear","MultiX=Average","Skip=True","Sort=True")</f>
        <v>13.382843096409147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47084</v>
      </c>
      <c r="T1226" s="43">
        <f ca="1">_xll.BInterpol('Base CDI'!$H$4:$H$28,'Base CDI'!$J$4:$J$29,S1226,"Cubic","Extrapolate=Linear","MultiX=Average","Skip=True","Sort=True")</f>
        <v>13.523861643701331</v>
      </c>
      <c r="U1226" s="43">
        <f ca="1">_xll.BInterpol('Base CDI'!$H$4:$H$28,'Base CDI'!$I$4:$I$29,S1226,"Cubic","Extrapolate=Linear","MultiX=Average","Skip=True","Sort=True")</f>
        <v>13.383012048804462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47085</v>
      </c>
      <c r="T1227" s="43">
        <f ca="1">_xll.BInterpol('Base CDI'!$H$4:$H$28,'Base CDI'!$J$4:$J$29,S1227,"Cubic","Extrapolate=Linear","MultiX=Average","Skip=True","Sort=True")</f>
        <v>13.524097559075257</v>
      </c>
      <c r="U1227" s="43">
        <f ca="1">_xll.BInterpol('Base CDI'!$H$4:$H$28,'Base CDI'!$I$4:$I$29,S1227,"Cubic","Extrapolate=Linear","MultiX=Average","Skip=True","Sort=True")</f>
        <v>13.383182484040546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47086</v>
      </c>
      <c r="T1228" s="43">
        <f ca="1">_xll.BInterpol('Base CDI'!$H$4:$H$28,'Base CDI'!$J$4:$J$29,S1228,"Cubic","Extrapolate=Linear","MultiX=Average","Skip=True","Sort=True")</f>
        <v>13.524334627839036</v>
      </c>
      <c r="U1228" s="43">
        <f ca="1">_xll.BInterpol('Base CDI'!$H$4:$H$28,'Base CDI'!$I$4:$I$29,S1228,"Cubic","Extrapolate=Linear","MultiX=Average","Skip=True","Sort=True")</f>
        <v>13.383354391575962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47087</v>
      </c>
      <c r="T1229" s="43">
        <f ca="1">_xll.BInterpol('Base CDI'!$H$4:$H$28,'Base CDI'!$J$4:$J$29,S1229,"Cubic","Extrapolate=Linear","MultiX=Average","Skip=True","Sort=True")</f>
        <v>13.524572838615528</v>
      </c>
      <c r="U1229" s="43">
        <f ca="1">_xll.BInterpol('Base CDI'!$H$4:$H$28,'Base CDI'!$I$4:$I$29,S1229,"Cubic","Extrapolate=Linear","MultiX=Average","Skip=True","Sort=True")</f>
        <v>13.383527760869265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47088</v>
      </c>
      <c r="T1230" s="43">
        <f ca="1">_xll.BInterpol('Base CDI'!$H$4:$H$28,'Base CDI'!$J$4:$J$29,S1230,"Cubic","Extrapolate=Linear","MultiX=Average","Skip=True","Sort=True")</f>
        <v>13.524812180027595</v>
      </c>
      <c r="U1230" s="43">
        <f ca="1">_xll.BInterpol('Base CDI'!$H$4:$H$28,'Base CDI'!$I$4:$I$29,S1230,"Cubic","Extrapolate=Linear","MultiX=Average","Skip=True","Sort=True")</f>
        <v>13.383702581379021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47089</v>
      </c>
      <c r="T1231" s="43">
        <f ca="1">_xll.BInterpol('Base CDI'!$H$4:$H$28,'Base CDI'!$J$4:$J$29,S1231,"Cubic","Extrapolate=Linear","MultiX=Average","Skip=True","Sort=True")</f>
        <v>13.525052640698101</v>
      </c>
      <c r="U1231" s="43">
        <f ca="1">_xll.BInterpol('Base CDI'!$H$4:$H$28,'Base CDI'!$I$4:$I$29,S1231,"Cubic","Extrapolate=Linear","MultiX=Average","Skip=True","Sort=True")</f>
        <v>13.383878842563783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47090</v>
      </c>
      <c r="T1232" s="43">
        <f ca="1">_xll.BInterpol('Base CDI'!$H$4:$H$28,'Base CDI'!$J$4:$J$29,S1232,"Cubic","Extrapolate=Linear","MultiX=Average","Skip=True","Sort=True")</f>
        <v>13.525294209249903</v>
      </c>
      <c r="U1232" s="43">
        <f ca="1">_xll.BInterpol('Base CDI'!$H$4:$H$28,'Base CDI'!$I$4:$I$29,S1232,"Cubic","Extrapolate=Linear","MultiX=Average","Skip=True","Sort=True")</f>
        <v>13.384056533882118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47091</v>
      </c>
      <c r="T1233" s="43">
        <f ca="1">_xll.BInterpol('Base CDI'!$H$4:$H$28,'Base CDI'!$J$4:$J$29,S1233,"Cubic","Extrapolate=Linear","MultiX=Average","Skip=True","Sort=True")</f>
        <v>13.525536874305867</v>
      </c>
      <c r="U1233" s="43">
        <f ca="1">_xll.BInterpol('Base CDI'!$H$4:$H$28,'Base CDI'!$I$4:$I$29,S1233,"Cubic","Extrapolate=Linear","MultiX=Average","Skip=True","Sort=True")</f>
        <v>13.384235644792582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47092</v>
      </c>
      <c r="T1234" s="43">
        <f ca="1">_xll.BInterpol('Base CDI'!$H$4:$H$28,'Base CDI'!$J$4:$J$29,S1234,"Cubic","Extrapolate=Linear","MultiX=Average","Skip=True","Sort=True")</f>
        <v>13.525780624488851</v>
      </c>
      <c r="U1234" s="43">
        <f ca="1">_xll.BInterpol('Base CDI'!$H$4:$H$28,'Base CDI'!$I$4:$I$29,S1234,"Cubic","Extrapolate=Linear","MultiX=Average","Skip=True","Sort=True")</f>
        <v>13.384416164753736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47093</v>
      </c>
      <c r="T1235" s="43">
        <f ca="1">_xll.BInterpol('Base CDI'!$H$4:$H$28,'Base CDI'!$J$4:$J$29,S1235,"Cubic","Extrapolate=Linear","MultiX=Average","Skip=True","Sort=True")</f>
        <v>13.526025448421716</v>
      </c>
      <c r="U1235" s="43">
        <f ca="1">_xll.BInterpol('Base CDI'!$H$4:$H$28,'Base CDI'!$I$4:$I$29,S1235,"Cubic","Extrapolate=Linear","MultiX=Average","Skip=True","Sort=True")</f>
        <v>13.384598083224139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47094</v>
      </c>
      <c r="T1236" s="43">
        <f ca="1">_xll.BInterpol('Base CDI'!$H$4:$H$28,'Base CDI'!$J$4:$J$29,S1236,"Cubic","Extrapolate=Linear","MultiX=Average","Skip=True","Sort=True")</f>
        <v>13.526271334727326</v>
      </c>
      <c r="U1236" s="43">
        <f ca="1">_xll.BInterpol('Base CDI'!$H$4:$H$28,'Base CDI'!$I$4:$I$29,S1236,"Cubic","Extrapolate=Linear","MultiX=Average","Skip=True","Sort=True")</f>
        <v>13.384781389662352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47095</v>
      </c>
      <c r="T1237" s="43">
        <f ca="1">_xll.BInterpol('Base CDI'!$H$4:$H$28,'Base CDI'!$J$4:$J$29,S1237,"Cubic","Extrapolate=Linear","MultiX=Average","Skip=True","Sort=True")</f>
        <v>13.526518272028541</v>
      </c>
      <c r="U1237" s="43">
        <f ca="1">_xll.BInterpol('Base CDI'!$H$4:$H$28,'Base CDI'!$I$4:$I$29,S1237,"Cubic","Extrapolate=Linear","MultiX=Average","Skip=True","Sort=True")</f>
        <v>13.384966073526938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47096</v>
      </c>
      <c r="T1238" s="43">
        <f ca="1">_xll.BInterpol('Base CDI'!$H$4:$H$28,'Base CDI'!$J$4:$J$29,S1238,"Cubic","Extrapolate=Linear","MultiX=Average","Skip=True","Sort=True")</f>
        <v>13.526766248948222</v>
      </c>
      <c r="U1238" s="43">
        <f ca="1">_xll.BInterpol('Base CDI'!$H$4:$H$28,'Base CDI'!$I$4:$I$29,S1238,"Cubic","Extrapolate=Linear","MultiX=Average","Skip=True","Sort=True")</f>
        <v>13.385152124276452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47097</v>
      </c>
      <c r="T1239" s="43">
        <f ca="1">_xll.BInterpol('Base CDI'!$H$4:$H$28,'Base CDI'!$J$4:$J$29,S1239,"Cubic","Extrapolate=Linear","MultiX=Average","Skip=True","Sort=True")</f>
        <v>13.52701525410923</v>
      </c>
      <c r="U1239" s="43">
        <f ca="1">_xll.BInterpol('Base CDI'!$H$4:$H$28,'Base CDI'!$I$4:$I$29,S1239,"Cubic","Extrapolate=Linear","MultiX=Average","Skip=True","Sort=True")</f>
        <v>13.385339531369455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47098</v>
      </c>
      <c r="T1240" s="43">
        <f ca="1">_xll.BInterpol('Base CDI'!$H$4:$H$28,'Base CDI'!$J$4:$J$29,S1240,"Cubic","Extrapolate=Linear","MultiX=Average","Skip=True","Sort=True")</f>
        <v>13.527265276134429</v>
      </c>
      <c r="U1240" s="43">
        <f ca="1">_xll.BInterpol('Base CDI'!$H$4:$H$28,'Base CDI'!$I$4:$I$29,S1240,"Cubic","Extrapolate=Linear","MultiX=Average","Skip=True","Sort=True")</f>
        <v>13.385528284264511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47099</v>
      </c>
      <c r="T1241" s="43">
        <f ca="1">_xll.BInterpol('Base CDI'!$H$4:$H$28,'Base CDI'!$J$4:$J$29,S1241,"Cubic","Extrapolate=Linear","MultiX=Average","Skip=True","Sort=True")</f>
        <v>13.527516303646676</v>
      </c>
      <c r="U1241" s="43">
        <f ca="1">_xll.BInterpol('Base CDI'!$H$4:$H$28,'Base CDI'!$I$4:$I$29,S1241,"Cubic","Extrapolate=Linear","MultiX=Average","Skip=True","Sort=True")</f>
        <v>13.385718372420175</v>
      </c>
    </row>
    <row r="1242" spans="16:21" x14ac:dyDescent="0.25">
      <c r="P1242" s="10">
        <v>36321</v>
      </c>
      <c r="Q1242">
        <v>4.561083</v>
      </c>
      <c r="S1242" s="42">
        <f t="shared" ca="1" si="24"/>
        <v>47100</v>
      </c>
      <c r="T1242" s="43">
        <f ca="1">_xll.BInterpol('Base CDI'!$H$4:$H$28,'Base CDI'!$J$4:$J$29,S1242,"Cubic","Extrapolate=Linear","MultiX=Average","Skip=True","Sort=True")</f>
        <v>13.527768325268836</v>
      </c>
      <c r="U1242" s="43">
        <f ca="1">_xll.BInterpol('Base CDI'!$H$4:$H$28,'Base CDI'!$I$4:$I$29,S1242,"Cubic","Extrapolate=Linear","MultiX=Average","Skip=True","Sort=True")</f>
        <v>13.385909785295011</v>
      </c>
    </row>
    <row r="1243" spans="16:21" x14ac:dyDescent="0.25">
      <c r="P1243" s="10">
        <v>36322</v>
      </c>
      <c r="Q1243">
        <v>4.564629</v>
      </c>
      <c r="S1243" s="42">
        <f t="shared" ca="1" si="24"/>
        <v>47101</v>
      </c>
      <c r="T1243" s="43">
        <f ca="1">_xll.BInterpol('Base CDI'!$H$4:$H$28,'Base CDI'!$J$4:$J$29,S1243,"Cubic","Extrapolate=Linear","MultiX=Average","Skip=True","Sort=True")</f>
        <v>13.528021329623769</v>
      </c>
      <c r="U1243" s="43">
        <f ca="1">_xll.BInterpol('Base CDI'!$H$4:$H$28,'Base CDI'!$I$4:$I$29,S1243,"Cubic","Extrapolate=Linear","MultiX=Average","Skip=True","Sort=True")</f>
        <v>13.386102512347577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47102</v>
      </c>
      <c r="T1244" s="43">
        <f ca="1">_xll.BInterpol('Base CDI'!$H$4:$H$28,'Base CDI'!$J$4:$J$29,S1244,"Cubic","Extrapolate=Linear","MultiX=Average","Skip=True","Sort=True")</f>
        <v>13.528275305334338</v>
      </c>
      <c r="U1244" s="43">
        <f ca="1">_xll.BInterpol('Base CDI'!$H$4:$H$28,'Base CDI'!$I$4:$I$29,S1244,"Cubic","Extrapolate=Linear","MultiX=Average","Skip=True","Sort=True")</f>
        <v>13.386296543036433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47103</v>
      </c>
      <c r="T1245" s="43">
        <f ca="1">_xll.BInterpol('Base CDI'!$H$4:$H$28,'Base CDI'!$J$4:$J$29,S1245,"Cubic","Extrapolate=Linear","MultiX=Average","Skip=True","Sort=True")</f>
        <v>13.5285302410234</v>
      </c>
      <c r="U1245" s="43">
        <f ca="1">_xll.BInterpol('Base CDI'!$H$4:$H$28,'Base CDI'!$I$4:$I$29,S1245,"Cubic","Extrapolate=Linear","MultiX=Average","Skip=True","Sort=True")</f>
        <v>13.38649186682014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47104</v>
      </c>
      <c r="T1246" s="43">
        <f ca="1">_xll.BInterpol('Base CDI'!$H$4:$H$28,'Base CDI'!$J$4:$J$29,S1246,"Cubic","Extrapolate=Linear","MultiX=Average","Skip=True","Sort=True")</f>
        <v>13.528786125313822</v>
      </c>
      <c r="U1246" s="43">
        <f ca="1">_xll.BInterpol('Base CDI'!$H$4:$H$28,'Base CDI'!$I$4:$I$29,S1246,"Cubic","Extrapolate=Linear","MultiX=Average","Skip=True","Sort=True")</f>
        <v>13.386688473157259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47105</v>
      </c>
      <c r="T1247" s="43">
        <f ca="1">_xll.BInterpol('Base CDI'!$H$4:$H$28,'Base CDI'!$J$4:$J$29,S1247,"Cubic","Extrapolate=Linear","MultiX=Average","Skip=True","Sort=True")</f>
        <v>13.529042946828461</v>
      </c>
      <c r="U1247" s="43">
        <f ca="1">_xll.BInterpol('Base CDI'!$H$4:$H$28,'Base CDI'!$I$4:$I$29,S1247,"Cubic","Extrapolate=Linear","MultiX=Average","Skip=True","Sort=True")</f>
        <v>13.386886351506348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47106</v>
      </c>
      <c r="T1248" s="43">
        <f ca="1">_xll.BInterpol('Base CDI'!$H$4:$H$28,'Base CDI'!$J$4:$J$29,S1248,"Cubic","Extrapolate=Linear","MultiX=Average","Skip=True","Sort=True")</f>
        <v>13.52930069419018</v>
      </c>
      <c r="U1248" s="43">
        <f ca="1">_xll.BInterpol('Base CDI'!$H$4:$H$28,'Base CDI'!$I$4:$I$29,S1248,"Cubic","Extrapolate=Linear","MultiX=Average","Skip=True","Sort=True")</f>
        <v>13.387085491325967</v>
      </c>
    </row>
    <row r="1249" spans="16:21" x14ac:dyDescent="0.25">
      <c r="P1249" s="10">
        <v>36332</v>
      </c>
      <c r="Q1249">
        <v>4.585934</v>
      </c>
      <c r="S1249" s="42">
        <f t="shared" ca="1" si="24"/>
        <v>47107</v>
      </c>
      <c r="T1249" s="43">
        <f ca="1">_xll.BInterpol('Base CDI'!$H$4:$H$28,'Base CDI'!$J$4:$J$29,S1249,"Cubic","Extrapolate=Linear","MultiX=Average","Skip=True","Sort=True")</f>
        <v>13.52955935602184</v>
      </c>
      <c r="U1249" s="43">
        <f ca="1">_xll.BInterpol('Base CDI'!$H$4:$H$28,'Base CDI'!$I$4:$I$29,S1249,"Cubic","Extrapolate=Linear","MultiX=Average","Skip=True","Sort=True")</f>
        <v>13.387285882074677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47108</v>
      </c>
      <c r="T1250" s="43">
        <f ca="1">_xll.BInterpol('Base CDI'!$H$4:$H$28,'Base CDI'!$J$4:$J$29,S1250,"Cubic","Extrapolate=Linear","MultiX=Average","Skip=True","Sort=True")</f>
        <v>13.529818920946303</v>
      </c>
      <c r="U1250" s="43">
        <f ca="1">_xll.BInterpol('Base CDI'!$H$4:$H$28,'Base CDI'!$I$4:$I$29,S1250,"Cubic","Extrapolate=Linear","MultiX=Average","Skip=True","Sort=True")</f>
        <v>13.387487513211038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47109</v>
      </c>
      <c r="T1251" s="43">
        <f ca="1">_xll.BInterpol('Base CDI'!$H$4:$H$28,'Base CDI'!$J$4:$J$29,S1251,"Cubic","Extrapolate=Linear","MultiX=Average","Skip=True","Sort=True")</f>
        <v>13.53007937758643</v>
      </c>
      <c r="U1251" s="43">
        <f ca="1">_xll.BInterpol('Base CDI'!$H$4:$H$28,'Base CDI'!$I$4:$I$29,S1251,"Cubic","Extrapolate=Linear","MultiX=Average","Skip=True","Sort=True")</f>
        <v>13.38769037419361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47110</v>
      </c>
      <c r="T1252" s="43">
        <f ca="1">_xll.BInterpol('Base CDI'!$H$4:$H$28,'Base CDI'!$J$4:$J$29,S1252,"Cubic","Extrapolate=Linear","MultiX=Average","Skip=True","Sort=True")</f>
        <v>13.530340714565083</v>
      </c>
      <c r="U1252" s="43">
        <f ca="1">_xll.BInterpol('Base CDI'!$H$4:$H$28,'Base CDI'!$I$4:$I$29,S1252,"Cubic","Extrapolate=Linear","MultiX=Average","Skip=True","Sort=True")</f>
        <v>13.387894454480953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47111</v>
      </c>
      <c r="T1253" s="43">
        <f ca="1">_xll.BInterpol('Base CDI'!$H$4:$H$28,'Base CDI'!$J$4:$J$29,S1253,"Cubic","Extrapolate=Linear","MultiX=Average","Skip=True","Sort=True")</f>
        <v>13.530602920505121</v>
      </c>
      <c r="U1253" s="43">
        <f ca="1">_xll.BInterpol('Base CDI'!$H$4:$H$28,'Base CDI'!$I$4:$I$29,S1253,"Cubic","Extrapolate=Linear","MultiX=Average","Skip=True","Sort=True")</f>
        <v>13.388099743531628</v>
      </c>
    </row>
    <row r="1254" spans="16:21" x14ac:dyDescent="0.25">
      <c r="P1254" s="10">
        <v>36339</v>
      </c>
      <c r="Q1254">
        <v>4.603173</v>
      </c>
      <c r="S1254" s="42">
        <f t="shared" ca="1" si="24"/>
        <v>47112</v>
      </c>
      <c r="T1254" s="43">
        <f ca="1">_xll.BInterpol('Base CDI'!$H$4:$H$28,'Base CDI'!$J$4:$J$29,S1254,"Cubic","Extrapolate=Linear","MultiX=Average","Skip=True","Sort=True")</f>
        <v>13.530865984029409</v>
      </c>
      <c r="U1254" s="43">
        <f ca="1">_xll.BInterpol('Base CDI'!$H$4:$H$28,'Base CDI'!$I$4:$I$29,S1254,"Cubic","Extrapolate=Linear","MultiX=Average","Skip=True","Sort=True")</f>
        <v>13.388306230804192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47113</v>
      </c>
      <c r="T1255" s="43">
        <f ca="1">_xll.BInterpol('Base CDI'!$H$4:$H$28,'Base CDI'!$J$4:$J$29,S1255,"Cubic","Extrapolate=Linear","MultiX=Average","Skip=True","Sort=True")</f>
        <v>13.531129893760806</v>
      </c>
      <c r="U1255" s="43">
        <f ca="1">_xll.BInterpol('Base CDI'!$H$4:$H$28,'Base CDI'!$I$4:$I$29,S1255,"Cubic","Extrapolate=Linear","MultiX=Average","Skip=True","Sort=True")</f>
        <v>13.388513905757209</v>
      </c>
    </row>
    <row r="1256" spans="16:21" x14ac:dyDescent="0.25">
      <c r="P1256" s="10">
        <v>36341</v>
      </c>
      <c r="Q1256">
        <v>4.610017</v>
      </c>
      <c r="S1256" s="42">
        <f t="shared" ca="1" si="24"/>
        <v>47114</v>
      </c>
      <c r="T1256" s="43">
        <f ca="1">_xll.BInterpol('Base CDI'!$H$4:$H$28,'Base CDI'!$J$4:$J$29,S1256,"Cubic","Extrapolate=Linear","MultiX=Average","Skip=True","Sort=True")</f>
        <v>13.531394638322173</v>
      </c>
      <c r="U1256" s="43">
        <f ca="1">_xll.BInterpol('Base CDI'!$H$4:$H$28,'Base CDI'!$I$4:$I$29,S1256,"Cubic","Extrapolate=Linear","MultiX=Average","Skip=True","Sort=True")</f>
        <v>13.388722757849235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47115</v>
      </c>
      <c r="T1257" s="43">
        <f ca="1">_xll.BInterpol('Base CDI'!$H$4:$H$28,'Base CDI'!$J$4:$J$29,S1257,"Cubic","Extrapolate=Linear","MultiX=Average","Skip=True","Sort=True")</f>
        <v>13.531660206336372</v>
      </c>
      <c r="U1257" s="43">
        <f ca="1">_xll.BInterpol('Base CDI'!$H$4:$H$28,'Base CDI'!$I$4:$I$29,S1257,"Cubic","Extrapolate=Linear","MultiX=Average","Skip=True","Sort=True")</f>
        <v>13.388932776538836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47116</v>
      </c>
      <c r="T1258" s="43">
        <f ca="1">_xll.BInterpol('Base CDI'!$H$4:$H$28,'Base CDI'!$J$4:$J$29,S1258,"Cubic","Extrapolate=Linear","MultiX=Average","Skip=True","Sort=True")</f>
        <v>13.531926586426266</v>
      </c>
      <c r="U1258" s="43">
        <f ca="1">_xll.BInterpol('Base CDI'!$H$4:$H$28,'Base CDI'!$I$4:$I$29,S1258,"Cubic","Extrapolate=Linear","MultiX=Average","Skip=True","Sort=True")</f>
        <v>13.389143951284565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47117</v>
      </c>
      <c r="T1259" s="43">
        <f ca="1">_xll.BInterpol('Base CDI'!$H$4:$H$28,'Base CDI'!$J$4:$J$29,S1259,"Cubic","Extrapolate=Linear","MultiX=Average","Skip=True","Sort=True")</f>
        <v>13.532193767214713</v>
      </c>
      <c r="U1259" s="43">
        <f ca="1">_xll.BInterpol('Base CDI'!$H$4:$H$28,'Base CDI'!$I$4:$I$29,S1259,"Cubic","Extrapolate=Linear","MultiX=Average","Skip=True","Sort=True")</f>
        <v>13.389356271544987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47118</v>
      </c>
      <c r="T1260" s="43">
        <f ca="1">_xll.BInterpol('Base CDI'!$H$4:$H$28,'Base CDI'!$J$4:$J$29,S1260,"Cubic","Extrapolate=Linear","MultiX=Average","Skip=True","Sort=True")</f>
        <v>13.532461737324578</v>
      </c>
      <c r="U1260" s="43">
        <f ca="1">_xll.BInterpol('Base CDI'!$H$4:$H$28,'Base CDI'!$I$4:$I$29,S1260,"Cubic","Extrapolate=Linear","MultiX=Average","Skip=True","Sort=True")</f>
        <v>13.38956972677866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47119</v>
      </c>
      <c r="T1261" s="43">
        <f ca="1">_xll.BInterpol('Base CDI'!$H$4:$H$28,'Base CDI'!$J$4:$J$29,S1261,"Cubic","Extrapolate=Linear","MultiX=Average","Skip=True","Sort=True")</f>
        <v>13.532730485378719</v>
      </c>
      <c r="U1261" s="43">
        <f ca="1">_xll.BInterpol('Base CDI'!$H$4:$H$28,'Base CDI'!$I$4:$I$29,S1261,"Cubic","Extrapolate=Linear","MultiX=Average","Skip=True","Sort=True")</f>
        <v>13.389784306444144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47120</v>
      </c>
      <c r="T1262" s="43">
        <f ca="1">_xll.BInterpol('Base CDI'!$H$4:$H$28,'Base CDI'!$J$4:$J$29,S1262,"Cubic","Extrapolate=Linear","MultiX=Average","Skip=True","Sort=True")</f>
        <v>13.532999999999999</v>
      </c>
      <c r="U1262" s="43">
        <f ca="1">_xll.BInterpol('Base CDI'!$H$4:$H$28,'Base CDI'!$I$4:$I$29,S1262,"Cubic","Extrapolate=Linear","MultiX=Average","Skip=True","Sort=True")</f>
        <v>13.39</v>
      </c>
    </row>
    <row r="1263" spans="16:21" x14ac:dyDescent="0.25">
      <c r="P1263" s="10">
        <v>36350</v>
      </c>
      <c r="Q1263">
        <v>4.633813</v>
      </c>
      <c r="S1263" s="42">
        <f t="shared" ca="1" si="24"/>
        <v>47121</v>
      </c>
      <c r="T1263" s="43">
        <f ca="1">_xll.BInterpol('Base CDI'!$H$4:$H$28,'Base CDI'!$J$4:$J$29,S1263,"Cubic","Extrapolate=Linear","MultiX=Average","Skip=True","Sort=True")</f>
        <v>13.533270271299951</v>
      </c>
      <c r="U1263" s="43">
        <f ca="1">_xll.BInterpol('Base CDI'!$H$4:$H$28,'Base CDI'!$I$4:$I$29,S1263,"Cubic","Extrapolate=Linear","MultiX=Average","Skip=True","Sort=True")</f>
        <v>13.390216797994846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47122</v>
      </c>
      <c r="T1264" s="43">
        <f ca="1">_xll.BInterpol('Base CDI'!$H$4:$H$28,'Base CDI'!$J$4:$J$29,S1264,"Cubic","Extrapolate=Linear","MultiX=Average","Skip=True","Sort=True")</f>
        <v>13.533541295344794</v>
      </c>
      <c r="U1264" s="43">
        <f ca="1">_xll.BInterpol('Base CDI'!$H$4:$H$28,'Base CDI'!$I$4:$I$29,S1264,"Cubic","Extrapolate=Linear","MultiX=Average","Skip=True","Sort=True")</f>
        <v>13.390434695337524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47123</v>
      </c>
      <c r="T1265" s="43">
        <f ca="1">_xll.BInterpol('Base CDI'!$H$4:$H$28,'Base CDI'!$J$4:$J$29,S1265,"Cubic","Extrapolate=Linear","MultiX=Average","Skip=True","Sort=True")</f>
        <v>13.533813069689417</v>
      </c>
      <c r="U1265" s="43">
        <f ca="1">_xll.BInterpol('Base CDI'!$H$4:$H$28,'Base CDI'!$I$4:$I$29,S1265,"Cubic","Extrapolate=Linear","MultiX=Average","Skip=True","Sort=True")</f>
        <v>13.390653688026939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47124</v>
      </c>
      <c r="T1266" s="43">
        <f ca="1">_xll.BInterpol('Base CDI'!$H$4:$H$28,'Base CDI'!$J$4:$J$29,S1266,"Cubic","Extrapolate=Linear","MultiX=Average","Skip=True","Sort=True")</f>
        <v>13.53408559188871</v>
      </c>
      <c r="U1266" s="43">
        <f ca="1">_xll.BInterpol('Base CDI'!$H$4:$H$28,'Base CDI'!$I$4:$I$29,S1266,"Cubic","Extrapolate=Linear","MultiX=Average","Skip=True","Sort=True")</f>
        <v>13.39087377206199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47125</v>
      </c>
      <c r="T1267" s="43">
        <f ca="1">_xll.BInterpol('Base CDI'!$H$4:$H$28,'Base CDI'!$J$4:$J$29,S1267,"Cubic","Extrapolate=Linear","MultiX=Average","Skip=True","Sort=True")</f>
        <v>13.534358859497564</v>
      </c>
      <c r="U1267" s="43">
        <f ca="1">_xll.BInterpol('Base CDI'!$H$4:$H$28,'Base CDI'!$I$4:$I$29,S1267,"Cubic","Extrapolate=Linear","MultiX=Average","Skip=True","Sort=True")</f>
        <v>13.391094943441583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47126</v>
      </c>
      <c r="T1268" s="43">
        <f ca="1">_xll.BInterpol('Base CDI'!$H$4:$H$28,'Base CDI'!$J$4:$J$29,S1268,"Cubic","Extrapolate=Linear","MultiX=Average","Skip=True","Sort=True")</f>
        <v>13.534632870070867</v>
      </c>
      <c r="U1268" s="43">
        <f ca="1">_xll.BInterpol('Base CDI'!$H$4:$H$28,'Base CDI'!$I$4:$I$29,S1268,"Cubic","Extrapolate=Linear","MultiX=Average","Skip=True","Sort=True")</f>
        <v>13.391317198164618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47127</v>
      </c>
      <c r="T1269" s="43">
        <f ca="1">_xll.BInterpol('Base CDI'!$H$4:$H$28,'Base CDI'!$J$4:$J$29,S1269,"Cubic","Extrapolate=Linear","MultiX=Average","Skip=True","Sort=True")</f>
        <v>13.53490762116351</v>
      </c>
      <c r="U1269" s="43">
        <f ca="1">_xll.BInterpol('Base CDI'!$H$4:$H$28,'Base CDI'!$I$4:$I$29,S1269,"Cubic","Extrapolate=Linear","MultiX=Average","Skip=True","Sort=True")</f>
        <v>13.391540532229998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47128</v>
      </c>
      <c r="T1270" s="43">
        <f ca="1">_xll.BInterpol('Base CDI'!$H$4:$H$28,'Base CDI'!$J$4:$J$29,S1270,"Cubic","Extrapolate=Linear","MultiX=Average","Skip=True","Sort=True")</f>
        <v>13.535183110330385</v>
      </c>
      <c r="U1270" s="43">
        <f ca="1">_xll.BInterpol('Base CDI'!$H$4:$H$28,'Base CDI'!$I$4:$I$29,S1270,"Cubic","Extrapolate=Linear","MultiX=Average","Skip=True","Sort=True")</f>
        <v>13.391764941636623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47129</v>
      </c>
      <c r="T1271" s="43">
        <f ca="1">_xll.BInterpol('Base CDI'!$H$4:$H$28,'Base CDI'!$J$4:$J$29,S1271,"Cubic","Extrapolate=Linear","MultiX=Average","Skip=True","Sort=True")</f>
        <v>13.535459335126379</v>
      </c>
      <c r="U1271" s="43">
        <f ca="1">_xll.BInterpol('Base CDI'!$H$4:$H$28,'Base CDI'!$I$4:$I$29,S1271,"Cubic","Extrapolate=Linear","MultiX=Average","Skip=True","Sort=True")</f>
        <v>13.391990422383397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47130</v>
      </c>
      <c r="T1272" s="43">
        <f ca="1">_xll.BInterpol('Base CDI'!$H$4:$H$28,'Base CDI'!$J$4:$J$29,S1272,"Cubic","Extrapolate=Linear","MultiX=Average","Skip=True","Sort=True")</f>
        <v>13.535736293106384</v>
      </c>
      <c r="U1272" s="43">
        <f ca="1">_xll.BInterpol('Base CDI'!$H$4:$H$28,'Base CDI'!$I$4:$I$29,S1272,"Cubic","Extrapolate=Linear","MultiX=Average","Skip=True","Sort=True")</f>
        <v>13.392216970469223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47131</v>
      </c>
      <c r="T1273" s="43">
        <f ca="1">_xll.BInterpol('Base CDI'!$H$4:$H$28,'Base CDI'!$J$4:$J$29,S1273,"Cubic","Extrapolate=Linear","MultiX=Average","Skip=True","Sort=True")</f>
        <v>13.536013981825288</v>
      </c>
      <c r="U1273" s="43">
        <f ca="1">_xll.BInterpol('Base CDI'!$H$4:$H$28,'Base CDI'!$I$4:$I$29,S1273,"Cubic","Extrapolate=Linear","MultiX=Average","Skip=True","Sort=True")</f>
        <v>13.392444581893001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47132</v>
      </c>
      <c r="T1274" s="43">
        <f ca="1">_xll.BInterpol('Base CDI'!$H$4:$H$28,'Base CDI'!$J$4:$J$29,S1274,"Cubic","Extrapolate=Linear","MultiX=Average","Skip=True","Sort=True")</f>
        <v>13.536292398837984</v>
      </c>
      <c r="U1274" s="43">
        <f ca="1">_xll.BInterpol('Base CDI'!$H$4:$H$28,'Base CDI'!$I$4:$I$29,S1274,"Cubic","Extrapolate=Linear","MultiX=Average","Skip=True","Sort=True")</f>
        <v>13.392673252653633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47133</v>
      </c>
      <c r="T1275" s="43">
        <f ca="1">_xll.BInterpol('Base CDI'!$H$4:$H$28,'Base CDI'!$J$4:$J$29,S1275,"Cubic","Extrapolate=Linear","MultiX=Average","Skip=True","Sort=True")</f>
        <v>13.536571541699359</v>
      </c>
      <c r="U1275" s="43">
        <f ca="1">_xll.BInterpol('Base CDI'!$H$4:$H$28,'Base CDI'!$I$4:$I$29,S1275,"Cubic","Extrapolate=Linear","MultiX=Average","Skip=True","Sort=True")</f>
        <v>13.392902978750024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47134</v>
      </c>
      <c r="T1276" s="43">
        <f ca="1">_xll.BInterpol('Base CDI'!$H$4:$H$28,'Base CDI'!$J$4:$J$29,S1276,"Cubic","Extrapolate=Linear","MultiX=Average","Skip=True","Sort=True")</f>
        <v>13.536851407964305</v>
      </c>
      <c r="U1276" s="43">
        <f ca="1">_xll.BInterpol('Base CDI'!$H$4:$H$28,'Base CDI'!$I$4:$I$29,S1276,"Cubic","Extrapolate=Linear","MultiX=Average","Skip=True","Sort=True")</f>
        <v>13.393133756181074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47135</v>
      </c>
      <c r="T1277" s="43">
        <f ca="1">_xll.BInterpol('Base CDI'!$H$4:$H$28,'Base CDI'!$J$4:$J$29,S1277,"Cubic","Extrapolate=Linear","MultiX=Average","Skip=True","Sort=True")</f>
        <v>13.53713199518771</v>
      </c>
      <c r="U1277" s="43">
        <f ca="1">_xll.BInterpol('Base CDI'!$H$4:$H$28,'Base CDI'!$I$4:$I$29,S1277,"Cubic","Extrapolate=Linear","MultiX=Average","Skip=True","Sort=True")</f>
        <v>13.393365580945686</v>
      </c>
    </row>
    <row r="1278" spans="16:21" x14ac:dyDescent="0.25">
      <c r="P1278" s="10">
        <v>36371</v>
      </c>
      <c r="Q1278">
        <v>4.685009</v>
      </c>
      <c r="S1278" s="42">
        <f t="shared" ca="1" si="24"/>
        <v>47136</v>
      </c>
      <c r="T1278" s="43">
        <f ca="1">_xll.BInterpol('Base CDI'!$H$4:$H$28,'Base CDI'!$J$4:$J$29,S1278,"Cubic","Extrapolate=Linear","MultiX=Average","Skip=True","Sort=True")</f>
        <v>13.537413300924467</v>
      </c>
      <c r="U1278" s="43">
        <f ca="1">_xll.BInterpol('Base CDI'!$H$4:$H$28,'Base CDI'!$I$4:$I$29,S1278,"Cubic","Extrapolate=Linear","MultiX=Average","Skip=True","Sort=True")</f>
        <v>13.393598449042761</v>
      </c>
    </row>
    <row r="1279" spans="16:21" x14ac:dyDescent="0.25">
      <c r="P1279" s="10">
        <v>36374</v>
      </c>
      <c r="Q1279">
        <v>4.688288</v>
      </c>
      <c r="S1279" s="42">
        <f t="shared" ca="1" si="24"/>
        <v>47137</v>
      </c>
      <c r="T1279" s="43">
        <f ca="1">_xll.BInterpol('Base CDI'!$H$4:$H$28,'Base CDI'!$J$4:$J$29,S1279,"Cubic","Extrapolate=Linear","MultiX=Average","Skip=True","Sort=True")</f>
        <v>13.537695322729464</v>
      </c>
      <c r="U1279" s="43">
        <f ca="1">_xll.BInterpol('Base CDI'!$H$4:$H$28,'Base CDI'!$I$4:$I$29,S1279,"Cubic","Extrapolate=Linear","MultiX=Average","Skip=True","Sort=True")</f>
        <v>13.393832356471201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47138</v>
      </c>
      <c r="T1280" s="43">
        <f ca="1">_xll.BInterpol('Base CDI'!$H$4:$H$28,'Base CDI'!$J$4:$J$29,S1280,"Cubic","Extrapolate=Linear","MultiX=Average","Skip=True","Sort=True")</f>
        <v>13.53797805815759</v>
      </c>
      <c r="U1280" s="43">
        <f ca="1">_xll.BInterpol('Base CDI'!$H$4:$H$28,'Base CDI'!$I$4:$I$29,S1280,"Cubic","Extrapolate=Linear","MultiX=Average","Skip=True","Sort=True")</f>
        <v>13.394067299229908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47139</v>
      </c>
      <c r="T1281" s="43">
        <f ca="1">_xll.BInterpol('Base CDI'!$H$4:$H$28,'Base CDI'!$J$4:$J$29,S1281,"Cubic","Extrapolate=Linear","MultiX=Average","Skip=True","Sort=True")</f>
        <v>13.538261504763737</v>
      </c>
      <c r="U1281" s="43">
        <f ca="1">_xll.BInterpol('Base CDI'!$H$4:$H$28,'Base CDI'!$I$4:$I$29,S1281,"Cubic","Extrapolate=Linear","MultiX=Average","Skip=True","Sort=True")</f>
        <v>13.394303273317787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47140</v>
      </c>
      <c r="T1282" s="43">
        <f ca="1">_xll.BInterpol('Base CDI'!$H$4:$H$28,'Base CDI'!$J$4:$J$29,S1282,"Cubic","Extrapolate=Linear","MultiX=Average","Skip=True","Sort=True")</f>
        <v>13.538545660102795</v>
      </c>
      <c r="U1282" s="43">
        <f ca="1">_xll.BInterpol('Base CDI'!$H$4:$H$28,'Base CDI'!$I$4:$I$29,S1282,"Cubic","Extrapolate=Linear","MultiX=Average","Skip=True","Sort=True")</f>
        <v>13.394540274733737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47141</v>
      </c>
      <c r="T1283" s="43">
        <f ca="1">_xll.BInterpol('Base CDI'!$H$4:$H$28,'Base CDI'!$J$4:$J$29,S1283,"Cubic","Extrapolate=Linear","MultiX=Average","Skip=True","Sort=True")</f>
        <v>13.538830521729651</v>
      </c>
      <c r="U1283" s="43">
        <f ca="1">_xll.BInterpol('Base CDI'!$H$4:$H$28,'Base CDI'!$I$4:$I$29,S1283,"Cubic","Extrapolate=Linear","MultiX=Average","Skip=True","Sort=True")</f>
        <v>13.394778299476663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47142</v>
      </c>
      <c r="T1284" s="43">
        <f ca="1">_xll.BInterpol('Base CDI'!$H$4:$H$28,'Base CDI'!$J$4:$J$29,S1284,"Cubic","Extrapolate=Linear","MultiX=Average","Skip=True","Sort=True")</f>
        <v>13.539116087199199</v>
      </c>
      <c r="U1284" s="43">
        <f ca="1">_xll.BInterpol('Base CDI'!$H$4:$H$28,'Base CDI'!$I$4:$I$29,S1284,"Cubic","Extrapolate=Linear","MultiX=Average","Skip=True","Sort=True")</f>
        <v>13.395017343545463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47143</v>
      </c>
      <c r="T1285" s="43">
        <f ca="1">_xll.BInterpol('Base CDI'!$H$4:$H$28,'Base CDI'!$J$4:$J$29,S1285,"Cubic","Extrapolate=Linear","MultiX=Average","Skip=True","Sort=True")</f>
        <v>13.539402354066327</v>
      </c>
      <c r="U1285" s="43">
        <f ca="1">_xll.BInterpol('Base CDI'!$H$4:$H$28,'Base CDI'!$I$4:$I$29,S1285,"Cubic","Extrapolate=Linear","MultiX=Average","Skip=True","Sort=True")</f>
        <v>13.395257402939043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47144</v>
      </c>
      <c r="T1286" s="43">
        <f ca="1">_xll.BInterpol('Base CDI'!$H$4:$H$28,'Base CDI'!$J$4:$J$29,S1286,"Cubic","Extrapolate=Linear","MultiX=Average","Skip=True","Sort=True")</f>
        <v>13.539689319885925</v>
      </c>
      <c r="U1286" s="43">
        <f ca="1">_xll.BInterpol('Base CDI'!$H$4:$H$28,'Base CDI'!$I$4:$I$29,S1286,"Cubic","Extrapolate=Linear","MultiX=Average","Skip=True","Sort=True")</f>
        <v>13.395498473656302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47145</v>
      </c>
      <c r="T1287" s="43">
        <f ca="1">_xll.BInterpol('Base CDI'!$H$4:$H$28,'Base CDI'!$J$4:$J$29,S1287,"Cubic","Extrapolate=Linear","MultiX=Average","Skip=True","Sort=True")</f>
        <v>13.539976982212883</v>
      </c>
      <c r="U1287" s="43">
        <f ca="1">_xll.BInterpol('Base CDI'!$H$4:$H$28,'Base CDI'!$I$4:$I$29,S1287,"Cubic","Extrapolate=Linear","MultiX=Average","Skip=True","Sort=True")</f>
        <v>13.395740551696145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47146</v>
      </c>
      <c r="T1288" s="43">
        <f ca="1">_xll.BInterpol('Base CDI'!$H$4:$H$28,'Base CDI'!$J$4:$J$29,S1288,"Cubic","Extrapolate=Linear","MultiX=Average","Skip=True","Sort=True")</f>
        <v>13.540265338602092</v>
      </c>
      <c r="U1288" s="43">
        <f ca="1">_xll.BInterpol('Base CDI'!$H$4:$H$28,'Base CDI'!$I$4:$I$29,S1288,"Cubic","Extrapolate=Linear","MultiX=Average","Skip=True","Sort=True")</f>
        <v>13.395983633057472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47147</v>
      </c>
      <c r="T1289" s="43">
        <f ca="1">_xll.BInterpol('Base CDI'!$H$4:$H$28,'Base CDI'!$J$4:$J$29,S1289,"Cubic","Extrapolate=Linear","MultiX=Average","Skip=True","Sort=True")</f>
        <v>13.540554386608441</v>
      </c>
      <c r="U1289" s="43">
        <f ca="1">_xll.BInterpol('Base CDI'!$H$4:$H$28,'Base CDI'!$I$4:$I$29,S1289,"Cubic","Extrapolate=Linear","MultiX=Average","Skip=True","Sort=True")</f>
        <v>13.396227713739187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47148</v>
      </c>
      <c r="T1290" s="43">
        <f ca="1">_xll.BInterpol('Base CDI'!$H$4:$H$28,'Base CDI'!$J$4:$J$29,S1290,"Cubic","Extrapolate=Linear","MultiX=Average","Skip=True","Sort=True")</f>
        <v>13.540844123786821</v>
      </c>
      <c r="U1290" s="43">
        <f ca="1">_xll.BInterpol('Base CDI'!$H$4:$H$28,'Base CDI'!$I$4:$I$29,S1290,"Cubic","Extrapolate=Linear","MultiX=Average","Skip=True","Sort=True")</f>
        <v>13.396472789740191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47149</v>
      </c>
      <c r="T1291" s="43">
        <f ca="1">_xll.BInterpol('Base CDI'!$H$4:$H$28,'Base CDI'!$J$4:$J$29,S1291,"Cubic","Extrapolate=Linear","MultiX=Average","Skip=True","Sort=True")</f>
        <v>13.541134547692119</v>
      </c>
      <c r="U1291" s="43">
        <f ca="1">_xll.BInterpol('Base CDI'!$H$4:$H$28,'Base CDI'!$I$4:$I$29,S1291,"Cubic","Extrapolate=Linear","MultiX=Average","Skip=True","Sort=True")</f>
        <v>13.396718857059385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47150</v>
      </c>
      <c r="T1292" s="43">
        <f ca="1">_xll.BInterpol('Base CDI'!$H$4:$H$28,'Base CDI'!$J$4:$J$29,S1292,"Cubic","Extrapolate=Linear","MultiX=Average","Skip=True","Sort=True")</f>
        <v>13.541425655879229</v>
      </c>
      <c r="U1292" s="43">
        <f ca="1">_xll.BInterpol('Base CDI'!$H$4:$H$28,'Base CDI'!$I$4:$I$29,S1292,"Cubic","Extrapolate=Linear","MultiX=Average","Skip=True","Sort=True")</f>
        <v>13.396965911695673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47151</v>
      </c>
      <c r="T1293" s="43">
        <f ca="1">_xll.BInterpol('Base CDI'!$H$4:$H$28,'Base CDI'!$J$4:$J$29,S1293,"Cubic","Extrapolate=Linear","MultiX=Average","Skip=True","Sort=True")</f>
        <v>13.541717445903039</v>
      </c>
      <c r="U1293" s="43">
        <f ca="1">_xll.BInterpol('Base CDI'!$H$4:$H$28,'Base CDI'!$I$4:$I$29,S1293,"Cubic","Extrapolate=Linear","MultiX=Average","Skip=True","Sort=True")</f>
        <v>13.397213949647957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47152</v>
      </c>
      <c r="T1294" s="43">
        <f ca="1">_xll.BInterpol('Base CDI'!$H$4:$H$28,'Base CDI'!$J$4:$J$29,S1294,"Cubic","Extrapolate=Linear","MultiX=Average","Skip=True","Sort=True")</f>
        <v>13.542009915318438</v>
      </c>
      <c r="U1294" s="43">
        <f ca="1">_xll.BInterpol('Base CDI'!$H$4:$H$28,'Base CDI'!$I$4:$I$29,S1294,"Cubic","Extrapolate=Linear","MultiX=Average","Skip=True","Sort=True")</f>
        <v>13.397462966915139</v>
      </c>
    </row>
    <row r="1295" spans="16:21" x14ac:dyDescent="0.25">
      <c r="P1295" s="10">
        <v>36396</v>
      </c>
      <c r="Q1295">
        <v>4.740926</v>
      </c>
      <c r="S1295" s="42">
        <f t="shared" ca="1" si="25"/>
        <v>47153</v>
      </c>
      <c r="T1295" s="43">
        <f ca="1">_xll.BInterpol('Base CDI'!$H$4:$H$28,'Base CDI'!$J$4:$J$29,S1295,"Cubic","Extrapolate=Linear","MultiX=Average","Skip=True","Sort=True")</f>
        <v>13.542303061680318</v>
      </c>
      <c r="U1295" s="43">
        <f ca="1">_xll.BInterpol('Base CDI'!$H$4:$H$28,'Base CDI'!$I$4:$I$29,S1295,"Cubic","Extrapolate=Linear","MultiX=Average","Skip=True","Sort=True")</f>
        <v>13.39771295949612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47154</v>
      </c>
      <c r="T1296" s="43">
        <f ca="1">_xll.BInterpol('Base CDI'!$H$4:$H$28,'Base CDI'!$J$4:$J$29,S1296,"Cubic","Extrapolate=Linear","MultiX=Average","Skip=True","Sort=True")</f>
        <v>13.542596882543569</v>
      </c>
      <c r="U1296" s="43">
        <f ca="1">_xll.BInterpol('Base CDI'!$H$4:$H$28,'Base CDI'!$I$4:$I$29,S1296,"Cubic","Extrapolate=Linear","MultiX=Average","Skip=True","Sort=True")</f>
        <v>13.397963923389804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47155</v>
      </c>
      <c r="T1297" s="43">
        <f ca="1">_xll.BInterpol('Base CDI'!$H$4:$H$28,'Base CDI'!$J$4:$J$29,S1297,"Cubic","Extrapolate=Linear","MultiX=Average","Skip=True","Sort=True")</f>
        <v>13.54289137546308</v>
      </c>
      <c r="U1297" s="43">
        <f ca="1">_xll.BInterpol('Base CDI'!$H$4:$H$28,'Base CDI'!$I$4:$I$29,S1297,"Cubic","Extrapolate=Linear","MultiX=Average","Skip=True","Sort=True")</f>
        <v>13.398215854595092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47156</v>
      </c>
      <c r="T1298" s="43">
        <f ca="1">_xll.BInterpol('Base CDI'!$H$4:$H$28,'Base CDI'!$J$4:$J$29,S1298,"Cubic","Extrapolate=Linear","MultiX=Average","Skip=True","Sort=True")</f>
        <v>13.543186537993741</v>
      </c>
      <c r="U1298" s="43">
        <f ca="1">_xll.BInterpol('Base CDI'!$H$4:$H$28,'Base CDI'!$I$4:$I$29,S1298,"Cubic","Extrapolate=Linear","MultiX=Average","Skip=True","Sort=True")</f>
        <v>13.398468749110885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47157</v>
      </c>
      <c r="T1299" s="43">
        <f ca="1">_xll.BInterpol('Base CDI'!$H$4:$H$28,'Base CDI'!$J$4:$J$29,S1299,"Cubic","Extrapolate=Linear","MultiX=Average","Skip=True","Sort=True")</f>
        <v>13.543482367690443</v>
      </c>
      <c r="U1299" s="43">
        <f ca="1">_xll.BInterpol('Base CDI'!$H$4:$H$28,'Base CDI'!$I$4:$I$29,S1299,"Cubic","Extrapolate=Linear","MultiX=Average","Skip=True","Sort=True")</f>
        <v>13.398722602936086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47158</v>
      </c>
      <c r="T1300" s="43">
        <f ca="1">_xll.BInterpol('Base CDI'!$H$4:$H$28,'Base CDI'!$J$4:$J$29,S1300,"Cubic","Extrapolate=Linear","MultiX=Average","Skip=True","Sort=True")</f>
        <v>13.543778862108073</v>
      </c>
      <c r="U1300" s="43">
        <f ca="1">_xll.BInterpol('Base CDI'!$H$4:$H$28,'Base CDI'!$I$4:$I$29,S1300,"Cubic","Extrapolate=Linear","MultiX=Average","Skip=True","Sort=True")</f>
        <v>13.398977412069598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47159</v>
      </c>
      <c r="T1301" s="43">
        <f ca="1">_xll.BInterpol('Base CDI'!$H$4:$H$28,'Base CDI'!$J$4:$J$29,S1301,"Cubic","Extrapolate=Linear","MultiX=Average","Skip=True","Sort=True")</f>
        <v>13.544076018801526</v>
      </c>
      <c r="U1301" s="43">
        <f ca="1">_xll.BInterpol('Base CDI'!$H$4:$H$28,'Base CDI'!$I$4:$I$29,S1301,"Cubic","Extrapolate=Linear","MultiX=Average","Skip=True","Sort=True")</f>
        <v>13.399233172510323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47160</v>
      </c>
      <c r="T1302" s="43">
        <f ca="1">_xll.BInterpol('Base CDI'!$H$4:$H$28,'Base CDI'!$J$4:$J$29,S1302,"Cubic","Extrapolate=Linear","MultiX=Average","Skip=True","Sort=True")</f>
        <v>13.544373835325688</v>
      </c>
      <c r="U1302" s="43">
        <f ca="1">_xll.BInterpol('Base CDI'!$H$4:$H$28,'Base CDI'!$I$4:$I$29,S1302,"Cubic","Extrapolate=Linear","MultiX=Average","Skip=True","Sort=True")</f>
        <v>13.399489880257162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47161</v>
      </c>
      <c r="T1303" s="43">
        <f ca="1">_xll.BInterpol('Base CDI'!$H$4:$H$28,'Base CDI'!$J$4:$J$29,S1303,"Cubic","Extrapolate=Linear","MultiX=Average","Skip=True","Sort=True")</f>
        <v>13.54467230923545</v>
      </c>
      <c r="U1303" s="43">
        <f ca="1">_xll.BInterpol('Base CDI'!$H$4:$H$28,'Base CDI'!$I$4:$I$29,S1303,"Cubic","Extrapolate=Linear","MultiX=Average","Skip=True","Sort=True")</f>
        <v>13.399747531309018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47162</v>
      </c>
      <c r="T1304" s="43">
        <f ca="1">_xll.BInterpol('Base CDI'!$H$4:$H$28,'Base CDI'!$J$4:$J$29,S1304,"Cubic","Extrapolate=Linear","MultiX=Average","Skip=True","Sort=True")</f>
        <v>13.544971438085701</v>
      </c>
      <c r="U1304" s="43">
        <f ca="1">_xll.BInterpol('Base CDI'!$H$4:$H$28,'Base CDI'!$I$4:$I$29,S1304,"Cubic","Extrapolate=Linear","MultiX=Average","Skip=True","Sort=True")</f>
        <v>13.400006121664793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47163</v>
      </c>
      <c r="T1305" s="43">
        <f ca="1">_xll.BInterpol('Base CDI'!$H$4:$H$28,'Base CDI'!$J$4:$J$29,S1305,"Cubic","Extrapolate=Linear","MultiX=Average","Skip=True","Sort=True")</f>
        <v>13.545271219431333</v>
      </c>
      <c r="U1305" s="43">
        <f ca="1">_xll.BInterpol('Base CDI'!$H$4:$H$28,'Base CDI'!$I$4:$I$29,S1305,"Cubic","Extrapolate=Linear","MultiX=Average","Skip=True","Sort=True")</f>
        <v>13.400265647323391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47164</v>
      </c>
      <c r="T1306" s="43">
        <f ca="1">_xll.BInterpol('Base CDI'!$H$4:$H$28,'Base CDI'!$J$4:$J$29,S1306,"Cubic","Extrapolate=Linear","MultiX=Average","Skip=True","Sort=True")</f>
        <v>13.545571650827236</v>
      </c>
      <c r="U1306" s="43">
        <f ca="1">_xll.BInterpol('Base CDI'!$H$4:$H$28,'Base CDI'!$I$4:$I$29,S1306,"Cubic","Extrapolate=Linear","MultiX=Average","Skip=True","Sort=True")</f>
        <v>13.40052610428371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47165</v>
      </c>
      <c r="T1307" s="43">
        <f ca="1">_xll.BInterpol('Base CDI'!$H$4:$H$28,'Base CDI'!$J$4:$J$29,S1307,"Cubic","Extrapolate=Linear","MultiX=Average","Skip=True","Sort=True")</f>
        <v>13.5458727298283</v>
      </c>
      <c r="U1307" s="43">
        <f ca="1">_xll.BInterpol('Base CDI'!$H$4:$H$28,'Base CDI'!$I$4:$I$29,S1307,"Cubic","Extrapolate=Linear","MultiX=Average","Skip=True","Sort=True")</f>
        <v>13.400787488544655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47166</v>
      </c>
      <c r="T1308" s="43">
        <f ca="1">_xll.BInterpol('Base CDI'!$H$4:$H$28,'Base CDI'!$J$4:$J$29,S1308,"Cubic","Extrapolate=Linear","MultiX=Average","Skip=True","Sort=True")</f>
        <v>13.546174453989412</v>
      </c>
      <c r="U1308" s="43">
        <f ca="1">_xll.BInterpol('Base CDI'!$H$4:$H$28,'Base CDI'!$I$4:$I$29,S1308,"Cubic","Extrapolate=Linear","MultiX=Average","Skip=True","Sort=True")</f>
        <v>13.401049796105125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47167</v>
      </c>
      <c r="T1309" s="43">
        <f ca="1">_xll.BInterpol('Base CDI'!$H$4:$H$28,'Base CDI'!$J$4:$J$29,S1309,"Cubic","Extrapolate=Linear","MultiX=Average","Skip=True","Sort=True")</f>
        <v>13.546476820865466</v>
      </c>
      <c r="U1309" s="43">
        <f ca="1">_xll.BInterpol('Base CDI'!$H$4:$H$28,'Base CDI'!$I$4:$I$29,S1309,"Cubic","Extrapolate=Linear","MultiX=Average","Skip=True","Sort=True")</f>
        <v>13.401313022964027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47168</v>
      </c>
      <c r="T1310" s="43">
        <f ca="1">_xll.BInterpol('Base CDI'!$H$4:$H$28,'Base CDI'!$J$4:$J$29,S1310,"Cubic","Extrapolate=Linear","MultiX=Average","Skip=True","Sort=True")</f>
        <v>13.546779828011349</v>
      </c>
      <c r="U1310" s="43">
        <f ca="1">_xll.BInterpol('Base CDI'!$H$4:$H$28,'Base CDI'!$I$4:$I$29,S1310,"Cubic","Extrapolate=Linear","MultiX=Average","Skip=True","Sort=True")</f>
        <v>13.401577165120262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47169</v>
      </c>
      <c r="T1311" s="43">
        <f ca="1">_xll.BInterpol('Base CDI'!$H$4:$H$28,'Base CDI'!$J$4:$J$29,S1311,"Cubic","Extrapolate=Linear","MultiX=Average","Skip=True","Sort=True")</f>
        <v>13.547083472981953</v>
      </c>
      <c r="U1311" s="43">
        <f ca="1">_xll.BInterpol('Base CDI'!$H$4:$H$28,'Base CDI'!$I$4:$I$29,S1311,"Cubic","Extrapolate=Linear","MultiX=Average","Skip=True","Sort=True")</f>
        <v>13.401842218572728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47170</v>
      </c>
      <c r="T1312" s="43">
        <f ca="1">_xll.BInterpol('Base CDI'!$H$4:$H$28,'Base CDI'!$J$4:$J$29,S1312,"Cubic","Extrapolate=Linear","MultiX=Average","Skip=True","Sort=True")</f>
        <v>13.547387753332167</v>
      </c>
      <c r="U1312" s="43">
        <f ca="1">_xll.BInterpol('Base CDI'!$H$4:$H$28,'Base CDI'!$I$4:$I$29,S1312,"Cubic","Extrapolate=Linear","MultiX=Average","Skip=True","Sort=True")</f>
        <v>13.402108179320333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47171</v>
      </c>
      <c r="T1313" s="43">
        <f ca="1">_xll.BInterpol('Base CDI'!$H$4:$H$28,'Base CDI'!$J$4:$J$29,S1313,"Cubic","Extrapolate=Linear","MultiX=Average","Skip=True","Sort=True")</f>
        <v>13.547692666616882</v>
      </c>
      <c r="U1313" s="43">
        <f ca="1">_xll.BInterpol('Base CDI'!$H$4:$H$28,'Base CDI'!$I$4:$I$29,S1313,"Cubic","Extrapolate=Linear","MultiX=Average","Skip=True","Sort=True")</f>
        <v>13.402375043361973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47172</v>
      </c>
      <c r="T1314" s="43">
        <f ca="1">_xll.BInterpol('Base CDI'!$H$4:$H$28,'Base CDI'!$J$4:$J$29,S1314,"Cubic","Extrapolate=Linear","MultiX=Average","Skip=True","Sort=True")</f>
        <v>13.547998210390986</v>
      </c>
      <c r="U1314" s="43">
        <f ca="1">_xll.BInterpol('Base CDI'!$H$4:$H$28,'Base CDI'!$I$4:$I$29,S1314,"Cubic","Extrapolate=Linear","MultiX=Average","Skip=True","Sort=True")</f>
        <v>13.402642806696555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47173</v>
      </c>
      <c r="T1315" s="43">
        <f ca="1">_xll.BInterpol('Base CDI'!$H$4:$H$28,'Base CDI'!$J$4:$J$29,S1315,"Cubic","Extrapolate=Linear","MultiX=Average","Skip=True","Sort=True")</f>
        <v>13.548304382209372</v>
      </c>
      <c r="U1315" s="43">
        <f ca="1">_xll.BInterpol('Base CDI'!$H$4:$H$28,'Base CDI'!$I$4:$I$29,S1315,"Cubic","Extrapolate=Linear","MultiX=Average","Skip=True","Sort=True")</f>
        <v>13.40291146532298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47174</v>
      </c>
      <c r="T1316" s="43">
        <f ca="1">_xll.BInterpol('Base CDI'!$H$4:$H$28,'Base CDI'!$J$4:$J$29,S1316,"Cubic","Extrapolate=Linear","MultiX=Average","Skip=True","Sort=True")</f>
        <v>13.548611179626926</v>
      </c>
      <c r="U1316" s="43">
        <f ca="1">_xll.BInterpol('Base CDI'!$H$4:$H$28,'Base CDI'!$I$4:$I$29,S1316,"Cubic","Extrapolate=Linear","MultiX=Average","Skip=True","Sort=True")</f>
        <v>13.403181015240149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47175</v>
      </c>
      <c r="T1317" s="43">
        <f ca="1">_xll.BInterpol('Base CDI'!$H$4:$H$28,'Base CDI'!$J$4:$J$29,S1317,"Cubic","Extrapolate=Linear","MultiX=Average","Skip=True","Sort=True")</f>
        <v>13.54891860019854</v>
      </c>
      <c r="U1317" s="43">
        <f ca="1">_xll.BInterpol('Base CDI'!$H$4:$H$28,'Base CDI'!$I$4:$I$29,S1317,"Cubic","Extrapolate=Linear","MultiX=Average","Skip=True","Sort=True")</f>
        <v>13.403451452446962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47176</v>
      </c>
      <c r="T1318" s="43">
        <f ca="1">_xll.BInterpol('Base CDI'!$H$4:$H$28,'Base CDI'!$J$4:$J$29,S1318,"Cubic","Extrapolate=Linear","MultiX=Average","Skip=True","Sort=True")</f>
        <v>13.549226641479105</v>
      </c>
      <c r="U1318" s="43">
        <f ca="1">_xll.BInterpol('Base CDI'!$H$4:$H$28,'Base CDI'!$I$4:$I$29,S1318,"Cubic","Extrapolate=Linear","MultiX=Average","Skip=True","Sort=True")</f>
        <v>13.403722772942327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47177</v>
      </c>
      <c r="T1319" s="43">
        <f ca="1">_xll.BInterpol('Base CDI'!$H$4:$H$28,'Base CDI'!$J$4:$J$29,S1319,"Cubic","Extrapolate=Linear","MultiX=Average","Skip=True","Sort=True")</f>
        <v>13.549535301023512</v>
      </c>
      <c r="U1319" s="43">
        <f ca="1">_xll.BInterpol('Base CDI'!$H$4:$H$28,'Base CDI'!$I$4:$I$29,S1319,"Cubic","Extrapolate=Linear","MultiX=Average","Skip=True","Sort=True")</f>
        <v>13.403994972725142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47178</v>
      </c>
      <c r="T1320" s="43">
        <f ca="1">_xll.BInterpol('Base CDI'!$H$4:$H$28,'Base CDI'!$J$4:$J$29,S1320,"Cubic","Extrapolate=Linear","MultiX=Average","Skip=True","Sort=True")</f>
        <v>13.549844576386647</v>
      </c>
      <c r="U1320" s="43">
        <f ca="1">_xll.BInterpol('Base CDI'!$H$4:$H$28,'Base CDI'!$I$4:$I$29,S1320,"Cubic","Extrapolate=Linear","MultiX=Average","Skip=True","Sort=True")</f>
        <v>13.404268047794309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47179</v>
      </c>
      <c r="T1321" s="43">
        <f ca="1">_xll.BInterpol('Base CDI'!$H$4:$H$28,'Base CDI'!$J$4:$J$29,S1321,"Cubic","Extrapolate=Linear","MultiX=Average","Skip=True","Sort=True")</f>
        <v>13.550154465123404</v>
      </c>
      <c r="U1321" s="43">
        <f ca="1">_xll.BInterpol('Base CDI'!$H$4:$H$28,'Base CDI'!$I$4:$I$29,S1321,"Cubic","Extrapolate=Linear","MultiX=Average","Skip=True","Sort=True")</f>
        <v>13.404541994148733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47180</v>
      </c>
      <c r="T1322" s="43">
        <f ca="1">_xll.BInterpol('Base CDI'!$H$4:$H$28,'Base CDI'!$J$4:$J$29,S1322,"Cubic","Extrapolate=Linear","MultiX=Average","Skip=True","Sort=True")</f>
        <v>13.550464964788668</v>
      </c>
      <c r="U1322" s="43">
        <f ca="1">_xll.BInterpol('Base CDI'!$H$4:$H$28,'Base CDI'!$I$4:$I$29,S1322,"Cubic","Extrapolate=Linear","MultiX=Average","Skip=True","Sort=True")</f>
        <v>13.404816807787313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47181</v>
      </c>
      <c r="T1323" s="43">
        <f ca="1">_xll.BInterpol('Base CDI'!$H$4:$H$28,'Base CDI'!$J$4:$J$29,S1323,"Cubic","Extrapolate=Linear","MultiX=Average","Skip=True","Sort=True")</f>
        <v>13.550776072937335</v>
      </c>
      <c r="U1323" s="43">
        <f ca="1">_xll.BInterpol('Base CDI'!$H$4:$H$28,'Base CDI'!$I$4:$I$29,S1323,"Cubic","Extrapolate=Linear","MultiX=Average","Skip=True","Sort=True")</f>
        <v>13.405092484708952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47182</v>
      </c>
      <c r="T1324" s="43">
        <f ca="1">_xll.BInterpol('Base CDI'!$H$4:$H$28,'Base CDI'!$J$4:$J$29,S1324,"Cubic","Extrapolate=Linear","MultiX=Average","Skip=True","Sort=True")</f>
        <v>13.551087787124292</v>
      </c>
      <c r="U1324" s="43">
        <f ca="1">_xll.BInterpol('Base CDI'!$H$4:$H$28,'Base CDI'!$I$4:$I$29,S1324,"Cubic","Extrapolate=Linear","MultiX=Average","Skip=True","Sort=True")</f>
        <v>13.405369020912554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47183</v>
      </c>
      <c r="T1325" s="43">
        <f ca="1">_xll.BInterpol('Base CDI'!$H$4:$H$28,'Base CDI'!$J$4:$J$29,S1325,"Cubic","Extrapolate=Linear","MultiX=Average","Skip=True","Sort=True")</f>
        <v>13.551400104904429</v>
      </c>
      <c r="U1325" s="43">
        <f ca="1">_xll.BInterpol('Base CDI'!$H$4:$H$28,'Base CDI'!$I$4:$I$29,S1325,"Cubic","Extrapolate=Linear","MultiX=Average","Skip=True","Sort=True")</f>
        <v>13.405646412397019</v>
      </c>
    </row>
    <row r="1326" spans="16:21" x14ac:dyDescent="0.25">
      <c r="P1326" s="10">
        <v>36440</v>
      </c>
      <c r="Q1326">
        <v>4.843915</v>
      </c>
      <c r="S1326" s="42">
        <f t="shared" ca="1" si="25"/>
        <v>47184</v>
      </c>
      <c r="T1326" s="43">
        <f ca="1">_xll.BInterpol('Base CDI'!$H$4:$H$28,'Base CDI'!$J$4:$J$29,S1326,"Cubic","Extrapolate=Linear","MultiX=Average","Skip=True","Sort=True")</f>
        <v>13.551713023832635</v>
      </c>
      <c r="U1326" s="43">
        <f ca="1">_xll.BInterpol('Base CDI'!$H$4:$H$28,'Base CDI'!$I$4:$I$29,S1326,"Cubic","Extrapolate=Linear","MultiX=Average","Skip=True","Sort=True")</f>
        <v>13.405924655161249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47185</v>
      </c>
      <c r="T1327" s="43">
        <f ca="1">_xll.BInterpol('Base CDI'!$H$4:$H$28,'Base CDI'!$J$4:$J$29,S1327,"Cubic","Extrapolate=Linear","MultiX=Average","Skip=True","Sort=True")</f>
        <v>13.552026541463803</v>
      </c>
      <c r="U1327" s="43">
        <f ca="1">_xll.BInterpol('Base CDI'!$H$4:$H$28,'Base CDI'!$I$4:$I$29,S1327,"Cubic","Extrapolate=Linear","MultiX=Average","Skip=True","Sort=True")</f>
        <v>13.406203745204147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47186</v>
      </c>
      <c r="T1328" s="43">
        <f ca="1">_xll.BInterpol('Base CDI'!$H$4:$H$28,'Base CDI'!$J$4:$J$29,S1328,"Cubic","Extrapolate=Linear","MultiX=Average","Skip=True","Sort=True")</f>
        <v>13.55234065535282</v>
      </c>
      <c r="U1328" s="43">
        <f ca="1">_xll.BInterpol('Base CDI'!$H$4:$H$28,'Base CDI'!$I$4:$I$29,S1328,"Cubic","Extrapolate=Linear","MultiX=Average","Skip=True","Sort=True")</f>
        <v>13.406483678524616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47187</v>
      </c>
      <c r="T1329" s="43">
        <f ca="1">_xll.BInterpol('Base CDI'!$H$4:$H$28,'Base CDI'!$J$4:$J$29,S1329,"Cubic","Extrapolate=Linear","MultiX=Average","Skip=True","Sort=True")</f>
        <v>13.552655363054576</v>
      </c>
      <c r="U1329" s="43">
        <f ca="1">_xll.BInterpol('Base CDI'!$H$4:$H$28,'Base CDI'!$I$4:$I$29,S1329,"Cubic","Extrapolate=Linear","MultiX=Average","Skip=True","Sort=True")</f>
        <v>13.406764451121557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47188</v>
      </c>
      <c r="T1330" s="43">
        <f ca="1">_xll.BInterpol('Base CDI'!$H$4:$H$28,'Base CDI'!$J$4:$J$29,S1330,"Cubic","Extrapolate=Linear","MultiX=Average","Skip=True","Sort=True")</f>
        <v>13.552970662123965</v>
      </c>
      <c r="U1330" s="43">
        <f ca="1">_xll.BInterpol('Base CDI'!$H$4:$H$28,'Base CDI'!$I$4:$I$29,S1330,"Cubic","Extrapolate=Linear","MultiX=Average","Skip=True","Sort=True")</f>
        <v>13.407046058993872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47189</v>
      </c>
      <c r="T1331" s="43">
        <f ca="1">_xll.BInterpol('Base CDI'!$H$4:$H$28,'Base CDI'!$J$4:$J$29,S1331,"Cubic","Extrapolate=Linear","MultiX=Average","Skip=True","Sort=True")</f>
        <v>13.553286550115873</v>
      </c>
      <c r="U1331" s="43">
        <f ca="1">_xll.BInterpol('Base CDI'!$H$4:$H$28,'Base CDI'!$I$4:$I$29,S1331,"Cubic","Extrapolate=Linear","MultiX=Average","Skip=True","Sort=True")</f>
        <v>13.407328498140464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47190</v>
      </c>
      <c r="T1332" s="43">
        <f ca="1">_xll.BInterpol('Base CDI'!$H$4:$H$28,'Base CDI'!$J$4:$J$29,S1332,"Cubic","Extrapolate=Linear","MultiX=Average","Skip=True","Sort=True")</f>
        <v>13.55360302458519</v>
      </c>
      <c r="U1332" s="43">
        <f ca="1">_xll.BInterpol('Base CDI'!$H$4:$H$28,'Base CDI'!$I$4:$I$29,S1332,"Cubic","Extrapolate=Linear","MultiX=Average","Skip=True","Sort=True")</f>
        <v>13.407611764560235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47191</v>
      </c>
      <c r="T1333" s="43">
        <f ca="1">_xll.BInterpol('Base CDI'!$H$4:$H$28,'Base CDI'!$J$4:$J$29,S1333,"Cubic","Extrapolate=Linear","MultiX=Average","Skip=True","Sort=True")</f>
        <v>13.553920083086808</v>
      </c>
      <c r="U1333" s="43">
        <f ca="1">_xll.BInterpol('Base CDI'!$H$4:$H$28,'Base CDI'!$I$4:$I$29,S1333,"Cubic","Extrapolate=Linear","MultiX=Average","Skip=True","Sort=True")</f>
        <v>13.407895854252086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47192</v>
      </c>
      <c r="T1334" s="43">
        <f ca="1">_xll.BInterpol('Base CDI'!$H$4:$H$28,'Base CDI'!$J$4:$J$29,S1334,"Cubic","Extrapolate=Linear","MultiX=Average","Skip=True","Sort=True")</f>
        <v>13.554237723175618</v>
      </c>
      <c r="U1334" s="43">
        <f ca="1">_xll.BInterpol('Base CDI'!$H$4:$H$28,'Base CDI'!$I$4:$I$29,S1334,"Cubic","Extrapolate=Linear","MultiX=Average","Skip=True","Sort=True")</f>
        <v>13.408180763214919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47193</v>
      </c>
      <c r="T1335" s="43">
        <f ca="1">_xll.BInterpol('Base CDI'!$H$4:$H$28,'Base CDI'!$J$4:$J$29,S1335,"Cubic","Extrapolate=Linear","MultiX=Average","Skip=True","Sort=True")</f>
        <v>13.554555942406505</v>
      </c>
      <c r="U1335" s="43">
        <f ca="1">_xll.BInterpol('Base CDI'!$H$4:$H$28,'Base CDI'!$I$4:$I$29,S1335,"Cubic","Extrapolate=Linear","MultiX=Average","Skip=True","Sort=True")</f>
        <v>13.408466487447637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47194</v>
      </c>
      <c r="T1336" s="43">
        <f ca="1">_xll.BInterpol('Base CDI'!$H$4:$H$28,'Base CDI'!$J$4:$J$29,S1336,"Cubic","Extrapolate=Linear","MultiX=Average","Skip=True","Sort=True")</f>
        <v>13.554874738334364</v>
      </c>
      <c r="U1336" s="43">
        <f ca="1">_xll.BInterpol('Base CDI'!$H$4:$H$28,'Base CDI'!$I$4:$I$29,S1336,"Cubic","Extrapolate=Linear","MultiX=Average","Skip=True","Sort=True")</f>
        <v>13.408753022949144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47195</v>
      </c>
      <c r="T1337" s="43">
        <f ca="1">_xll.BInterpol('Base CDI'!$H$4:$H$28,'Base CDI'!$J$4:$J$29,S1337,"Cubic","Extrapolate=Linear","MultiX=Average","Skip=True","Sort=True")</f>
        <v>13.555194108514083</v>
      </c>
      <c r="U1337" s="43">
        <f ca="1">_xll.BInterpol('Base CDI'!$H$4:$H$28,'Base CDI'!$I$4:$I$29,S1337,"Cubic","Extrapolate=Linear","MultiX=Average","Skip=True","Sort=True")</f>
        <v>13.409040365718338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47196</v>
      </c>
      <c r="T1338" s="43">
        <f ca="1">_xll.BInterpol('Base CDI'!$H$4:$H$28,'Base CDI'!$J$4:$J$29,S1338,"Cubic","Extrapolate=Linear","MultiX=Average","Skip=True","Sort=True")</f>
        <v>13.555514050500552</v>
      </c>
      <c r="U1338" s="43">
        <f ca="1">_xll.BInterpol('Base CDI'!$H$4:$H$28,'Base CDI'!$I$4:$I$29,S1338,"Cubic","Extrapolate=Linear","MultiX=Average","Skip=True","Sort=True")</f>
        <v>13.409328511754124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47197</v>
      </c>
      <c r="T1339" s="43">
        <f ca="1">_xll.BInterpol('Base CDI'!$H$4:$H$28,'Base CDI'!$J$4:$J$29,S1339,"Cubic","Extrapolate=Linear","MultiX=Average","Skip=True","Sort=True")</f>
        <v>13.555834561848661</v>
      </c>
      <c r="U1339" s="43">
        <f ca="1">_xll.BInterpol('Base CDI'!$H$4:$H$28,'Base CDI'!$I$4:$I$29,S1339,"Cubic","Extrapolate=Linear","MultiX=Average","Skip=True","Sort=True")</f>
        <v>13.409617457055404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47198</v>
      </c>
      <c r="T1340" s="43">
        <f ca="1">_xll.BInterpol('Base CDI'!$H$4:$H$28,'Base CDI'!$J$4:$J$29,S1340,"Cubic","Extrapolate=Linear","MultiX=Average","Skip=True","Sort=True")</f>
        <v>13.556155640113301</v>
      </c>
      <c r="U1340" s="43">
        <f ca="1">_xll.BInterpol('Base CDI'!$H$4:$H$28,'Base CDI'!$I$4:$I$29,S1340,"Cubic","Extrapolate=Linear","MultiX=Average","Skip=True","Sort=True")</f>
        <v>13.409907197621079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47199</v>
      </c>
      <c r="T1341" s="43">
        <f ca="1">_xll.BInterpol('Base CDI'!$H$4:$H$28,'Base CDI'!$J$4:$J$29,S1341,"Cubic","Extrapolate=Linear","MultiX=Average","Skip=True","Sort=True")</f>
        <v>13.556477282849361</v>
      </c>
      <c r="U1341" s="43">
        <f ca="1">_xll.BInterpol('Base CDI'!$H$4:$H$28,'Base CDI'!$I$4:$I$29,S1341,"Cubic","Extrapolate=Linear","MultiX=Average","Skip=True","Sort=True")</f>
        <v>13.410197729450053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47200</v>
      </c>
      <c r="T1342" s="43">
        <f ca="1">_xll.BInterpol('Base CDI'!$H$4:$H$28,'Base CDI'!$J$4:$J$29,S1342,"Cubic","Extrapolate=Linear","MultiX=Average","Skip=True","Sort=True")</f>
        <v>13.55679948761173</v>
      </c>
      <c r="U1342" s="43">
        <f ca="1">_xll.BInterpol('Base CDI'!$H$4:$H$28,'Base CDI'!$I$4:$I$29,S1342,"Cubic","Extrapolate=Linear","MultiX=Average","Skip=True","Sort=True")</f>
        <v>13.410489048541226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47201</v>
      </c>
      <c r="T1343" s="43">
        <f ca="1">_xll.BInterpol('Base CDI'!$H$4:$H$28,'Base CDI'!$J$4:$J$29,S1343,"Cubic","Extrapolate=Linear","MultiX=Average","Skip=True","Sort=True")</f>
        <v>13.557122251955301</v>
      </c>
      <c r="U1343" s="43">
        <f ca="1">_xll.BInterpol('Base CDI'!$H$4:$H$28,'Base CDI'!$I$4:$I$29,S1343,"Cubic","Extrapolate=Linear","MultiX=Average","Skip=True","Sort=True")</f>
        <v>13.4107811508935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47202</v>
      </c>
      <c r="T1344" s="43">
        <f ca="1">_xll.BInterpol('Base CDI'!$H$4:$H$28,'Base CDI'!$J$4:$J$29,S1344,"Cubic","Extrapolate=Linear","MultiX=Average","Skip=True","Sort=True")</f>
        <v>13.557445573434961</v>
      </c>
      <c r="U1344" s="43">
        <f ca="1">_xll.BInterpol('Base CDI'!$H$4:$H$28,'Base CDI'!$I$4:$I$29,S1344,"Cubic","Extrapolate=Linear","MultiX=Average","Skip=True","Sort=True")</f>
        <v>13.41107403250578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47203</v>
      </c>
      <c r="T1345" s="43">
        <f ca="1">_xll.BInterpol('Base CDI'!$H$4:$H$28,'Base CDI'!$J$4:$J$29,S1345,"Cubic","Extrapolate=Linear","MultiX=Average","Skip=True","Sort=True")</f>
        <v>13.557769449605601</v>
      </c>
      <c r="U1345" s="43">
        <f ca="1">_xll.BInterpol('Base CDI'!$H$4:$H$28,'Base CDI'!$I$4:$I$29,S1345,"Cubic","Extrapolate=Linear","MultiX=Average","Skip=True","Sort=True")</f>
        <v>13.411367689376965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47204</v>
      </c>
      <c r="T1346" s="43">
        <f ca="1">_xll.BInterpol('Base CDI'!$H$4:$H$28,'Base CDI'!$J$4:$J$29,S1346,"Cubic","Extrapolate=Linear","MultiX=Average","Skip=True","Sort=True")</f>
        <v>13.558093878022111</v>
      </c>
      <c r="U1346" s="43">
        <f ca="1">_xll.BInterpol('Base CDI'!$H$4:$H$28,'Base CDI'!$I$4:$I$29,S1346,"Cubic","Extrapolate=Linear","MultiX=Average","Skip=True","Sort=True")</f>
        <v>13.411662117505958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47205</v>
      </c>
      <c r="T1347" s="43">
        <f ca="1">_xll.BInterpol('Base CDI'!$H$4:$H$28,'Base CDI'!$J$4:$J$29,S1347,"Cubic","Extrapolate=Linear","MultiX=Average","Skip=True","Sort=True")</f>
        <v>13.558418856239381</v>
      </c>
      <c r="U1347" s="43">
        <f ca="1">_xll.BInterpol('Base CDI'!$H$4:$H$28,'Base CDI'!$I$4:$I$29,S1347,"Cubic","Extrapolate=Linear","MultiX=Average","Skip=True","Sort=True")</f>
        <v>13.411957312891664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47206</v>
      </c>
      <c r="T1348" s="43">
        <f ca="1">_xll.BInterpol('Base CDI'!$H$4:$H$28,'Base CDI'!$J$4:$J$29,S1348,"Cubic","Extrapolate=Linear","MultiX=Average","Skip=True","Sort=True")</f>
        <v>13.558744381812303</v>
      </c>
      <c r="U1348" s="43">
        <f ca="1">_xll.BInterpol('Base CDI'!$H$4:$H$28,'Base CDI'!$I$4:$I$29,S1348,"Cubic","Extrapolate=Linear","MultiX=Average","Skip=True","Sort=True")</f>
        <v>13.412253271532981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47207</v>
      </c>
      <c r="T1349" s="43">
        <f ca="1">_xll.BInterpol('Base CDI'!$H$4:$H$28,'Base CDI'!$J$4:$J$29,S1349,"Cubic","Extrapolate=Linear","MultiX=Average","Skip=True","Sort=True")</f>
        <v>13.559070452295764</v>
      </c>
      <c r="U1349" s="43">
        <f ca="1">_xll.BInterpol('Base CDI'!$H$4:$H$28,'Base CDI'!$I$4:$I$29,S1349,"Cubic","Extrapolate=Linear","MultiX=Average","Skip=True","Sort=True")</f>
        <v>13.412549989428813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47208</v>
      </c>
      <c r="T1350" s="43">
        <f ca="1">_xll.BInterpol('Base CDI'!$H$4:$H$28,'Base CDI'!$J$4:$J$29,S1350,"Cubic","Extrapolate=Linear","MultiX=Average","Skip=True","Sort=True")</f>
        <v>13.559397065244655</v>
      </c>
      <c r="U1350" s="43">
        <f ca="1">_xll.BInterpol('Base CDI'!$H$4:$H$28,'Base CDI'!$I$4:$I$29,S1350,"Cubic","Extrapolate=Linear","MultiX=Average","Skip=True","Sort=True")</f>
        <v>13.41284746257806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47209</v>
      </c>
      <c r="T1351" s="43">
        <f ca="1">_xll.BInterpol('Base CDI'!$H$4:$H$28,'Base CDI'!$J$4:$J$29,S1351,"Cubic","Extrapolate=Linear","MultiX=Average","Skip=True","Sort=True")</f>
        <v>13.559724218213866</v>
      </c>
      <c r="U1351" s="43">
        <f ca="1">_xll.BInterpol('Base CDI'!$H$4:$H$28,'Base CDI'!$I$4:$I$29,S1351,"Cubic","Extrapolate=Linear","MultiX=Average","Skip=True","Sort=True")</f>
        <v>13.413145686979629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47210</v>
      </c>
      <c r="T1352" s="43">
        <f ca="1">_xll.BInterpol('Base CDI'!$H$4:$H$28,'Base CDI'!$J$4:$J$29,S1352,"Cubic","Extrapolate=Linear","MultiX=Average","Skip=True","Sort=True")</f>
        <v>13.560051908758288</v>
      </c>
      <c r="U1352" s="43">
        <f ca="1">_xll.BInterpol('Base CDI'!$H$4:$H$28,'Base CDI'!$I$4:$I$29,S1352,"Cubic","Extrapolate=Linear","MultiX=Average","Skip=True","Sort=True")</f>
        <v>13.413444658632418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47211</v>
      </c>
      <c r="T1353" s="43">
        <f ca="1">_xll.BInterpol('Base CDI'!$H$4:$H$28,'Base CDI'!$J$4:$J$29,S1353,"Cubic","Extrapolate=Linear","MultiX=Average","Skip=True","Sort=True")</f>
        <v>13.560380134432808</v>
      </c>
      <c r="U1353" s="43">
        <f ca="1">_xll.BInterpol('Base CDI'!$H$4:$H$28,'Base CDI'!$I$4:$I$29,S1353,"Cubic","Extrapolate=Linear","MultiX=Average","Skip=True","Sort=True")</f>
        <v>13.41374437353533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47212</v>
      </c>
      <c r="T1354" s="43">
        <f ca="1">_xll.BInterpol('Base CDI'!$H$4:$H$28,'Base CDI'!$J$4:$J$29,S1354,"Cubic","Extrapolate=Linear","MultiX=Average","Skip=True","Sort=True")</f>
        <v>13.56070889279232</v>
      </c>
      <c r="U1354" s="43">
        <f ca="1">_xll.BInterpol('Base CDI'!$H$4:$H$28,'Base CDI'!$I$4:$I$29,S1354,"Cubic","Extrapolate=Linear","MultiX=Average","Skip=True","Sort=True")</f>
        <v>13.414044827687267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47213</v>
      </c>
      <c r="T1355" s="43">
        <f ca="1">_xll.BInterpol('Base CDI'!$H$4:$H$28,'Base CDI'!$J$4:$J$29,S1355,"Cubic","Extrapolate=Linear","MultiX=Average","Skip=True","Sort=True")</f>
        <v>13.561038181391712</v>
      </c>
      <c r="U1355" s="43">
        <f ca="1">_xll.BInterpol('Base CDI'!$H$4:$H$28,'Base CDI'!$I$4:$I$29,S1355,"Cubic","Extrapolate=Linear","MultiX=Average","Skip=True","Sort=True")</f>
        <v>13.414346017087132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47214</v>
      </c>
      <c r="T1356" s="43">
        <f ca="1">_xll.BInterpol('Base CDI'!$H$4:$H$28,'Base CDI'!$J$4:$J$29,S1356,"Cubic","Extrapolate=Linear","MultiX=Average","Skip=True","Sort=True")</f>
        <v>13.561367997785874</v>
      </c>
      <c r="U1356" s="43">
        <f ca="1">_xll.BInterpol('Base CDI'!$H$4:$H$28,'Base CDI'!$I$4:$I$29,S1356,"Cubic","Extrapolate=Linear","MultiX=Average","Skip=True","Sort=True")</f>
        <v>13.414647937733827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47215</v>
      </c>
      <c r="T1357" s="43">
        <f ca="1">_xll.BInterpol('Base CDI'!$H$4:$H$28,'Base CDI'!$J$4:$J$29,S1357,"Cubic","Extrapolate=Linear","MultiX=Average","Skip=True","Sort=True")</f>
        <v>13.561698339529697</v>
      </c>
      <c r="U1357" s="43">
        <f ca="1">_xll.BInterpol('Base CDI'!$H$4:$H$28,'Base CDI'!$I$4:$I$29,S1357,"Cubic","Extrapolate=Linear","MultiX=Average","Skip=True","Sort=True")</f>
        <v>13.414950585626254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47216</v>
      </c>
      <c r="T1358" s="43">
        <f ca="1">_xll.BInterpol('Base CDI'!$H$4:$H$28,'Base CDI'!$J$4:$J$29,S1358,"Cubic","Extrapolate=Linear","MultiX=Average","Skip=True","Sort=True")</f>
        <v>13.562029204178069</v>
      </c>
      <c r="U1358" s="43">
        <f ca="1">_xll.BInterpol('Base CDI'!$H$4:$H$28,'Base CDI'!$I$4:$I$29,S1358,"Cubic","Extrapolate=Linear","MultiX=Average","Skip=True","Sort=True")</f>
        <v>13.415253956763314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47217</v>
      </c>
      <c r="T1359" s="43">
        <f ca="1">_xll.BInterpol('Base CDI'!$H$4:$H$28,'Base CDI'!$J$4:$J$29,S1359,"Cubic","Extrapolate=Linear","MultiX=Average","Skip=True","Sort=True")</f>
        <v>13.562360589285882</v>
      </c>
      <c r="U1359" s="43">
        <f ca="1">_xll.BInterpol('Base CDI'!$H$4:$H$28,'Base CDI'!$I$4:$I$29,S1359,"Cubic","Extrapolate=Linear","MultiX=Average","Skip=True","Sort=True")</f>
        <v>13.415558047143911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47218</v>
      </c>
      <c r="T1360" s="43">
        <f ca="1">_xll.BInterpol('Base CDI'!$H$4:$H$28,'Base CDI'!$J$4:$J$29,S1360,"Cubic","Extrapolate=Linear","MultiX=Average","Skip=True","Sort=True")</f>
        <v>13.562692492408026</v>
      </c>
      <c r="U1360" s="43">
        <f ca="1">_xll.BInterpol('Base CDI'!$H$4:$H$28,'Base CDI'!$I$4:$I$29,S1360,"Cubic","Extrapolate=Linear","MultiX=Average","Skip=True","Sort=True")</f>
        <v>13.415862852766946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47219</v>
      </c>
      <c r="T1361" s="43">
        <f ca="1">_xll.BInterpol('Base CDI'!$H$4:$H$28,'Base CDI'!$J$4:$J$29,S1361,"Cubic","Extrapolate=Linear","MultiX=Average","Skip=True","Sort=True")</f>
        <v>13.563024911099388</v>
      </c>
      <c r="U1361" s="43">
        <f ca="1">_xll.BInterpol('Base CDI'!$H$4:$H$28,'Base CDI'!$I$4:$I$29,S1361,"Cubic","Extrapolate=Linear","MultiX=Average","Skip=True","Sort=True")</f>
        <v>13.41616836963132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47220</v>
      </c>
      <c r="T1362" s="43">
        <f ca="1">_xll.BInterpol('Base CDI'!$H$4:$H$28,'Base CDI'!$J$4:$J$29,S1362,"Cubic","Extrapolate=Linear","MultiX=Average","Skip=True","Sort=True")</f>
        <v>13.563357842914861</v>
      </c>
      <c r="U1362" s="43">
        <f ca="1">_xll.BInterpol('Base CDI'!$H$4:$H$28,'Base CDI'!$I$4:$I$29,S1362,"Cubic","Extrapolate=Linear","MultiX=Average","Skip=True","Sort=True")</f>
        <v>13.416474593735938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47221</v>
      </c>
      <c r="T1363" s="43">
        <f ca="1">_xll.BInterpol('Base CDI'!$H$4:$H$28,'Base CDI'!$J$4:$J$29,S1363,"Cubic","Extrapolate=Linear","MultiX=Average","Skip=True","Sort=True")</f>
        <v>13.563691285409334</v>
      </c>
      <c r="U1363" s="43">
        <f ca="1">_xll.BInterpol('Base CDI'!$H$4:$H$28,'Base CDI'!$I$4:$I$29,S1363,"Cubic","Extrapolate=Linear","MultiX=Average","Skip=True","Sort=True")</f>
        <v>13.416781521079701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47222</v>
      </c>
      <c r="T1364" s="43">
        <f ca="1">_xll.BInterpol('Base CDI'!$H$4:$H$28,'Base CDI'!$J$4:$J$29,S1364,"Cubic","Extrapolate=Linear","MultiX=Average","Skip=True","Sort=True")</f>
        <v>13.564025236137697</v>
      </c>
      <c r="U1364" s="43">
        <f ca="1">_xll.BInterpol('Base CDI'!$H$4:$H$28,'Base CDI'!$I$4:$I$29,S1364,"Cubic","Extrapolate=Linear","MultiX=Average","Skip=True","Sort=True")</f>
        <v>13.417089147661509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47223</v>
      </c>
      <c r="T1365" s="43">
        <f ca="1">_xll.BInterpol('Base CDI'!$H$4:$H$28,'Base CDI'!$J$4:$J$29,S1365,"Cubic","Extrapolate=Linear","MultiX=Average","Skip=True","Sort=True")</f>
        <v>13.56435969265484</v>
      </c>
      <c r="U1365" s="43">
        <f ca="1">_xll.BInterpol('Base CDI'!$H$4:$H$28,'Base CDI'!$I$4:$I$29,S1365,"Cubic","Extrapolate=Linear","MultiX=Average","Skip=True","Sort=True")</f>
        <v>13.417397469480267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47224</v>
      </c>
      <c r="T1366" s="43">
        <f ca="1">_xll.BInterpol('Base CDI'!$H$4:$H$28,'Base CDI'!$J$4:$J$29,S1366,"Cubic","Extrapolate=Linear","MultiX=Average","Skip=True","Sort=True")</f>
        <v>13.564694652515653</v>
      </c>
      <c r="U1366" s="43">
        <f ca="1">_xll.BInterpol('Base CDI'!$H$4:$H$28,'Base CDI'!$I$4:$I$29,S1366,"Cubic","Extrapolate=Linear","MultiX=Average","Skip=True","Sort=True")</f>
        <v>13.417706482534877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47225</v>
      </c>
      <c r="T1367" s="43">
        <f ca="1">_xll.BInterpol('Base CDI'!$H$4:$H$28,'Base CDI'!$J$4:$J$29,S1367,"Cubic","Extrapolate=Linear","MultiX=Average","Skip=True","Sort=True")</f>
        <v>13.565030113275029</v>
      </c>
      <c r="U1367" s="43">
        <f ca="1">_xll.BInterpol('Base CDI'!$H$4:$H$28,'Base CDI'!$I$4:$I$29,S1367,"Cubic","Extrapolate=Linear","MultiX=Average","Skip=True","Sort=True")</f>
        <v>13.418016182824237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47226</v>
      </c>
      <c r="T1368" s="43">
        <f ca="1">_xll.BInterpol('Base CDI'!$H$4:$H$28,'Base CDI'!$J$4:$J$29,S1368,"Cubic","Extrapolate=Linear","MultiX=Average","Skip=True","Sort=True")</f>
        <v>13.565366072487851</v>
      </c>
      <c r="U1368" s="43">
        <f ca="1">_xll.BInterpol('Base CDI'!$H$4:$H$28,'Base CDI'!$I$4:$I$29,S1368,"Cubic","Extrapolate=Linear","MultiX=Average","Skip=True","Sort=True")</f>
        <v>13.418326566347256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47227</v>
      </c>
      <c r="T1369" s="43">
        <f ca="1">_xll.BInterpol('Base CDI'!$H$4:$H$28,'Base CDI'!$J$4:$J$29,S1369,"Cubic","Extrapolate=Linear","MultiX=Average","Skip=True","Sort=True")</f>
        <v>13.565702527709016</v>
      </c>
      <c r="U1369" s="43">
        <f ca="1">_xll.BInterpol('Base CDI'!$H$4:$H$28,'Base CDI'!$I$4:$I$29,S1369,"Cubic","Extrapolate=Linear","MultiX=Average","Skip=True","Sort=True")</f>
        <v>13.418637629102829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47228</v>
      </c>
      <c r="T1370" s="43">
        <f ca="1">_xll.BInterpol('Base CDI'!$H$4:$H$28,'Base CDI'!$J$4:$J$29,S1370,"Cubic","Extrapolate=Linear","MultiX=Average","Skip=True","Sort=True")</f>
        <v>13.56603947649341</v>
      </c>
      <c r="U1370" s="43">
        <f ca="1">_xll.BInterpol('Base CDI'!$H$4:$H$28,'Base CDI'!$I$4:$I$29,S1370,"Cubic","Extrapolate=Linear","MultiX=Average","Skip=True","Sort=True")</f>
        <v>13.418949367089864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47229</v>
      </c>
      <c r="T1371" s="43">
        <f ca="1">_xll.BInterpol('Base CDI'!$H$4:$H$28,'Base CDI'!$J$4:$J$29,S1371,"Cubic","Extrapolate=Linear","MultiX=Average","Skip=True","Sort=True")</f>
        <v>13.566376916395924</v>
      </c>
      <c r="U1371" s="43">
        <f ca="1">_xll.BInterpol('Base CDI'!$H$4:$H$28,'Base CDI'!$I$4:$I$29,S1371,"Cubic","Extrapolate=Linear","MultiX=Average","Skip=True","Sort=True")</f>
        <v>13.419261776307259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47230</v>
      </c>
      <c r="T1372" s="43">
        <f ca="1">_xll.BInterpol('Base CDI'!$H$4:$H$28,'Base CDI'!$J$4:$J$29,S1372,"Cubic","Extrapolate=Linear","MultiX=Average","Skip=True","Sort=True")</f>
        <v>13.566714844971449</v>
      </c>
      <c r="U1372" s="43">
        <f ca="1">_xll.BInterpol('Base CDI'!$H$4:$H$28,'Base CDI'!$I$4:$I$29,S1372,"Cubic","Extrapolate=Linear","MultiX=Average","Skip=True","Sort=True")</f>
        <v>13.419574852753918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47231</v>
      </c>
      <c r="T1373" s="43">
        <f ca="1">_xll.BInterpol('Base CDI'!$H$4:$H$28,'Base CDI'!$J$4:$J$29,S1373,"Cubic","Extrapolate=Linear","MultiX=Average","Skip=True","Sort=True")</f>
        <v>13.567053259774873</v>
      </c>
      <c r="U1373" s="43">
        <f ca="1">_xll.BInterpol('Base CDI'!$H$4:$H$28,'Base CDI'!$I$4:$I$29,S1373,"Cubic","Extrapolate=Linear","MultiX=Average","Skip=True","Sort=True")</f>
        <v>13.419888592428745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47232</v>
      </c>
      <c r="T1374" s="43">
        <f ca="1">_xll.BInterpol('Base CDI'!$H$4:$H$28,'Base CDI'!$J$4:$J$29,S1374,"Cubic","Extrapolate=Linear","MultiX=Average","Skip=True","Sort=True")</f>
        <v>13.567392158361088</v>
      </c>
      <c r="U1374" s="43">
        <f ca="1">_xll.BInterpol('Base CDI'!$H$4:$H$28,'Base CDI'!$I$4:$I$29,S1374,"Cubic","Extrapolate=Linear","MultiX=Average","Skip=True","Sort=True")</f>
        <v>13.420202991330637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47233</v>
      </c>
      <c r="T1375" s="43">
        <f ca="1">_xll.BInterpol('Base CDI'!$H$4:$H$28,'Base CDI'!$J$4:$J$29,S1375,"Cubic","Extrapolate=Linear","MultiX=Average","Skip=True","Sort=True")</f>
        <v>13.567731538284983</v>
      </c>
      <c r="U1375" s="43">
        <f ca="1">_xll.BInterpol('Base CDI'!$H$4:$H$28,'Base CDI'!$I$4:$I$29,S1375,"Cubic","Extrapolate=Linear","MultiX=Average","Skip=True","Sort=True")</f>
        <v>13.4205180454585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47234</v>
      </c>
      <c r="T1376" s="43">
        <f ca="1">_xll.BInterpol('Base CDI'!$H$4:$H$28,'Base CDI'!$J$4:$J$29,S1376,"Cubic","Extrapolate=Linear","MultiX=Average","Skip=True","Sort=True")</f>
        <v>13.568071397101448</v>
      </c>
      <c r="U1376" s="43">
        <f ca="1">_xll.BInterpol('Base CDI'!$H$4:$H$28,'Base CDI'!$I$4:$I$29,S1376,"Cubic","Extrapolate=Linear","MultiX=Average","Skip=True","Sort=True")</f>
        <v>13.420833750811237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47235</v>
      </c>
      <c r="T1377" s="43">
        <f ca="1">_xll.BInterpol('Base CDI'!$H$4:$H$28,'Base CDI'!$J$4:$J$29,S1377,"Cubic","Extrapolate=Linear","MultiX=Average","Skip=True","Sort=True")</f>
        <v>13.568411732365373</v>
      </c>
      <c r="U1377" s="43">
        <f ca="1">_xll.BInterpol('Base CDI'!$H$4:$H$28,'Base CDI'!$I$4:$I$29,S1377,"Cubic","Extrapolate=Linear","MultiX=Average","Skip=True","Sort=True")</f>
        <v>13.421150103387747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47236</v>
      </c>
      <c r="T1378" s="43">
        <f ca="1">_xll.BInterpol('Base CDI'!$H$4:$H$28,'Base CDI'!$J$4:$J$29,S1378,"Cubic","Extrapolate=Linear","MultiX=Average","Skip=True","Sort=True")</f>
        <v>13.568752541631648</v>
      </c>
      <c r="U1378" s="43">
        <f ca="1">_xll.BInterpol('Base CDI'!$H$4:$H$28,'Base CDI'!$I$4:$I$29,S1378,"Cubic","Extrapolate=Linear","MultiX=Average","Skip=True","Sort=True")</f>
        <v>13.421467099186934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47237</v>
      </c>
      <c r="T1379" s="43">
        <f ca="1">_xll.BInterpol('Base CDI'!$H$4:$H$28,'Base CDI'!$J$4:$J$29,S1379,"Cubic","Extrapolate=Linear","MultiX=Average","Skip=True","Sort=True")</f>
        <v>13.569093822455164</v>
      </c>
      <c r="U1379" s="43">
        <f ca="1">_xll.BInterpol('Base CDI'!$H$4:$H$28,'Base CDI'!$I$4:$I$29,S1379,"Cubic","Extrapolate=Linear","MultiX=Average","Skip=True","Sort=True")</f>
        <v>13.421784734207698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47238</v>
      </c>
      <c r="T1380" s="43">
        <f ca="1">_xll.BInterpol('Base CDI'!$H$4:$H$28,'Base CDI'!$J$4:$J$29,S1380,"Cubic","Extrapolate=Linear","MultiX=Average","Skip=True","Sort=True")</f>
        <v>13.569435572390809</v>
      </c>
      <c r="U1380" s="43">
        <f ca="1">_xll.BInterpol('Base CDI'!$H$4:$H$28,'Base CDI'!$I$4:$I$29,S1380,"Cubic","Extrapolate=Linear","MultiX=Average","Skip=True","Sort=True")</f>
        <v>13.422103004448944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47239</v>
      </c>
      <c r="T1381" s="43">
        <f ca="1">_xll.BInterpol('Base CDI'!$H$4:$H$28,'Base CDI'!$J$4:$J$29,S1381,"Cubic","Extrapolate=Linear","MultiX=Average","Skip=True","Sort=True")</f>
        <v>13.569777788993475</v>
      </c>
      <c r="U1381" s="43">
        <f ca="1">_xll.BInterpol('Base CDI'!$H$4:$H$28,'Base CDI'!$I$4:$I$29,S1381,"Cubic","Extrapolate=Linear","MultiX=Average","Skip=True","Sort=True")</f>
        <v>13.422421905909573</v>
      </c>
    </row>
    <row r="1382" spans="16:21" x14ac:dyDescent="0.25">
      <c r="P1382" s="10">
        <v>36523</v>
      </c>
      <c r="Q1382">
        <v>5.032502</v>
      </c>
      <c r="S1382" s="42">
        <f t="shared" ca="1" si="26"/>
        <v>47240</v>
      </c>
      <c r="T1382" s="43">
        <f ca="1">_xll.BInterpol('Base CDI'!$H$4:$H$28,'Base CDI'!$J$4:$J$29,S1382,"Cubic","Extrapolate=Linear","MultiX=Average","Skip=True","Sort=True")</f>
        <v>13.57012046981805</v>
      </c>
      <c r="U1382" s="43">
        <f ca="1">_xll.BInterpol('Base CDI'!$H$4:$H$28,'Base CDI'!$I$4:$I$29,S1382,"Cubic","Extrapolate=Linear","MultiX=Average","Skip=True","Sort=True")</f>
        <v>13.422741434588488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47241</v>
      </c>
      <c r="T1383" s="43">
        <f ca="1">_xll.BInterpol('Base CDI'!$H$4:$H$28,'Base CDI'!$J$4:$J$29,S1383,"Cubic","Extrapolate=Linear","MultiX=Average","Skip=True","Sort=True")</f>
        <v>13.570463612419426</v>
      </c>
      <c r="U1383" s="43">
        <f ca="1">_xll.BInterpol('Base CDI'!$H$4:$H$28,'Base CDI'!$I$4:$I$29,S1383,"Cubic","Extrapolate=Linear","MultiX=Average","Skip=True","Sort=True")</f>
        <v>13.423061586484589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47242</v>
      </c>
      <c r="T1384" s="43">
        <f ca="1">_xll.BInterpol('Base CDI'!$H$4:$H$28,'Base CDI'!$J$4:$J$29,S1384,"Cubic","Extrapolate=Linear","MultiX=Average","Skip=True","Sort=True")</f>
        <v>13.570807214352492</v>
      </c>
      <c r="U1384" s="43">
        <f ca="1">_xll.BInterpol('Base CDI'!$H$4:$H$28,'Base CDI'!$I$4:$I$29,S1384,"Cubic","Extrapolate=Linear","MultiX=Average","Skip=True","Sort=True")</f>
        <v>13.423382357596779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47243</v>
      </c>
      <c r="T1385" s="43">
        <f ca="1">_xll.BInterpol('Base CDI'!$H$4:$H$28,'Base CDI'!$J$4:$J$29,S1385,"Cubic","Extrapolate=Linear","MultiX=Average","Skip=True","Sort=True")</f>
        <v>13.571151273172138</v>
      </c>
      <c r="U1385" s="43">
        <f ca="1">_xll.BInterpol('Base CDI'!$H$4:$H$28,'Base CDI'!$I$4:$I$29,S1385,"Cubic","Extrapolate=Linear","MultiX=Average","Skip=True","Sort=True")</f>
        <v>13.423703743923962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47244</v>
      </c>
      <c r="T1386" s="43">
        <f ca="1">_xll.BInterpol('Base CDI'!$H$4:$H$28,'Base CDI'!$J$4:$J$29,S1386,"Cubic","Extrapolate=Linear","MultiX=Average","Skip=True","Sort=True")</f>
        <v>13.571495786433255</v>
      </c>
      <c r="U1386" s="43">
        <f ca="1">_xll.BInterpol('Base CDI'!$H$4:$H$28,'Base CDI'!$I$4:$I$29,S1386,"Cubic","Extrapolate=Linear","MultiX=Average","Skip=True","Sort=True")</f>
        <v>13.424025741465037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47245</v>
      </c>
      <c r="T1387" s="43">
        <f ca="1">_xll.BInterpol('Base CDI'!$H$4:$H$28,'Base CDI'!$J$4:$J$29,S1387,"Cubic","Extrapolate=Linear","MultiX=Average","Skip=True","Sort=True")</f>
        <v>13.571840751690731</v>
      </c>
      <c r="U1387" s="43">
        <f ca="1">_xll.BInterpol('Base CDI'!$H$4:$H$28,'Base CDI'!$I$4:$I$29,S1387,"Cubic","Extrapolate=Linear","MultiX=Average","Skip=True","Sort=True")</f>
        <v>13.424348346218908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47246</v>
      </c>
      <c r="T1388" s="43">
        <f ca="1">_xll.BInterpol('Base CDI'!$H$4:$H$28,'Base CDI'!$J$4:$J$29,S1388,"Cubic","Extrapolate=Linear","MultiX=Average","Skip=True","Sort=True")</f>
        <v>13.572186166499456</v>
      </c>
      <c r="U1388" s="43">
        <f ca="1">_xll.BInterpol('Base CDI'!$H$4:$H$28,'Base CDI'!$I$4:$I$29,S1388,"Cubic","Extrapolate=Linear","MultiX=Average","Skip=True","Sort=True")</f>
        <v>13.424671554184478</v>
      </c>
    </row>
    <row r="1389" spans="16:21" x14ac:dyDescent="0.25">
      <c r="P1389" s="10">
        <v>36532</v>
      </c>
      <c r="Q1389">
        <v>5.05661</v>
      </c>
      <c r="S1389" s="42">
        <f t="shared" ca="1" si="26"/>
        <v>47247</v>
      </c>
      <c r="T1389" s="43">
        <f ca="1">_xll.BInterpol('Base CDI'!$H$4:$H$28,'Base CDI'!$J$4:$J$29,S1389,"Cubic","Extrapolate=Linear","MultiX=Average","Skip=True","Sort=True")</f>
        <v>13.572532028414324</v>
      </c>
      <c r="U1389" s="43">
        <f ca="1">_xll.BInterpol('Base CDI'!$H$4:$H$28,'Base CDI'!$I$4:$I$29,S1389,"Cubic","Extrapolate=Linear","MultiX=Average","Skip=True","Sort=True")</f>
        <v>13.424995361360647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47248</v>
      </c>
      <c r="T1390" s="43">
        <f ca="1">_xll.BInterpol('Base CDI'!$H$4:$H$28,'Base CDI'!$J$4:$J$29,S1390,"Cubic","Extrapolate=Linear","MultiX=Average","Skip=True","Sort=True")</f>
        <v>13.57287833499022</v>
      </c>
      <c r="U1390" s="43">
        <f ca="1">_xll.BInterpol('Base CDI'!$H$4:$H$28,'Base CDI'!$I$4:$I$29,S1390,"Cubic","Extrapolate=Linear","MultiX=Average","Skip=True","Sort=True")</f>
        <v>13.425319763746318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47249</v>
      </c>
      <c r="T1391" s="43">
        <f ca="1">_xll.BInterpol('Base CDI'!$H$4:$H$28,'Base CDI'!$J$4:$J$29,S1391,"Cubic","Extrapolate=Linear","MultiX=Average","Skip=True","Sort=True")</f>
        <v>13.573225083782038</v>
      </c>
      <c r="U1391" s="43">
        <f ca="1">_xll.BInterpol('Base CDI'!$H$4:$H$28,'Base CDI'!$I$4:$I$29,S1391,"Cubic","Extrapolate=Linear","MultiX=Average","Skip=True","Sort=True")</f>
        <v>13.425644757340393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47250</v>
      </c>
      <c r="T1392" s="43">
        <f ca="1">_xll.BInterpol('Base CDI'!$H$4:$H$28,'Base CDI'!$J$4:$J$29,S1392,"Cubic","Extrapolate=Linear","MultiX=Average","Skip=True","Sort=True")</f>
        <v>13.573572272344665</v>
      </c>
      <c r="U1392" s="43">
        <f ca="1">_xll.BInterpol('Base CDI'!$H$4:$H$28,'Base CDI'!$I$4:$I$29,S1392,"Cubic","Extrapolate=Linear","MultiX=Average","Skip=True","Sort=True")</f>
        <v>13.425970338141775</v>
      </c>
    </row>
    <row r="1393" spans="16:21" x14ac:dyDescent="0.25">
      <c r="P1393" s="10">
        <v>36538</v>
      </c>
      <c r="Q1393">
        <v>5.070424</v>
      </c>
      <c r="S1393" s="42">
        <f t="shared" ca="1" si="26"/>
        <v>47251</v>
      </c>
      <c r="T1393" s="43">
        <f ca="1">_xll.BInterpol('Base CDI'!$H$4:$H$28,'Base CDI'!$J$4:$J$29,S1393,"Cubic","Extrapolate=Linear","MultiX=Average","Skip=True","Sort=True")</f>
        <v>13.573919898232992</v>
      </c>
      <c r="U1393" s="43">
        <f ca="1">_xll.BInterpol('Base CDI'!$H$4:$H$28,'Base CDI'!$I$4:$I$29,S1393,"Cubic","Extrapolate=Linear","MultiX=Average","Skip=True","Sort=True")</f>
        <v>13.426296502149366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47252</v>
      </c>
      <c r="T1394" s="43">
        <f ca="1">_xll.BInterpol('Base CDI'!$H$4:$H$28,'Base CDI'!$J$4:$J$29,S1394,"Cubic","Extrapolate=Linear","MultiX=Average","Skip=True","Sort=True")</f>
        <v>13.574267959001908</v>
      </c>
      <c r="U1394" s="43">
        <f ca="1">_xll.BInterpol('Base CDI'!$H$4:$H$28,'Base CDI'!$I$4:$I$29,S1394,"Cubic","Extrapolate=Linear","MultiX=Average","Skip=True","Sort=True")</f>
        <v>13.426623245362066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47253</v>
      </c>
      <c r="T1395" s="43">
        <f ca="1">_xll.BInterpol('Base CDI'!$H$4:$H$28,'Base CDI'!$J$4:$J$29,S1395,"Cubic","Extrapolate=Linear","MultiX=Average","Skip=True","Sort=True")</f>
        <v>13.574616452206305</v>
      </c>
      <c r="U1395" s="43">
        <f ca="1">_xll.BInterpol('Base CDI'!$H$4:$H$28,'Base CDI'!$I$4:$I$29,S1395,"Cubic","Extrapolate=Linear","MultiX=Average","Skip=True","Sort=True")</f>
        <v>13.42695056377878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47254</v>
      </c>
      <c r="T1396" s="43">
        <f ca="1">_xll.BInterpol('Base CDI'!$H$4:$H$28,'Base CDI'!$J$4:$J$29,S1396,"Cubic","Extrapolate=Linear","MultiX=Average","Skip=True","Sort=True")</f>
        <v>13.574965375401073</v>
      </c>
      <c r="U1396" s="43">
        <f ca="1">_xll.BInterpol('Base CDI'!$H$4:$H$28,'Base CDI'!$I$4:$I$29,S1396,"Cubic","Extrapolate=Linear","MultiX=Average","Skip=True","Sort=True")</f>
        <v>13.427278453398408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47255</v>
      </c>
      <c r="T1397" s="43">
        <f ca="1">_xll.BInterpol('Base CDI'!$H$4:$H$28,'Base CDI'!$J$4:$J$29,S1397,"Cubic","Extrapolate=Linear","MultiX=Average","Skip=True","Sort=True")</f>
        <v>13.5753147261411</v>
      </c>
      <c r="U1397" s="43">
        <f ca="1">_xll.BInterpol('Base CDI'!$H$4:$H$28,'Base CDI'!$I$4:$I$29,S1397,"Cubic","Extrapolate=Linear","MultiX=Average","Skip=True","Sort=True")</f>
        <v>13.427606910219854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47256</v>
      </c>
      <c r="T1398" s="43">
        <f ca="1">_xll.BInterpol('Base CDI'!$H$4:$H$28,'Base CDI'!$J$4:$J$29,S1398,"Cubic","Extrapolate=Linear","MultiX=Average","Skip=True","Sort=True")</f>
        <v>13.575664501981278</v>
      </c>
      <c r="U1398" s="43">
        <f ca="1">_xll.BInterpol('Base CDI'!$H$4:$H$28,'Base CDI'!$I$4:$I$29,S1398,"Cubic","Extrapolate=Linear","MultiX=Average","Skip=True","Sort=True")</f>
        <v>13.427935930242018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47257</v>
      </c>
      <c r="T1399" s="43">
        <f ca="1">_xll.BInterpol('Base CDI'!$H$4:$H$28,'Base CDI'!$J$4:$J$29,S1399,"Cubic","Extrapolate=Linear","MultiX=Average","Skip=True","Sort=True")</f>
        <v>13.576014700476495</v>
      </c>
      <c r="U1399" s="43">
        <f ca="1">_xll.BInterpol('Base CDI'!$H$4:$H$28,'Base CDI'!$I$4:$I$29,S1399,"Cubic","Extrapolate=Linear","MultiX=Average","Skip=True","Sort=True")</f>
        <v>13.428265509463804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47258</v>
      </c>
      <c r="T1400" s="43">
        <f ca="1">_xll.BInterpol('Base CDI'!$H$4:$H$28,'Base CDI'!$J$4:$J$29,S1400,"Cubic","Extrapolate=Linear","MultiX=Average","Skip=True","Sort=True")</f>
        <v>13.576365319181644</v>
      </c>
      <c r="U1400" s="43">
        <f ca="1">_xll.BInterpol('Base CDI'!$H$4:$H$28,'Base CDI'!$I$4:$I$29,S1400,"Cubic","Extrapolate=Linear","MultiX=Average","Skip=True","Sort=True")</f>
        <v>13.428595643884114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47259</v>
      </c>
      <c r="T1401" s="43">
        <f ca="1">_xll.BInterpol('Base CDI'!$H$4:$H$28,'Base CDI'!$J$4:$J$29,S1401,"Cubic","Extrapolate=Linear","MultiX=Average","Skip=True","Sort=True")</f>
        <v>13.576716355651611</v>
      </c>
      <c r="U1401" s="43">
        <f ca="1">_xll.BInterpol('Base CDI'!$H$4:$H$28,'Base CDI'!$I$4:$I$29,S1401,"Cubic","Extrapolate=Linear","MultiX=Average","Skip=True","Sort=True")</f>
        <v>13.428926329501849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47260</v>
      </c>
      <c r="T1402" s="43">
        <f ca="1">_xll.BInterpol('Base CDI'!$H$4:$H$28,'Base CDI'!$J$4:$J$29,S1402,"Cubic","Extrapolate=Linear","MultiX=Average","Skip=True","Sort=True")</f>
        <v>13.577067807441288</v>
      </c>
      <c r="U1402" s="43">
        <f ca="1">_xll.BInterpol('Base CDI'!$H$4:$H$28,'Base CDI'!$I$4:$I$29,S1402,"Cubic","Extrapolate=Linear","MultiX=Average","Skip=True","Sort=True")</f>
        <v>13.429257562315911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47261</v>
      </c>
      <c r="T1403" s="43">
        <f ca="1">_xll.BInterpol('Base CDI'!$H$4:$H$28,'Base CDI'!$J$4:$J$29,S1403,"Cubic","Extrapolate=Linear","MultiX=Average","Skip=True","Sort=True")</f>
        <v>13.577419672105567</v>
      </c>
      <c r="U1403" s="43">
        <f ca="1">_xll.BInterpol('Base CDI'!$H$4:$H$28,'Base CDI'!$I$4:$I$29,S1403,"Cubic","Extrapolate=Linear","MultiX=Average","Skip=True","Sort=True")</f>
        <v>13.429589338325204</v>
      </c>
    </row>
    <row r="1404" spans="16:21" x14ac:dyDescent="0.25">
      <c r="P1404" s="10">
        <v>36553</v>
      </c>
      <c r="Q1404">
        <v>5.108562</v>
      </c>
      <c r="S1404" s="42">
        <f t="shared" ca="1" si="26"/>
        <v>47262</v>
      </c>
      <c r="T1404" s="43">
        <f ca="1">_xll.BInterpol('Base CDI'!$H$4:$H$28,'Base CDI'!$J$4:$J$29,S1404,"Cubic","Extrapolate=Linear","MultiX=Average","Skip=True","Sort=True")</f>
        <v>13.577771947199336</v>
      </c>
      <c r="U1404" s="43">
        <f ca="1">_xll.BInterpol('Base CDI'!$H$4:$H$28,'Base CDI'!$I$4:$I$29,S1404,"Cubic","Extrapolate=Linear","MultiX=Average","Skip=True","Sort=True")</f>
        <v>13.429921653528627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47263</v>
      </c>
      <c r="T1405" s="43">
        <f ca="1">_xll.BInterpol('Base CDI'!$H$4:$H$28,'Base CDI'!$J$4:$J$29,S1405,"Cubic","Extrapolate=Linear","MultiX=Average","Skip=True","Sort=True")</f>
        <v>13.578124630277484</v>
      </c>
      <c r="U1405" s="43">
        <f ca="1">_xll.BInterpol('Base CDI'!$H$4:$H$28,'Base CDI'!$I$4:$I$29,S1405,"Cubic","Extrapolate=Linear","MultiX=Average","Skip=True","Sort=True")</f>
        <v>13.430254503925086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47264</v>
      </c>
      <c r="T1406" s="43">
        <f ca="1">_xll.BInterpol('Base CDI'!$H$4:$H$28,'Base CDI'!$J$4:$J$29,S1406,"Cubic","Extrapolate=Linear","MultiX=Average","Skip=True","Sort=True")</f>
        <v>13.578477718894902</v>
      </c>
      <c r="U1406" s="43">
        <f ca="1">_xll.BInterpol('Base CDI'!$H$4:$H$28,'Base CDI'!$I$4:$I$29,S1406,"Cubic","Extrapolate=Linear","MultiX=Average","Skip=True","Sort=True")</f>
        <v>13.43058788551348</v>
      </c>
    </row>
    <row r="1407" spans="16:21" x14ac:dyDescent="0.25">
      <c r="P1407" s="10">
        <v>36558</v>
      </c>
      <c r="Q1407">
        <v>5.118995</v>
      </c>
      <c r="S1407" s="42">
        <f t="shared" ca="1" si="26"/>
        <v>47265</v>
      </c>
      <c r="T1407" s="43">
        <f ca="1">_xll.BInterpol('Base CDI'!$H$4:$H$28,'Base CDI'!$J$4:$J$29,S1407,"Cubic","Extrapolate=Linear","MultiX=Average","Skip=True","Sort=True")</f>
        <v>13.578831210606481</v>
      </c>
      <c r="U1407" s="43">
        <f ca="1">_xll.BInterpol('Base CDI'!$H$4:$H$28,'Base CDI'!$I$4:$I$29,S1407,"Cubic","Extrapolate=Linear","MultiX=Average","Skip=True","Sort=True")</f>
        <v>13.430921794292713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47266</v>
      </c>
      <c r="T1408" s="43">
        <f ca="1">_xll.BInterpol('Base CDI'!$H$4:$H$28,'Base CDI'!$J$4:$J$29,S1408,"Cubic","Extrapolate=Linear","MultiX=Average","Skip=True","Sort=True")</f>
        <v>13.579185102967109</v>
      </c>
      <c r="U1408" s="43">
        <f ca="1">_xll.BInterpol('Base CDI'!$H$4:$H$28,'Base CDI'!$I$4:$I$29,S1408,"Cubic","Extrapolate=Linear","MultiX=Average","Skip=True","Sort=True")</f>
        <v>13.431256226261686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47267</v>
      </c>
      <c r="T1409" s="43">
        <f ca="1">_xll.BInterpol('Base CDI'!$H$4:$H$28,'Base CDI'!$J$4:$J$29,S1409,"Cubic","Extrapolate=Linear","MultiX=Average","Skip=True","Sort=True")</f>
        <v>13.579539393531677</v>
      </c>
      <c r="U1409" s="43">
        <f ca="1">_xll.BInterpol('Base CDI'!$H$4:$H$28,'Base CDI'!$I$4:$I$29,S1409,"Cubic","Extrapolate=Linear","MultiX=Average","Skip=True","Sort=True")</f>
        <v>13.431591177419302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47268</v>
      </c>
      <c r="T1410" s="43">
        <f ca="1">_xll.BInterpol('Base CDI'!$H$4:$H$28,'Base CDI'!$J$4:$J$29,S1410,"Cubic","Extrapolate=Linear","MultiX=Average","Skip=True","Sort=True")</f>
        <v>13.579894079855077</v>
      </c>
      <c r="U1410" s="43">
        <f ca="1">_xll.BInterpol('Base CDI'!$H$4:$H$28,'Base CDI'!$I$4:$I$29,S1410,"Cubic","Extrapolate=Linear","MultiX=Average","Skip=True","Sort=True")</f>
        <v>13.431926643764461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47269</v>
      </c>
      <c r="T1411" s="43">
        <f ca="1">_xll.BInterpol('Base CDI'!$H$4:$H$28,'Base CDI'!$J$4:$J$29,S1411,"Cubic","Extrapolate=Linear","MultiX=Average","Skip=True","Sort=True")</f>
        <v>13.580249159492196</v>
      </c>
      <c r="U1411" s="43">
        <f ca="1">_xll.BInterpol('Base CDI'!$H$4:$H$28,'Base CDI'!$I$4:$I$29,S1411,"Cubic","Extrapolate=Linear","MultiX=Average","Skip=True","Sort=True")</f>
        <v>13.432262621296069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47270</v>
      </c>
      <c r="T1412" s="43">
        <f ca="1">_xll.BInterpol('Base CDI'!$H$4:$H$28,'Base CDI'!$J$4:$J$29,S1412,"Cubic","Extrapolate=Linear","MultiX=Average","Skip=True","Sort=True")</f>
        <v>13.580604629997923</v>
      </c>
      <c r="U1412" s="43">
        <f ca="1">_xll.BInterpol('Base CDI'!$H$4:$H$28,'Base CDI'!$I$4:$I$29,S1412,"Cubic","Extrapolate=Linear","MultiX=Average","Skip=True","Sort=True")</f>
        <v>13.432599106013026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47271</v>
      </c>
      <c r="T1413" s="43">
        <f ca="1">_xll.BInterpol('Base CDI'!$H$4:$H$28,'Base CDI'!$J$4:$J$29,S1413,"Cubic","Extrapolate=Linear","MultiX=Average","Skip=True","Sort=True")</f>
        <v>13.580960488927152</v>
      </c>
      <c r="U1413" s="43">
        <f ca="1">_xll.BInterpol('Base CDI'!$H$4:$H$28,'Base CDI'!$I$4:$I$29,S1413,"Cubic","Extrapolate=Linear","MultiX=Average","Skip=True","Sort=True")</f>
        <v>13.432936093914233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47272</v>
      </c>
      <c r="T1414" s="43">
        <f ca="1">_xll.BInterpol('Base CDI'!$H$4:$H$28,'Base CDI'!$J$4:$J$29,S1414,"Cubic","Extrapolate=Linear","MultiX=Average","Skip=True","Sort=True")</f>
        <v>13.581316733834772</v>
      </c>
      <c r="U1414" s="43">
        <f ca="1">_xll.BInterpol('Base CDI'!$H$4:$H$28,'Base CDI'!$I$4:$I$29,S1414,"Cubic","Extrapolate=Linear","MultiX=Average","Skip=True","Sort=True")</f>
        <v>13.433273580998593</v>
      </c>
    </row>
    <row r="1415" spans="16:21" x14ac:dyDescent="0.25">
      <c r="P1415" s="10">
        <v>36570</v>
      </c>
      <c r="Q1415">
        <v>5.146935</v>
      </c>
      <c r="S1415" s="42">
        <f t="shared" ca="1" si="26"/>
        <v>47273</v>
      </c>
      <c r="T1415" s="43">
        <f ca="1">_xll.BInterpol('Base CDI'!$H$4:$H$28,'Base CDI'!$J$4:$J$29,S1415,"Cubic","Extrapolate=Linear","MultiX=Average","Skip=True","Sort=True")</f>
        <v>13.581673362275671</v>
      </c>
      <c r="U1415" s="43">
        <f ca="1">_xll.BInterpol('Base CDI'!$H$4:$H$28,'Base CDI'!$I$4:$I$29,S1415,"Cubic","Extrapolate=Linear","MultiX=Average","Skip=True","Sort=True")</f>
        <v>13.433611563265009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47274</v>
      </c>
      <c r="T1416" s="43">
        <f ca="1">_xll.BInterpol('Base CDI'!$H$4:$H$28,'Base CDI'!$J$4:$J$29,S1416,"Cubic","Extrapolate=Linear","MultiX=Average","Skip=True","Sort=True")</f>
        <v>13.582030371804741</v>
      </c>
      <c r="U1416" s="43">
        <f ca="1">_xll.BInterpol('Base CDI'!$H$4:$H$28,'Base CDI'!$I$4:$I$29,S1416,"Cubic","Extrapolate=Linear","MultiX=Average","Skip=True","Sort=True")</f>
        <v>13.433950036712382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47275</v>
      </c>
      <c r="T1417" s="43">
        <f ca="1">_xll.BInterpol('Base CDI'!$H$4:$H$28,'Base CDI'!$J$4:$J$29,S1417,"Cubic","Extrapolate=Linear","MultiX=Average","Skip=True","Sort=True")</f>
        <v>13.58238775997687</v>
      </c>
      <c r="U1417" s="43">
        <f ca="1">_xll.BInterpol('Base CDI'!$H$4:$H$28,'Base CDI'!$I$4:$I$29,S1417,"Cubic","Extrapolate=Linear","MultiX=Average","Skip=True","Sort=True")</f>
        <v>13.434288997339614</v>
      </c>
    </row>
    <row r="1418" spans="16:21" x14ac:dyDescent="0.25">
      <c r="P1418" s="10">
        <v>36573</v>
      </c>
      <c r="Q1418">
        <v>5.157457</v>
      </c>
      <c r="S1418" s="42">
        <f t="shared" ca="1" si="26"/>
        <v>47276</v>
      </c>
      <c r="T1418" s="43">
        <f ca="1">_xll.BInterpol('Base CDI'!$H$4:$H$28,'Base CDI'!$J$4:$J$29,S1418,"Cubic","Extrapolate=Linear","MultiX=Average","Skip=True","Sort=True")</f>
        <v>13.582745524346949</v>
      </c>
      <c r="U1418" s="43">
        <f ca="1">_xll.BInterpol('Base CDI'!$H$4:$H$28,'Base CDI'!$I$4:$I$29,S1418,"Cubic","Extrapolate=Linear","MultiX=Average","Skip=True","Sort=True")</f>
        <v>13.434628441145609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47277</v>
      </c>
      <c r="T1419" s="43">
        <f ca="1">_xll.BInterpol('Base CDI'!$H$4:$H$28,'Base CDI'!$J$4:$J$29,S1419,"Cubic","Extrapolate=Linear","MultiX=Average","Skip=True","Sort=True")</f>
        <v>13.583103662469869</v>
      </c>
      <c r="U1419" s="43">
        <f ca="1">_xll.BInterpol('Base CDI'!$H$4:$H$28,'Base CDI'!$I$4:$I$29,S1419,"Cubic","Extrapolate=Linear","MultiX=Average","Skip=True","Sort=True")</f>
        <v>13.434968364129267</v>
      </c>
    </row>
    <row r="1420" spans="16:21" x14ac:dyDescent="0.25">
      <c r="P1420" s="10">
        <v>36577</v>
      </c>
      <c r="Q1420">
        <v>5.164485</v>
      </c>
      <c r="S1420" s="42">
        <f t="shared" ca="1" si="27"/>
        <v>47278</v>
      </c>
      <c r="T1420" s="43">
        <f ca="1">_xll.BInterpol('Base CDI'!$H$4:$H$28,'Base CDI'!$J$4:$J$29,S1420,"Cubic","Extrapolate=Linear","MultiX=Average","Skip=True","Sort=True")</f>
        <v>13.583462171900518</v>
      </c>
      <c r="U1420" s="43">
        <f ca="1">_xll.BInterpol('Base CDI'!$H$4:$H$28,'Base CDI'!$I$4:$I$29,S1420,"Cubic","Extrapolate=Linear","MultiX=Average","Skip=True","Sort=True")</f>
        <v>13.435308762289491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47279</v>
      </c>
      <c r="T1421" s="43">
        <f ca="1">_xll.BInterpol('Base CDI'!$H$4:$H$28,'Base CDI'!$J$4:$J$29,S1421,"Cubic","Extrapolate=Linear","MultiX=Average","Skip=True","Sort=True")</f>
        <v>13.583821050193787</v>
      </c>
      <c r="U1421" s="43">
        <f ca="1">_xll.BInterpol('Base CDI'!$H$4:$H$28,'Base CDI'!$I$4:$I$29,S1421,"Cubic","Extrapolate=Linear","MultiX=Average","Skip=True","Sort=True")</f>
        <v>13.435649631625184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47280</v>
      </c>
      <c r="T1422" s="43">
        <f ca="1">_xll.BInterpol('Base CDI'!$H$4:$H$28,'Base CDI'!$J$4:$J$29,S1422,"Cubic","Extrapolate=Linear","MultiX=Average","Skip=True","Sort=True")</f>
        <v>13.584180294904568</v>
      </c>
      <c r="U1422" s="43">
        <f ca="1">_xll.BInterpol('Base CDI'!$H$4:$H$28,'Base CDI'!$I$4:$I$29,S1422,"Cubic","Extrapolate=Linear","MultiX=Average","Skip=True","Sort=True")</f>
        <v>13.435990968135247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47281</v>
      </c>
      <c r="T1423" s="43">
        <f ca="1">_xll.BInterpol('Base CDI'!$H$4:$H$28,'Base CDI'!$J$4:$J$29,S1423,"Cubic","Extrapolate=Linear","MultiX=Average","Skip=True","Sort=True")</f>
        <v>13.584539903587748</v>
      </c>
      <c r="U1423" s="43">
        <f ca="1">_xll.BInterpol('Base CDI'!$H$4:$H$28,'Base CDI'!$I$4:$I$29,S1423,"Cubic","Extrapolate=Linear","MultiX=Average","Skip=True","Sort=True")</f>
        <v>13.436332767818582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47282</v>
      </c>
      <c r="T1424" s="43">
        <f ca="1">_xll.BInterpol('Base CDI'!$H$4:$H$28,'Base CDI'!$J$4:$J$29,S1424,"Cubic","Extrapolate=Linear","MultiX=Average","Skip=True","Sort=True")</f>
        <v>13.584899873798218</v>
      </c>
      <c r="U1424" s="43">
        <f ca="1">_xll.BInterpol('Base CDI'!$H$4:$H$28,'Base CDI'!$I$4:$I$29,S1424,"Cubic","Extrapolate=Linear","MultiX=Average","Skip=True","Sort=True")</f>
        <v>13.436675026674092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47283</v>
      </c>
      <c r="T1425" s="43">
        <f ca="1">_xll.BInterpol('Base CDI'!$H$4:$H$28,'Base CDI'!$J$4:$J$29,S1425,"Cubic","Extrapolate=Linear","MultiX=Average","Skip=True","Sort=True")</f>
        <v>13.585260203090867</v>
      </c>
      <c r="U1425" s="43">
        <f ca="1">_xll.BInterpol('Base CDI'!$H$4:$H$28,'Base CDI'!$I$4:$I$29,S1425,"Cubic","Extrapolate=Linear","MultiX=Average","Skip=True","Sort=True")</f>
        <v>13.437017740700677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47284</v>
      </c>
      <c r="T1426" s="43">
        <f ca="1">_xll.BInterpol('Base CDI'!$H$4:$H$28,'Base CDI'!$J$4:$J$29,S1426,"Cubic","Extrapolate=Linear","MultiX=Average","Skip=True","Sort=True")</f>
        <v>13.585620889020587</v>
      </c>
      <c r="U1426" s="43">
        <f ca="1">_xll.BInterpol('Base CDI'!$H$4:$H$28,'Base CDI'!$I$4:$I$29,S1426,"Cubic","Extrapolate=Linear","MultiX=Average","Skip=True","Sort=True")</f>
        <v>13.437360905897242</v>
      </c>
    </row>
    <row r="1427" spans="16:21" x14ac:dyDescent="0.25">
      <c r="P1427" s="10">
        <v>36586</v>
      </c>
      <c r="Q1427">
        <v>5.189203</v>
      </c>
      <c r="S1427" s="42">
        <f t="shared" ca="1" si="27"/>
        <v>47285</v>
      </c>
      <c r="T1427" s="43">
        <f ca="1">_xll.BInterpol('Base CDI'!$H$4:$H$28,'Base CDI'!$J$4:$J$29,S1427,"Cubic","Extrapolate=Linear","MultiX=Average","Skip=True","Sort=True")</f>
        <v>13.585981929142267</v>
      </c>
      <c r="U1427" s="43">
        <f ca="1">_xll.BInterpol('Base CDI'!$H$4:$H$28,'Base CDI'!$I$4:$I$29,S1427,"Cubic","Extrapolate=Linear","MultiX=Average","Skip=True","Sort=True")</f>
        <v>13.437704518262688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47286</v>
      </c>
      <c r="T1428" s="43">
        <f ca="1">_xll.BInterpol('Base CDI'!$H$4:$H$28,'Base CDI'!$J$4:$J$29,S1428,"Cubic","Extrapolate=Linear","MultiX=Average","Skip=True","Sort=True")</f>
        <v>13.586343321010798</v>
      </c>
      <c r="U1428" s="43">
        <f ca="1">_xll.BInterpol('Base CDI'!$H$4:$H$28,'Base CDI'!$I$4:$I$29,S1428,"Cubic","Extrapolate=Linear","MultiX=Average","Skip=True","Sort=True")</f>
        <v>13.438048573795916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47287</v>
      </c>
      <c r="T1429" s="43">
        <f ca="1">_xll.BInterpol('Base CDI'!$H$4:$H$28,'Base CDI'!$J$4:$J$29,S1429,"Cubic","Extrapolate=Linear","MultiX=Average","Skip=True","Sort=True")</f>
        <v>13.586705062181068</v>
      </c>
      <c r="U1429" s="43">
        <f ca="1">_xll.BInterpol('Base CDI'!$H$4:$H$28,'Base CDI'!$I$4:$I$29,S1429,"Cubic","Extrapolate=Linear","MultiX=Average","Skip=True","Sort=True")</f>
        <v>13.438393068495831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47288</v>
      </c>
      <c r="T1430" s="43">
        <f ca="1">_xll.BInterpol('Base CDI'!$H$4:$H$28,'Base CDI'!$J$4:$J$29,S1430,"Cubic","Extrapolate=Linear","MultiX=Average","Skip=True","Sort=True")</f>
        <v>13.587067150207968</v>
      </c>
      <c r="U1430" s="43">
        <f ca="1">_xll.BInterpol('Base CDI'!$H$4:$H$28,'Base CDI'!$I$4:$I$29,S1430,"Cubic","Extrapolate=Linear","MultiX=Average","Skip=True","Sort=True")</f>
        <v>13.438737998361331</v>
      </c>
    </row>
    <row r="1431" spans="16:21" x14ac:dyDescent="0.25">
      <c r="P1431" s="10">
        <v>36594</v>
      </c>
      <c r="Q1431">
        <v>5.203379</v>
      </c>
      <c r="S1431" s="42">
        <f t="shared" ca="1" si="27"/>
        <v>47289</v>
      </c>
      <c r="T1431" s="43">
        <f ca="1">_xll.BInterpol('Base CDI'!$H$4:$H$28,'Base CDI'!$J$4:$J$29,S1431,"Cubic","Extrapolate=Linear","MultiX=Average","Skip=True","Sort=True")</f>
        <v>13.587429582646388</v>
      </c>
      <c r="U1431" s="43">
        <f ca="1">_xll.BInterpol('Base CDI'!$H$4:$H$28,'Base CDI'!$I$4:$I$29,S1431,"Cubic","Extrapolate=Linear","MultiX=Average","Skip=True","Sort=True")</f>
        <v>13.439083359391322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47290</v>
      </c>
      <c r="T1432" s="43">
        <f ca="1">_xll.BInterpol('Base CDI'!$H$4:$H$28,'Base CDI'!$J$4:$J$29,S1432,"Cubic","Extrapolate=Linear","MultiX=Average","Skip=True","Sort=True")</f>
        <v>13.587792357051219</v>
      </c>
      <c r="U1432" s="43">
        <f ca="1">_xll.BInterpol('Base CDI'!$H$4:$H$28,'Base CDI'!$I$4:$I$29,S1432,"Cubic","Extrapolate=Linear","MultiX=Average","Skip=True","Sort=True")</f>
        <v>13.439429147584704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47291</v>
      </c>
      <c r="T1433" s="43">
        <f ca="1">_xll.BInterpol('Base CDI'!$H$4:$H$28,'Base CDI'!$J$4:$J$29,S1433,"Cubic","Extrapolate=Linear","MultiX=Average","Skip=True","Sort=True")</f>
        <v>13.58815547097735</v>
      </c>
      <c r="U1433" s="43">
        <f ca="1">_xll.BInterpol('Base CDI'!$H$4:$H$28,'Base CDI'!$I$4:$I$29,S1433,"Cubic","Extrapolate=Linear","MultiX=Average","Skip=True","Sort=True")</f>
        <v>13.439775358940381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47292</v>
      </c>
      <c r="T1434" s="43">
        <f ca="1">_xll.BInterpol('Base CDI'!$H$4:$H$28,'Base CDI'!$J$4:$J$29,S1434,"Cubic","Extrapolate=Linear","MultiX=Average","Skip=True","Sort=True")</f>
        <v>13.58851892197967</v>
      </c>
      <c r="U1434" s="43">
        <f ca="1">_xll.BInterpol('Base CDI'!$H$4:$H$28,'Base CDI'!$I$4:$I$29,S1434,"Cubic","Extrapolate=Linear","MultiX=Average","Skip=True","Sort=True")</f>
        <v>13.440121989457252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47293</v>
      </c>
      <c r="T1435" s="43">
        <f ca="1">_xll.BInterpol('Base CDI'!$H$4:$H$28,'Base CDI'!$J$4:$J$29,S1435,"Cubic","Extrapolate=Linear","MultiX=Average","Skip=True","Sort=True")</f>
        <v>13.58888270761307</v>
      </c>
      <c r="U1435" s="43">
        <f ca="1">_xll.BInterpol('Base CDI'!$H$4:$H$28,'Base CDI'!$I$4:$I$29,S1435,"Cubic","Extrapolate=Linear","MultiX=Average","Skip=True","Sort=True")</f>
        <v>13.440469035134221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47294</v>
      </c>
      <c r="T1436" s="43">
        <f ca="1">_xll.BInterpol('Base CDI'!$H$4:$H$28,'Base CDI'!$J$4:$J$29,S1436,"Cubic","Extrapolate=Linear","MultiX=Average","Skip=True","Sort=True")</f>
        <v>13.589246825432442</v>
      </c>
      <c r="U1436" s="43">
        <f ca="1">_xll.BInterpol('Base CDI'!$H$4:$H$28,'Base CDI'!$I$4:$I$29,S1436,"Cubic","Extrapolate=Linear","MultiX=Average","Skip=True","Sort=True")</f>
        <v>13.440816491970191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47295</v>
      </c>
      <c r="T1437" s="43">
        <f ca="1">_xll.BInterpol('Base CDI'!$H$4:$H$28,'Base CDI'!$J$4:$J$29,S1437,"Cubic","Extrapolate=Linear","MultiX=Average","Skip=True","Sort=True")</f>
        <v>13.589611272992672</v>
      </c>
      <c r="U1437" s="43">
        <f ca="1">_xll.BInterpol('Base CDI'!$H$4:$H$28,'Base CDI'!$I$4:$I$29,S1437,"Cubic","Extrapolate=Linear","MultiX=Average","Skip=True","Sort=True")</f>
        <v>13.441164355964064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47296</v>
      </c>
      <c r="T1438" s="43">
        <f ca="1">_xll.BInterpol('Base CDI'!$H$4:$H$28,'Base CDI'!$J$4:$J$29,S1438,"Cubic","Extrapolate=Linear","MultiX=Average","Skip=True","Sort=True")</f>
        <v>13.589976047848653</v>
      </c>
      <c r="U1438" s="43">
        <f ca="1">_xll.BInterpol('Base CDI'!$H$4:$H$28,'Base CDI'!$I$4:$I$29,S1438,"Cubic","Extrapolate=Linear","MultiX=Average","Skip=True","Sort=True")</f>
        <v>13.44151262311474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47297</v>
      </c>
      <c r="T1439" s="43">
        <f ca="1">_xll.BInterpol('Base CDI'!$H$4:$H$28,'Base CDI'!$J$4:$J$29,S1439,"Cubic","Extrapolate=Linear","MultiX=Average","Skip=True","Sort=True")</f>
        <v>13.590341147555273</v>
      </c>
      <c r="U1439" s="43">
        <f ca="1">_xll.BInterpol('Base CDI'!$H$4:$H$28,'Base CDI'!$I$4:$I$29,S1439,"Cubic","Extrapolate=Linear","MultiX=Average","Skip=True","Sort=True")</f>
        <v>13.441861289421121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47298</v>
      </c>
      <c r="T1440" s="43">
        <f ca="1">_xll.BInterpol('Base CDI'!$H$4:$H$28,'Base CDI'!$J$4:$J$29,S1440,"Cubic","Extrapolate=Linear","MultiX=Average","Skip=True","Sort=True")</f>
        <v>13.590706569667423</v>
      </c>
      <c r="U1440" s="43">
        <f ca="1">_xll.BInterpol('Base CDI'!$H$4:$H$28,'Base CDI'!$I$4:$I$29,S1440,"Cubic","Extrapolate=Linear","MultiX=Average","Skip=True","Sort=True")</f>
        <v>13.442210350882114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47299</v>
      </c>
      <c r="T1441" s="43">
        <f ca="1">_xll.BInterpol('Base CDI'!$H$4:$H$28,'Base CDI'!$J$4:$J$29,S1441,"Cubic","Extrapolate=Linear","MultiX=Average","Skip=True","Sort=True")</f>
        <v>13.591072311739994</v>
      </c>
      <c r="U1441" s="43">
        <f ca="1">_xll.BInterpol('Base CDI'!$H$4:$H$28,'Base CDI'!$I$4:$I$29,S1441,"Cubic","Extrapolate=Linear","MultiX=Average","Skip=True","Sort=True")</f>
        <v>13.442559803496614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47300</v>
      </c>
      <c r="T1442" s="43">
        <f ca="1">_xll.BInterpol('Base CDI'!$H$4:$H$28,'Base CDI'!$J$4:$J$29,S1442,"Cubic","Extrapolate=Linear","MultiX=Average","Skip=True","Sort=True")</f>
        <v>13.591438371327875</v>
      </c>
      <c r="U1442" s="43">
        <f ca="1">_xll.BInterpol('Base CDI'!$H$4:$H$28,'Base CDI'!$I$4:$I$29,S1442,"Cubic","Extrapolate=Linear","MultiX=Average","Skip=True","Sort=True")</f>
        <v>13.44290964326353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47301</v>
      </c>
      <c r="T1443" s="43">
        <f ca="1">_xll.BInterpol('Base CDI'!$H$4:$H$28,'Base CDI'!$J$4:$J$29,S1443,"Cubic","Extrapolate=Linear","MultiX=Average","Skip=True","Sort=True")</f>
        <v>13.591804745985957</v>
      </c>
      <c r="U1443" s="43">
        <f ca="1">_xll.BInterpol('Base CDI'!$H$4:$H$28,'Base CDI'!$I$4:$I$29,S1443,"Cubic","Extrapolate=Linear","MultiX=Average","Skip=True","Sort=True")</f>
        <v>13.443259866181759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47302</v>
      </c>
      <c r="T1444" s="43">
        <f ca="1">_xll.BInterpol('Base CDI'!$H$4:$H$28,'Base CDI'!$J$4:$J$29,S1444,"Cubic","Extrapolate=Linear","MultiX=Average","Skip=True","Sort=True")</f>
        <v>13.592171433269128</v>
      </c>
      <c r="U1444" s="43">
        <f ca="1">_xll.BInterpol('Base CDI'!$H$4:$H$28,'Base CDI'!$I$4:$I$29,S1444,"Cubic","Extrapolate=Linear","MultiX=Average","Skip=True","Sort=True")</f>
        <v>13.443610468250206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47303</v>
      </c>
      <c r="T1445" s="43">
        <f ca="1">_xll.BInterpol('Base CDI'!$H$4:$H$28,'Base CDI'!$J$4:$J$29,S1445,"Cubic","Extrapolate=Linear","MultiX=Average","Skip=True","Sort=True")</f>
        <v>13.592538430732279</v>
      </c>
      <c r="U1445" s="43">
        <f ca="1">_xll.BInterpol('Base CDI'!$H$4:$H$28,'Base CDI'!$I$4:$I$29,S1445,"Cubic","Extrapolate=Linear","MultiX=Average","Skip=True","Sort=True")</f>
        <v>13.443961445467773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47304</v>
      </c>
      <c r="T1446" s="43">
        <f ca="1">_xll.BInterpol('Base CDI'!$H$4:$H$28,'Base CDI'!$J$4:$J$29,S1446,"Cubic","Extrapolate=Linear","MultiX=Average","Skip=True","Sort=True")</f>
        <v>13.5929057359303</v>
      </c>
      <c r="U1446" s="43">
        <f ca="1">_xll.BInterpol('Base CDI'!$H$4:$H$28,'Base CDI'!$I$4:$I$29,S1446,"Cubic","Extrapolate=Linear","MultiX=Average","Skip=True","Sort=True")</f>
        <v>13.44431279383336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47305</v>
      </c>
      <c r="T1447" s="43">
        <f ca="1">_xll.BInterpol('Base CDI'!$H$4:$H$28,'Base CDI'!$J$4:$J$29,S1447,"Cubic","Extrapolate=Linear","MultiX=Average","Skip=True","Sort=True")</f>
        <v>13.593273346418082</v>
      </c>
      <c r="U1447" s="43">
        <f ca="1">_xll.BInterpol('Base CDI'!$H$4:$H$28,'Base CDI'!$I$4:$I$29,S1447,"Cubic","Extrapolate=Linear","MultiX=Average","Skip=True","Sort=True")</f>
        <v>13.44466450934587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47306</v>
      </c>
      <c r="T1448" s="43">
        <f ca="1">_xll.BInterpol('Base CDI'!$H$4:$H$28,'Base CDI'!$J$4:$J$29,S1448,"Cubic","Extrapolate=Linear","MultiX=Average","Skip=True","Sort=True")</f>
        <v>13.593641259750513</v>
      </c>
      <c r="U1448" s="43">
        <f ca="1">_xll.BInterpol('Base CDI'!$H$4:$H$28,'Base CDI'!$I$4:$I$29,S1448,"Cubic","Extrapolate=Linear","MultiX=Average","Skip=True","Sort=True")</f>
        <v>13.445016588004206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47307</v>
      </c>
      <c r="T1449" s="43">
        <f ca="1">_xll.BInterpol('Base CDI'!$H$4:$H$28,'Base CDI'!$J$4:$J$29,S1449,"Cubic","Extrapolate=Linear","MultiX=Average","Skip=True","Sort=True")</f>
        <v>13.594009473482483</v>
      </c>
      <c r="U1449" s="43">
        <f ca="1">_xll.BInterpol('Base CDI'!$H$4:$H$28,'Base CDI'!$I$4:$I$29,S1449,"Cubic","Extrapolate=Linear","MultiX=Average","Skip=True","Sort=True")</f>
        <v>13.44536902580727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47308</v>
      </c>
      <c r="T1450" s="43">
        <f ca="1">_xll.BInterpol('Base CDI'!$H$4:$H$28,'Base CDI'!$J$4:$J$29,S1450,"Cubic","Extrapolate=Linear","MultiX=Average","Skip=True","Sort=True")</f>
        <v>13.594377985168885</v>
      </c>
      <c r="U1450" s="43">
        <f ca="1">_xll.BInterpol('Base CDI'!$H$4:$H$28,'Base CDI'!$I$4:$I$29,S1450,"Cubic","Extrapolate=Linear","MultiX=Average","Skip=True","Sort=True")</f>
        <v>13.445721818753965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47309</v>
      </c>
      <c r="T1451" s="43">
        <f ca="1">_xll.BInterpol('Base CDI'!$H$4:$H$28,'Base CDI'!$J$4:$J$29,S1451,"Cubic","Extrapolate=Linear","MultiX=Average","Skip=True","Sort=True")</f>
        <v>13.594746792364607</v>
      </c>
      <c r="U1451" s="43">
        <f ca="1">_xll.BInterpol('Base CDI'!$H$4:$H$28,'Base CDI'!$I$4:$I$29,S1451,"Cubic","Extrapolate=Linear","MultiX=Average","Skip=True","Sort=True")</f>
        <v>13.446074962843191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47310</v>
      </c>
      <c r="T1452" s="43">
        <f ca="1">_xll.BInterpol('Base CDI'!$H$4:$H$28,'Base CDI'!$J$4:$J$29,S1452,"Cubic","Extrapolate=Linear","MultiX=Average","Skip=True","Sort=True")</f>
        <v>13.595115892624538</v>
      </c>
      <c r="U1452" s="43">
        <f ca="1">_xll.BInterpol('Base CDI'!$H$4:$H$28,'Base CDI'!$I$4:$I$29,S1452,"Cubic","Extrapolate=Linear","MultiX=Average","Skip=True","Sort=True")</f>
        <v>13.446428454073851</v>
      </c>
    </row>
    <row r="1453" spans="16:21" x14ac:dyDescent="0.25">
      <c r="P1453" s="10">
        <v>36626</v>
      </c>
      <c r="Q1453">
        <v>5.281523</v>
      </c>
      <c r="S1453" s="42">
        <f t="shared" ca="1" si="27"/>
        <v>47311</v>
      </c>
      <c r="T1453" s="43">
        <f ca="1">_xll.BInterpol('Base CDI'!$H$4:$H$28,'Base CDI'!$J$4:$J$29,S1453,"Cubic","Extrapolate=Linear","MultiX=Average","Skip=True","Sort=True")</f>
        <v>13.595485283503569</v>
      </c>
      <c r="U1453" s="43">
        <f ca="1">_xll.BInterpol('Base CDI'!$H$4:$H$28,'Base CDI'!$I$4:$I$29,S1453,"Cubic","Extrapolate=Linear","MultiX=Average","Skip=True","Sort=True")</f>
        <v>13.446782288444847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47312</v>
      </c>
      <c r="T1454" s="43">
        <f ca="1">_xll.BInterpol('Base CDI'!$H$4:$H$28,'Base CDI'!$J$4:$J$29,S1454,"Cubic","Extrapolate=Linear","MultiX=Average","Skip=True","Sort=True")</f>
        <v>13.59585496255659</v>
      </c>
      <c r="U1454" s="43">
        <f ca="1">_xll.BInterpol('Base CDI'!$H$4:$H$28,'Base CDI'!$I$4:$I$29,S1454,"Cubic","Extrapolate=Linear","MultiX=Average","Skip=True","Sort=True")</f>
        <v>13.447136461955083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47313</v>
      </c>
      <c r="T1455" s="43">
        <f ca="1">_xll.BInterpol('Base CDI'!$H$4:$H$28,'Base CDI'!$J$4:$J$29,S1455,"Cubic","Extrapolate=Linear","MultiX=Average","Skip=True","Sort=True")</f>
        <v>13.596224927338492</v>
      </c>
      <c r="U1455" s="43">
        <f ca="1">_xll.BInterpol('Base CDI'!$H$4:$H$28,'Base CDI'!$I$4:$I$29,S1455,"Cubic","Extrapolate=Linear","MultiX=Average","Skip=True","Sort=True")</f>
        <v>13.447490970603457</v>
      </c>
    </row>
    <row r="1456" spans="16:21" x14ac:dyDescent="0.25">
      <c r="P1456" s="10">
        <v>36629</v>
      </c>
      <c r="Q1456">
        <v>5.292154</v>
      </c>
      <c r="S1456" s="42">
        <f t="shared" ca="1" si="27"/>
        <v>47314</v>
      </c>
      <c r="T1456" s="43">
        <f ca="1">_xll.BInterpol('Base CDI'!$H$4:$H$28,'Base CDI'!$J$4:$J$29,S1456,"Cubic","Extrapolate=Linear","MultiX=Average","Skip=True","Sort=True")</f>
        <v>13.596595175404165</v>
      </c>
      <c r="U1456" s="43">
        <f ca="1">_xll.BInterpol('Base CDI'!$H$4:$H$28,'Base CDI'!$I$4:$I$29,S1456,"Cubic","Extrapolate=Linear","MultiX=Average","Skip=True","Sort=True")</f>
        <v>13.447845810388875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47315</v>
      </c>
      <c r="T1457" s="43">
        <f ca="1">_xll.BInterpol('Base CDI'!$H$4:$H$28,'Base CDI'!$J$4:$J$29,S1457,"Cubic","Extrapolate=Linear","MultiX=Average","Skip=True","Sort=True")</f>
        <v>13.596965704308495</v>
      </c>
      <c r="U1457" s="43">
        <f ca="1">_xll.BInterpol('Base CDI'!$H$4:$H$28,'Base CDI'!$I$4:$I$29,S1457,"Cubic","Extrapolate=Linear","MultiX=Average","Skip=True","Sort=True")</f>
        <v>13.448200977310238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47316</v>
      </c>
      <c r="T1458" s="43">
        <f ca="1">_xll.BInterpol('Base CDI'!$H$4:$H$28,'Base CDI'!$J$4:$J$29,S1458,"Cubic","Extrapolate=Linear","MultiX=Average","Skip=True","Sort=True")</f>
        <v>13.597336511606377</v>
      </c>
      <c r="U1458" s="43">
        <f ca="1">_xll.BInterpol('Base CDI'!$H$4:$H$28,'Base CDI'!$I$4:$I$29,S1458,"Cubic","Extrapolate=Linear","MultiX=Average","Skip=True","Sort=True")</f>
        <v>13.448556467366448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47317</v>
      </c>
      <c r="T1459" s="43">
        <f ca="1">_xll.BInterpol('Base CDI'!$H$4:$H$28,'Base CDI'!$J$4:$J$29,S1459,"Cubic","Extrapolate=Linear","MultiX=Average","Skip=True","Sort=True")</f>
        <v>13.597707594852698</v>
      </c>
      <c r="U1459" s="43">
        <f ca="1">_xll.BInterpol('Base CDI'!$H$4:$H$28,'Base CDI'!$I$4:$I$29,S1459,"Cubic","Extrapolate=Linear","MultiX=Average","Skip=True","Sort=True")</f>
        <v>13.448912276556406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47318</v>
      </c>
      <c r="T1460" s="43">
        <f ca="1">_xll.BInterpol('Base CDI'!$H$4:$H$28,'Base CDI'!$J$4:$J$29,S1460,"Cubic","Extrapolate=Linear","MultiX=Average","Skip=True","Sort=True")</f>
        <v>13.59807895160235</v>
      </c>
      <c r="U1460" s="43">
        <f ca="1">_xll.BInterpol('Base CDI'!$H$4:$H$28,'Base CDI'!$I$4:$I$29,S1460,"Cubic","Extrapolate=Linear","MultiX=Average","Skip=True","Sort=True")</f>
        <v>13.449268400879017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47319</v>
      </c>
      <c r="T1461" s="43">
        <f ca="1">_xll.BInterpol('Base CDI'!$H$4:$H$28,'Base CDI'!$J$4:$J$29,S1461,"Cubic","Extrapolate=Linear","MultiX=Average","Skip=True","Sort=True")</f>
        <v>13.598450579410223</v>
      </c>
      <c r="U1461" s="43">
        <f ca="1">_xll.BInterpol('Base CDI'!$H$4:$H$28,'Base CDI'!$I$4:$I$29,S1461,"Cubic","Extrapolate=Linear","MultiX=Average","Skip=True","Sort=True")</f>
        <v>13.449624836333181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47320</v>
      </c>
      <c r="T1462" s="43">
        <f ca="1">_xll.BInterpol('Base CDI'!$H$4:$H$28,'Base CDI'!$J$4:$J$29,S1462,"Cubic","Extrapolate=Linear","MultiX=Average","Skip=True","Sort=True")</f>
        <v>13.598822475831204</v>
      </c>
      <c r="U1462" s="43">
        <f ca="1">_xll.BInterpol('Base CDI'!$H$4:$H$28,'Base CDI'!$I$4:$I$29,S1462,"Cubic","Extrapolate=Linear","MultiX=Average","Skip=True","Sort=True")</f>
        <v>13.449981578917798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47321</v>
      </c>
      <c r="T1463" s="43">
        <f ca="1">_xll.BInterpol('Base CDI'!$H$4:$H$28,'Base CDI'!$J$4:$J$29,S1463,"Cubic","Extrapolate=Linear","MultiX=Average","Skip=True","Sort=True")</f>
        <v>13.599194638420185</v>
      </c>
      <c r="U1463" s="43">
        <f ca="1">_xll.BInterpol('Base CDI'!$H$4:$H$28,'Base CDI'!$I$4:$I$29,S1463,"Cubic","Extrapolate=Linear","MultiX=Average","Skip=True","Sort=True")</f>
        <v>13.450338624631774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47322</v>
      </c>
      <c r="T1464" s="43">
        <f ca="1">_xll.BInterpol('Base CDI'!$H$4:$H$28,'Base CDI'!$J$4:$J$29,S1464,"Cubic","Extrapolate=Linear","MultiX=Average","Skip=True","Sort=True")</f>
        <v>13.599567064732057</v>
      </c>
      <c r="U1464" s="43">
        <f ca="1">_xll.BInterpol('Base CDI'!$H$4:$H$28,'Base CDI'!$I$4:$I$29,S1464,"Cubic","Extrapolate=Linear","MultiX=Average","Skip=True","Sort=True")</f>
        <v>13.45069596947401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47323</v>
      </c>
      <c r="T1465" s="43">
        <f ca="1">_xll.BInterpol('Base CDI'!$H$4:$H$28,'Base CDI'!$J$4:$J$29,S1465,"Cubic","Extrapolate=Linear","MultiX=Average","Skip=True","Sort=True")</f>
        <v>13.59993975232171</v>
      </c>
      <c r="U1465" s="43">
        <f ca="1">_xll.BInterpol('Base CDI'!$H$4:$H$28,'Base CDI'!$I$4:$I$29,S1465,"Cubic","Extrapolate=Linear","MultiX=Average","Skip=True","Sort=True")</f>
        <v>13.451053609443408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47324</v>
      </c>
      <c r="T1466" s="43">
        <f ca="1">_xll.BInterpol('Base CDI'!$H$4:$H$28,'Base CDI'!$J$4:$J$29,S1466,"Cubic","Extrapolate=Linear","MultiX=Average","Skip=True","Sort=True")</f>
        <v>13.60031269874403</v>
      </c>
      <c r="U1466" s="43">
        <f ca="1">_xll.BInterpol('Base CDI'!$H$4:$H$28,'Base CDI'!$I$4:$I$29,S1466,"Cubic","Extrapolate=Linear","MultiX=Average","Skip=True","Sort=True")</f>
        <v>13.451411540538871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47325</v>
      </c>
      <c r="T1467" s="43">
        <f ca="1">_xll.BInterpol('Base CDI'!$H$4:$H$28,'Base CDI'!$J$4:$J$29,S1467,"Cubic","Extrapolate=Linear","MultiX=Average","Skip=True","Sort=True")</f>
        <v>13.600685901553913</v>
      </c>
      <c r="U1467" s="43">
        <f ca="1">_xll.BInterpol('Base CDI'!$H$4:$H$28,'Base CDI'!$I$4:$I$29,S1467,"Cubic","Extrapolate=Linear","MultiX=Average","Skip=True","Sort=True")</f>
        <v>13.451769758759298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47326</v>
      </c>
      <c r="T1468" s="43">
        <f ca="1">_xll.BInterpol('Base CDI'!$H$4:$H$28,'Base CDI'!$J$4:$J$29,S1468,"Cubic","Extrapolate=Linear","MultiX=Average","Skip=True","Sort=True")</f>
        <v>13.601059358306244</v>
      </c>
      <c r="U1468" s="43">
        <f ca="1">_xll.BInterpol('Base CDI'!$H$4:$H$28,'Base CDI'!$I$4:$I$29,S1468,"Cubic","Extrapolate=Linear","MultiX=Average","Skip=True","Sort=True")</f>
        <v>13.452128260103594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47327</v>
      </c>
      <c r="T1469" s="43">
        <f ca="1">_xll.BInterpol('Base CDI'!$H$4:$H$28,'Base CDI'!$J$4:$J$29,S1469,"Cubic","Extrapolate=Linear","MultiX=Average","Skip=True","Sort=True")</f>
        <v>13.601433066555916</v>
      </c>
      <c r="U1469" s="43">
        <f ca="1">_xll.BInterpol('Base CDI'!$H$4:$H$28,'Base CDI'!$I$4:$I$29,S1469,"Cubic","Extrapolate=Linear","MultiX=Average","Skip=True","Sort=True")</f>
        <v>13.452487040570659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47328</v>
      </c>
      <c r="T1470" s="43">
        <f ca="1">_xll.BInterpol('Base CDI'!$H$4:$H$28,'Base CDI'!$J$4:$J$29,S1470,"Cubic","Extrapolate=Linear","MultiX=Average","Skip=True","Sort=True")</f>
        <v>13.601807023857818</v>
      </c>
      <c r="U1470" s="43">
        <f ca="1">_xll.BInterpol('Base CDI'!$H$4:$H$28,'Base CDI'!$I$4:$I$29,S1470,"Cubic","Extrapolate=Linear","MultiX=Average","Skip=True","Sort=True")</f>
        <v>13.452846096159398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47329</v>
      </c>
      <c r="T1471" s="43">
        <f ca="1">_xll.BInterpol('Base CDI'!$H$4:$H$28,'Base CDI'!$J$4:$J$29,S1471,"Cubic","Extrapolate=Linear","MultiX=Average","Skip=True","Sort=True")</f>
        <v>13.60218122776684</v>
      </c>
      <c r="U1471" s="43">
        <f ca="1">_xll.BInterpol('Base CDI'!$H$4:$H$28,'Base CDI'!$I$4:$I$29,S1471,"Cubic","Extrapolate=Linear","MultiX=Average","Skip=True","Sort=True")</f>
        <v>13.453205422868711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47330</v>
      </c>
      <c r="T1472" s="43">
        <f ca="1">_xll.BInterpol('Base CDI'!$H$4:$H$28,'Base CDI'!$J$4:$J$29,S1472,"Cubic","Extrapolate=Linear","MultiX=Average","Skip=True","Sort=True")</f>
        <v>13.602555675837872</v>
      </c>
      <c r="U1472" s="43">
        <f ca="1">_xll.BInterpol('Base CDI'!$H$4:$H$28,'Base CDI'!$I$4:$I$29,S1472,"Cubic","Extrapolate=Linear","MultiX=Average","Skip=True","Sort=True")</f>
        <v>13.453565016697501</v>
      </c>
    </row>
    <row r="1473" spans="16:21" x14ac:dyDescent="0.25">
      <c r="P1473" s="10">
        <v>36656</v>
      </c>
      <c r="Q1473">
        <v>5.353021</v>
      </c>
      <c r="S1473" s="42">
        <f t="shared" ca="1" si="27"/>
        <v>47331</v>
      </c>
      <c r="T1473" s="43">
        <f ca="1">_xll.BInterpol('Base CDI'!$H$4:$H$28,'Base CDI'!$J$4:$J$29,S1473,"Cubic","Extrapolate=Linear","MultiX=Average","Skip=True","Sort=True")</f>
        <v>13.602930365625804</v>
      </c>
      <c r="U1473" s="43">
        <f ca="1">_xll.BInterpol('Base CDI'!$H$4:$H$28,'Base CDI'!$I$4:$I$29,S1473,"Cubic","Extrapolate=Linear","MultiX=Average","Skip=True","Sort=True")</f>
        <v>13.45392487364467</v>
      </c>
    </row>
    <row r="1474" spans="16:21" x14ac:dyDescent="0.25">
      <c r="P1474" s="10">
        <v>36657</v>
      </c>
      <c r="Q1474">
        <v>5.356617</v>
      </c>
      <c r="S1474" s="42">
        <f t="shared" ca="1" si="27"/>
        <v>47332</v>
      </c>
      <c r="T1474" s="43">
        <f ca="1">_xll.BInterpol('Base CDI'!$H$4:$H$28,'Base CDI'!$J$4:$J$29,S1474,"Cubic","Extrapolate=Linear","MultiX=Average","Skip=True","Sort=True")</f>
        <v>13.603305294685526</v>
      </c>
      <c r="U1474" s="43">
        <f ca="1">_xll.BInterpol('Base CDI'!$H$4:$H$28,'Base CDI'!$I$4:$I$29,S1474,"Cubic","Extrapolate=Linear","MultiX=Average","Skip=True","Sort=True")</f>
        <v>13.454284989709121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47333</v>
      </c>
      <c r="T1475" s="43">
        <f ca="1">_xll.BInterpol('Base CDI'!$H$4:$H$28,'Base CDI'!$J$4:$J$29,S1475,"Cubic","Extrapolate=Linear","MultiX=Average","Skip=True","Sort=True")</f>
        <v>13.603680460571928</v>
      </c>
      <c r="U1475" s="43">
        <f ca="1">_xll.BInterpol('Base CDI'!$H$4:$H$28,'Base CDI'!$I$4:$I$29,S1475,"Cubic","Extrapolate=Linear","MultiX=Average","Skip=True","Sort=True")</f>
        <v>13.454645360889753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47334</v>
      </c>
      <c r="T1476" s="43">
        <f ca="1">_xll.BInterpol('Base CDI'!$H$4:$H$28,'Base CDI'!$J$4:$J$29,S1476,"Cubic","Extrapolate=Linear","MultiX=Average","Skip=True","Sort=True")</f>
        <v>13.6040558608399</v>
      </c>
      <c r="U1476" s="43">
        <f ca="1">_xll.BInterpol('Base CDI'!$H$4:$H$28,'Base CDI'!$I$4:$I$29,S1476,"Cubic","Extrapolate=Linear","MultiX=Average","Skip=True","Sort=True")</f>
        <v>13.455005983185472</v>
      </c>
    </row>
    <row r="1477" spans="16:21" x14ac:dyDescent="0.25">
      <c r="P1477" s="10">
        <v>36662</v>
      </c>
      <c r="Q1477">
        <v>5.367413</v>
      </c>
      <c r="S1477" s="42">
        <f t="shared" ca="1" si="27"/>
        <v>47335</v>
      </c>
      <c r="T1477" s="43">
        <f ca="1">_xll.BInterpol('Base CDI'!$H$4:$H$28,'Base CDI'!$J$4:$J$29,S1477,"Cubic","Extrapolate=Linear","MultiX=Average","Skip=True","Sort=True")</f>
        <v>13.604431493044332</v>
      </c>
      <c r="U1477" s="43">
        <f ca="1">_xll.BInterpol('Base CDI'!$H$4:$H$28,'Base CDI'!$I$4:$I$29,S1477,"Cubic","Extrapolate=Linear","MultiX=Average","Skip=True","Sort=True")</f>
        <v>13.455366852595178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47336</v>
      </c>
      <c r="T1478" s="43">
        <f ca="1">_xll.BInterpol('Base CDI'!$H$4:$H$28,'Base CDI'!$J$4:$J$29,S1478,"Cubic","Extrapolate=Linear","MultiX=Average","Skip=True","Sort=True")</f>
        <v>13.604807354740114</v>
      </c>
      <c r="U1478" s="43">
        <f ca="1">_xll.BInterpol('Base CDI'!$H$4:$H$28,'Base CDI'!$I$4:$I$29,S1478,"Cubic","Extrapolate=Linear","MultiX=Average","Skip=True","Sort=True")</f>
        <v>13.455727965117772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47337</v>
      </c>
      <c r="T1479" s="43">
        <f ca="1">_xll.BInterpol('Base CDI'!$H$4:$H$28,'Base CDI'!$J$4:$J$29,S1479,"Cubic","Extrapolate=Linear","MultiX=Average","Skip=True","Sort=True")</f>
        <v>13.605183443482135</v>
      </c>
      <c r="U1479" s="43">
        <f ca="1">_xll.BInterpol('Base CDI'!$H$4:$H$28,'Base CDI'!$I$4:$I$29,S1479,"Cubic","Extrapolate=Linear","MultiX=Average","Skip=True","Sort=True")</f>
        <v>13.456089316752159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47338</v>
      </c>
      <c r="T1480" s="43">
        <f ca="1">_xll.BInterpol('Base CDI'!$H$4:$H$28,'Base CDI'!$J$4:$J$29,S1480,"Cubic","Extrapolate=Linear","MultiX=Average","Skip=True","Sort=True")</f>
        <v>13.605559756825288</v>
      </c>
      <c r="U1480" s="43">
        <f ca="1">_xll.BInterpol('Base CDI'!$H$4:$H$28,'Base CDI'!$I$4:$I$29,S1480,"Cubic","Extrapolate=Linear","MultiX=Average","Skip=True","Sort=True")</f>
        <v>13.45645090349724</v>
      </c>
    </row>
    <row r="1481" spans="16:21" x14ac:dyDescent="0.25">
      <c r="P1481" s="10">
        <v>36668</v>
      </c>
      <c r="Q1481">
        <v>5.381831</v>
      </c>
      <c r="S1481" s="42">
        <f t="shared" ca="1" si="27"/>
        <v>47339</v>
      </c>
      <c r="T1481" s="43">
        <f ca="1">_xll.BInterpol('Base CDI'!$H$4:$H$28,'Base CDI'!$J$4:$J$29,S1481,"Cubic","Extrapolate=Linear","MultiX=Average","Skip=True","Sort=True")</f>
        <v>13.60593629232446</v>
      </c>
      <c r="U1481" s="43">
        <f ca="1">_xll.BInterpol('Base CDI'!$H$4:$H$28,'Base CDI'!$I$4:$I$29,S1481,"Cubic","Extrapolate=Linear","MultiX=Average","Skip=True","Sort=True")</f>
        <v>13.456812721351916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47340</v>
      </c>
      <c r="T1482" s="43">
        <f ca="1">_xll.BInterpol('Base CDI'!$H$4:$H$28,'Base CDI'!$J$4:$J$29,S1482,"Cubic","Extrapolate=Linear","MultiX=Average","Skip=True","Sort=True")</f>
        <v>13.606313047534542</v>
      </c>
      <c r="U1482" s="43">
        <f ca="1">_xll.BInterpol('Base CDI'!$H$4:$H$28,'Base CDI'!$I$4:$I$29,S1482,"Cubic","Extrapolate=Linear","MultiX=Average","Skip=True","Sort=True")</f>
        <v>13.457174766315092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47341</v>
      </c>
      <c r="T1483" s="43">
        <f ca="1">_xll.BInterpol('Base CDI'!$H$4:$H$28,'Base CDI'!$J$4:$J$29,S1483,"Cubic","Extrapolate=Linear","MultiX=Average","Skip=True","Sort=True")</f>
        <v>13.606690020010424</v>
      </c>
      <c r="U1483" s="43">
        <f ca="1">_xll.BInterpol('Base CDI'!$H$4:$H$28,'Base CDI'!$I$4:$I$29,S1483,"Cubic","Extrapolate=Linear","MultiX=Average","Skip=True","Sort=True")</f>
        <v>13.457537034385664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47342</v>
      </c>
      <c r="T1484" s="43">
        <f ca="1">_xll.BInterpol('Base CDI'!$H$4:$H$28,'Base CDI'!$J$4:$J$29,S1484,"Cubic","Extrapolate=Linear","MultiX=Average","Skip=True","Sort=True")</f>
        <v>13.607067207306995</v>
      </c>
      <c r="U1484" s="43">
        <f ca="1">_xll.BInterpol('Base CDI'!$H$4:$H$28,'Base CDI'!$I$4:$I$29,S1484,"Cubic","Extrapolate=Linear","MultiX=Average","Skip=True","Sort=True")</f>
        <v>13.457899521562542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47343</v>
      </c>
      <c r="T1485" s="43">
        <f ca="1">_xll.BInterpol('Base CDI'!$H$4:$H$28,'Base CDI'!$J$4:$J$29,S1485,"Cubic","Extrapolate=Linear","MultiX=Average","Skip=True","Sort=True")</f>
        <v>13.607444606979147</v>
      </c>
      <c r="U1485" s="43">
        <f ca="1">_xll.BInterpol('Base CDI'!$H$4:$H$28,'Base CDI'!$I$4:$I$29,S1485,"Cubic","Extrapolate=Linear","MultiX=Average","Skip=True","Sort=True")</f>
        <v>13.458262223844624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47344</v>
      </c>
      <c r="T1486" s="43">
        <f ca="1">_xll.BInterpol('Base CDI'!$H$4:$H$28,'Base CDI'!$J$4:$J$29,S1486,"Cubic","Extrapolate=Linear","MultiX=Average","Skip=True","Sort=True")</f>
        <v>13.60782221658177</v>
      </c>
      <c r="U1486" s="43">
        <f ca="1">_xll.BInterpol('Base CDI'!$H$4:$H$28,'Base CDI'!$I$4:$I$29,S1486,"Cubic","Extrapolate=Linear","MultiX=Average","Skip=True","Sort=True")</f>
        <v>13.458625137230811</v>
      </c>
    </row>
    <row r="1487" spans="16:21" x14ac:dyDescent="0.25">
      <c r="P1487" s="10">
        <v>36676</v>
      </c>
      <c r="Q1487">
        <v>5.403537</v>
      </c>
      <c r="S1487" s="42">
        <f t="shared" ca="1" si="28"/>
        <v>47345</v>
      </c>
      <c r="T1487" s="43">
        <f ca="1">_xll.BInterpol('Base CDI'!$H$4:$H$28,'Base CDI'!$J$4:$J$29,S1487,"Cubic","Extrapolate=Linear","MultiX=Average","Skip=True","Sort=True")</f>
        <v>13.608200033669752</v>
      </c>
      <c r="U1487" s="43">
        <f ca="1">_xll.BInterpol('Base CDI'!$H$4:$H$28,'Base CDI'!$I$4:$I$29,S1487,"Cubic","Extrapolate=Linear","MultiX=Average","Skip=True","Sort=True")</f>
        <v>13.458988257720007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47346</v>
      </c>
      <c r="T1488" s="43">
        <f ca="1">_xll.BInterpol('Base CDI'!$H$4:$H$28,'Base CDI'!$J$4:$J$29,S1488,"Cubic","Extrapolate=Linear","MultiX=Average","Skip=True","Sort=True")</f>
        <v>13.608578055797983</v>
      </c>
      <c r="U1488" s="43">
        <f ca="1">_xll.BInterpol('Base CDI'!$H$4:$H$28,'Base CDI'!$I$4:$I$29,S1488,"Cubic","Extrapolate=Linear","MultiX=Average","Skip=True","Sort=True")</f>
        <v>13.459351581311115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47347</v>
      </c>
      <c r="T1489" s="43">
        <f ca="1">_xll.BInterpol('Base CDI'!$H$4:$H$28,'Base CDI'!$J$4:$J$29,S1489,"Cubic","Extrapolate=Linear","MultiX=Average","Skip=True","Sort=True")</f>
        <v>13.608956280521355</v>
      </c>
      <c r="U1489" s="43">
        <f ca="1">_xll.BInterpol('Base CDI'!$H$4:$H$28,'Base CDI'!$I$4:$I$29,S1489,"Cubic","Extrapolate=Linear","MultiX=Average","Skip=True","Sort=True")</f>
        <v>13.459715104003035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47348</v>
      </c>
      <c r="T1490" s="43">
        <f ca="1">_xll.BInterpol('Base CDI'!$H$4:$H$28,'Base CDI'!$J$4:$J$29,S1490,"Cubic","Extrapolate=Linear","MultiX=Average","Skip=True","Sort=True")</f>
        <v>13.609334705394756</v>
      </c>
      <c r="U1490" s="43">
        <f ca="1">_xll.BInterpol('Base CDI'!$H$4:$H$28,'Base CDI'!$I$4:$I$29,S1490,"Cubic","Extrapolate=Linear","MultiX=Average","Skip=True","Sort=True")</f>
        <v>13.460078821794671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47349</v>
      </c>
      <c r="T1491" s="43">
        <f ca="1">_xll.BInterpol('Base CDI'!$H$4:$H$28,'Base CDI'!$J$4:$J$29,S1491,"Cubic","Extrapolate=Linear","MultiX=Average","Skip=True","Sort=True")</f>
        <v>13.609713327973079</v>
      </c>
      <c r="U1491" s="43">
        <f ca="1">_xll.BInterpol('Base CDI'!$H$4:$H$28,'Base CDI'!$I$4:$I$29,S1491,"Cubic","Extrapolate=Linear","MultiX=Average","Skip=True","Sort=True")</f>
        <v>13.460442730684923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47350</v>
      </c>
      <c r="T1492" s="43">
        <f ca="1">_xll.BInterpol('Base CDI'!$H$4:$H$28,'Base CDI'!$J$4:$J$29,S1492,"Cubic","Extrapolate=Linear","MultiX=Average","Skip=True","Sort=True")</f>
        <v>13.610092145811212</v>
      </c>
      <c r="U1492" s="43">
        <f ca="1">_xll.BInterpol('Base CDI'!$H$4:$H$28,'Base CDI'!$I$4:$I$29,S1492,"Cubic","Extrapolate=Linear","MultiX=Average","Skip=True","Sort=True")</f>
        <v>13.460806826672695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47351</v>
      </c>
      <c r="T1493" s="43">
        <f ca="1">_xll.BInterpol('Base CDI'!$H$4:$H$28,'Base CDI'!$J$4:$J$29,S1493,"Cubic","Extrapolate=Linear","MultiX=Average","Skip=True","Sort=True")</f>
        <v>13.610471156464042</v>
      </c>
      <c r="U1493" s="43">
        <f ca="1">_xll.BInterpol('Base CDI'!$H$4:$H$28,'Base CDI'!$I$4:$I$29,S1493,"Cubic","Extrapolate=Linear","MultiX=Average","Skip=True","Sort=True")</f>
        <v>13.461171105756888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47352</v>
      </c>
      <c r="T1494" s="43">
        <f ca="1">_xll.BInterpol('Base CDI'!$H$4:$H$28,'Base CDI'!$J$4:$J$29,S1494,"Cubic","Extrapolate=Linear","MultiX=Average","Skip=True","Sort=True")</f>
        <v>13.610850357486465</v>
      </c>
      <c r="U1494" s="43">
        <f ca="1">_xll.BInterpol('Base CDI'!$H$4:$H$28,'Base CDI'!$I$4:$I$29,S1494,"Cubic","Extrapolate=Linear","MultiX=Average","Skip=True","Sort=True")</f>
        <v>13.461535563936405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47353</v>
      </c>
      <c r="T1495" s="43">
        <f ca="1">_xll.BInterpol('Base CDI'!$H$4:$H$28,'Base CDI'!$J$4:$J$29,S1495,"Cubic","Extrapolate=Linear","MultiX=Average","Skip=True","Sort=True")</f>
        <v>13.611229746433366</v>
      </c>
      <c r="U1495" s="43">
        <f ca="1">_xll.BInterpol('Base CDI'!$H$4:$H$28,'Base CDI'!$I$4:$I$29,S1495,"Cubic","Extrapolate=Linear","MultiX=Average","Skip=True","Sort=True")</f>
        <v>13.461900197210147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47354</v>
      </c>
      <c r="T1496" s="43">
        <f ca="1">_xll.BInterpol('Base CDI'!$H$4:$H$28,'Base CDI'!$J$4:$J$29,S1496,"Cubic","Extrapolate=Linear","MultiX=Average","Skip=True","Sort=True")</f>
        <v>13.611609320859639</v>
      </c>
      <c r="U1496" s="43">
        <f ca="1">_xll.BInterpol('Base CDI'!$H$4:$H$28,'Base CDI'!$I$4:$I$29,S1496,"Cubic","Extrapolate=Linear","MultiX=Average","Skip=True","Sort=True")</f>
        <v>13.462265001577016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47355</v>
      </c>
      <c r="T1497" s="43">
        <f ca="1">_xll.BInterpol('Base CDI'!$H$4:$H$28,'Base CDI'!$J$4:$J$29,S1497,"Cubic","Extrapolate=Linear","MultiX=Average","Skip=True","Sort=True")</f>
        <v>13.611989078320171</v>
      </c>
      <c r="U1497" s="43">
        <f ca="1">_xll.BInterpol('Base CDI'!$H$4:$H$28,'Base CDI'!$I$4:$I$29,S1497,"Cubic","Extrapolate=Linear","MultiX=Average","Skip=True","Sort=True")</f>
        <v>13.462629973035916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47356</v>
      </c>
      <c r="T1498" s="43">
        <f ca="1">_xll.BInterpol('Base CDI'!$H$4:$H$28,'Base CDI'!$J$4:$J$29,S1498,"Cubic","Extrapolate=Linear","MultiX=Average","Skip=True","Sort=True")</f>
        <v>13.612369016369852</v>
      </c>
      <c r="U1498" s="43">
        <f ca="1">_xll.BInterpol('Base CDI'!$H$4:$H$28,'Base CDI'!$I$4:$I$29,S1498,"Cubic","Extrapolate=Linear","MultiX=Average","Skip=True","Sort=True")</f>
        <v>13.462995107585749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47357</v>
      </c>
      <c r="T1499" s="43">
        <f ca="1">_xll.BInterpol('Base CDI'!$H$4:$H$28,'Base CDI'!$J$4:$J$29,S1499,"Cubic","Extrapolate=Linear","MultiX=Average","Skip=True","Sort=True")</f>
        <v>13.612749132563573</v>
      </c>
      <c r="U1499" s="43">
        <f ca="1">_xll.BInterpol('Base CDI'!$H$4:$H$28,'Base CDI'!$I$4:$I$29,S1499,"Cubic","Extrapolate=Linear","MultiX=Average","Skip=True","Sort=True")</f>
        <v>13.463360401225417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47358</v>
      </c>
      <c r="T1500" s="43">
        <f ca="1">_xll.BInterpol('Base CDI'!$H$4:$H$28,'Base CDI'!$J$4:$J$29,S1500,"Cubic","Extrapolate=Linear","MultiX=Average","Skip=True","Sort=True")</f>
        <v>13.613129424456226</v>
      </c>
      <c r="U1500" s="43">
        <f ca="1">_xll.BInterpol('Base CDI'!$H$4:$H$28,'Base CDI'!$I$4:$I$29,S1500,"Cubic","Extrapolate=Linear","MultiX=Average","Skip=True","Sort=True")</f>
        <v>13.463725849953819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47359</v>
      </c>
      <c r="T1501" s="43">
        <f ca="1">_xll.BInterpol('Base CDI'!$H$4:$H$28,'Base CDI'!$J$4:$J$29,S1501,"Cubic","Extrapolate=Linear","MultiX=Average","Skip=True","Sort=True")</f>
        <v>13.613509889602698</v>
      </c>
      <c r="U1501" s="43">
        <f ca="1">_xll.BInterpol('Base CDI'!$H$4:$H$28,'Base CDI'!$I$4:$I$29,S1501,"Cubic","Extrapolate=Linear","MultiX=Average","Skip=True","Sort=True")</f>
        <v>13.46409144976986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47360</v>
      </c>
      <c r="T1502" s="43">
        <f ca="1">_xll.BInterpol('Base CDI'!$H$4:$H$28,'Base CDI'!$J$4:$J$29,S1502,"Cubic","Extrapolate=Linear","MultiX=Average","Skip=True","Sort=True")</f>
        <v>13.613890525557879</v>
      </c>
      <c r="U1502" s="43">
        <f ca="1">_xll.BInterpol('Base CDI'!$H$4:$H$28,'Base CDI'!$I$4:$I$29,S1502,"Cubic","Extrapolate=Linear","MultiX=Average","Skip=True","Sort=True")</f>
        <v>13.464457196672443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47361</v>
      </c>
      <c r="T1503" s="43">
        <f ca="1">_xll.BInterpol('Base CDI'!$H$4:$H$28,'Base CDI'!$J$4:$J$29,S1503,"Cubic","Extrapolate=Linear","MultiX=Average","Skip=True","Sort=True")</f>
        <v>13.614271329876662</v>
      </c>
      <c r="U1503" s="43">
        <f ca="1">_xll.BInterpol('Base CDI'!$H$4:$H$28,'Base CDI'!$I$4:$I$29,S1503,"Cubic","Extrapolate=Linear","MultiX=Average","Skip=True","Sort=True")</f>
        <v>13.464823086660468</v>
      </c>
    </row>
    <row r="1504" spans="16:21" x14ac:dyDescent="0.25">
      <c r="P1504" s="10">
        <v>36700</v>
      </c>
      <c r="Q1504">
        <v>5.46495</v>
      </c>
      <c r="S1504" s="42">
        <f t="shared" ca="1" si="28"/>
        <v>47362</v>
      </c>
      <c r="T1504" s="43">
        <f ca="1">_xll.BInterpol('Base CDI'!$H$4:$H$28,'Base CDI'!$J$4:$J$29,S1504,"Cubic","Extrapolate=Linear","MultiX=Average","Skip=True","Sort=True")</f>
        <v>13.614652300113933</v>
      </c>
      <c r="U1504" s="43">
        <f ca="1">_xll.BInterpol('Base CDI'!$H$4:$H$28,'Base CDI'!$I$4:$I$29,S1504,"Cubic","Extrapolate=Linear","MultiX=Average","Skip=True","Sort=True")</f>
        <v>13.465189115732837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47363</v>
      </c>
      <c r="T1505" s="43">
        <f ca="1">_xll.BInterpol('Base CDI'!$H$4:$H$28,'Base CDI'!$J$4:$J$29,S1505,"Cubic","Extrapolate=Linear","MultiX=Average","Skip=True","Sort=True")</f>
        <v>13.615033433824584</v>
      </c>
      <c r="U1505" s="43">
        <f ca="1">_xll.BInterpol('Base CDI'!$H$4:$H$28,'Base CDI'!$I$4:$I$29,S1505,"Cubic","Extrapolate=Linear","MultiX=Average","Skip=True","Sort=True")</f>
        <v>13.465555279888454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47364</v>
      </c>
      <c r="T1506" s="43">
        <f ca="1">_xll.BInterpol('Base CDI'!$H$4:$H$28,'Base CDI'!$J$4:$J$29,S1506,"Cubic","Extrapolate=Linear","MultiX=Average","Skip=True","Sort=True")</f>
        <v>13.615414728563506</v>
      </c>
      <c r="U1506" s="43">
        <f ca="1">_xll.BInterpol('Base CDI'!$H$4:$H$28,'Base CDI'!$I$4:$I$29,S1506,"Cubic","Extrapolate=Linear","MultiX=Average","Skip=True","Sort=True")</f>
        <v>13.46592157512622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47365</v>
      </c>
      <c r="T1507" s="43">
        <f ca="1">_xll.BInterpol('Base CDI'!$H$4:$H$28,'Base CDI'!$J$4:$J$29,S1507,"Cubic","Extrapolate=Linear","MultiX=Average","Skip=True","Sort=True")</f>
        <v>13.615796181885587</v>
      </c>
      <c r="U1507" s="43">
        <f ca="1">_xll.BInterpol('Base CDI'!$H$4:$H$28,'Base CDI'!$I$4:$I$29,S1507,"Cubic","Extrapolate=Linear","MultiX=Average","Skip=True","Sort=True")</f>
        <v>13.466287997445036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47366</v>
      </c>
      <c r="T1508" s="43">
        <f ca="1">_xll.BInterpol('Base CDI'!$H$4:$H$28,'Base CDI'!$J$4:$J$29,S1508,"Cubic","Extrapolate=Linear","MultiX=Average","Skip=True","Sort=True")</f>
        <v>13.61617779134572</v>
      </c>
      <c r="U1508" s="43">
        <f ca="1">_xll.BInterpol('Base CDI'!$H$4:$H$28,'Base CDI'!$I$4:$I$29,S1508,"Cubic","Extrapolate=Linear","MultiX=Average","Skip=True","Sort=True")</f>
        <v>13.466654542843807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47367</v>
      </c>
      <c r="T1509" s="43">
        <f ca="1">_xll.BInterpol('Base CDI'!$H$4:$H$28,'Base CDI'!$J$4:$J$29,S1509,"Cubic","Extrapolate=Linear","MultiX=Average","Skip=True","Sort=True")</f>
        <v>13.616559554498791</v>
      </c>
      <c r="U1509" s="43">
        <f ca="1">_xll.BInterpol('Base CDI'!$H$4:$H$28,'Base CDI'!$I$4:$I$29,S1509,"Cubic","Extrapolate=Linear","MultiX=Average","Skip=True","Sort=True")</f>
        <v>13.467021207321434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47368</v>
      </c>
      <c r="T1510" s="43">
        <f ca="1">_xll.BInterpol('Base CDI'!$H$4:$H$28,'Base CDI'!$J$4:$J$29,S1510,"Cubic","Extrapolate=Linear","MultiX=Average","Skip=True","Sort=True")</f>
        <v>13.616941468899693</v>
      </c>
      <c r="U1510" s="43">
        <f ca="1">_xll.BInterpol('Base CDI'!$H$4:$H$28,'Base CDI'!$I$4:$I$29,S1510,"Cubic","Extrapolate=Linear","MultiX=Average","Skip=True","Sort=True")</f>
        <v>13.467387986876817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47369</v>
      </c>
      <c r="T1511" s="43">
        <f ca="1">_xll.BInterpol('Base CDI'!$H$4:$H$28,'Base CDI'!$J$4:$J$29,S1511,"Cubic","Extrapolate=Linear","MultiX=Average","Skip=True","Sort=True")</f>
        <v>13.617323532103313</v>
      </c>
      <c r="U1511" s="43">
        <f ca="1">_xll.BInterpol('Base CDI'!$H$4:$H$28,'Base CDI'!$I$4:$I$29,S1511,"Cubic","Extrapolate=Linear","MultiX=Average","Skip=True","Sort=True")</f>
        <v>13.46775487750886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47370</v>
      </c>
      <c r="T1512" s="43">
        <f ca="1">_xll.BInterpol('Base CDI'!$H$4:$H$28,'Base CDI'!$J$4:$J$29,S1512,"Cubic","Extrapolate=Linear","MultiX=Average","Skip=True","Sort=True")</f>
        <v>13.617705741664546</v>
      </c>
      <c r="U1512" s="43">
        <f ca="1">_xll.BInterpol('Base CDI'!$H$4:$H$28,'Base CDI'!$I$4:$I$29,S1512,"Cubic","Extrapolate=Linear","MultiX=Average","Skip=True","Sort=True")</f>
        <v>13.468121875216465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47371</v>
      </c>
      <c r="T1513" s="43">
        <f ca="1">_xll.BInterpol('Base CDI'!$H$4:$H$28,'Base CDI'!$J$4:$J$29,S1513,"Cubic","Extrapolate=Linear","MultiX=Average","Skip=True","Sort=True")</f>
        <v>13.618088095138276</v>
      </c>
      <c r="U1513" s="43">
        <f ca="1">_xll.BInterpol('Base CDI'!$H$4:$H$28,'Base CDI'!$I$4:$I$29,S1513,"Cubic","Extrapolate=Linear","MultiX=Average","Skip=True","Sort=True")</f>
        <v>13.468488975998534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47372</v>
      </c>
      <c r="T1514" s="43">
        <f ca="1">_xll.BInterpol('Base CDI'!$H$4:$H$28,'Base CDI'!$J$4:$J$29,S1514,"Cubic","Extrapolate=Linear","MultiX=Average","Skip=True","Sort=True")</f>
        <v>13.618470590079397</v>
      </c>
      <c r="U1514" s="43">
        <f ca="1">_xll.BInterpol('Base CDI'!$H$4:$H$28,'Base CDI'!$I$4:$I$29,S1514,"Cubic","Extrapolate=Linear","MultiX=Average","Skip=True","Sort=True")</f>
        <v>13.46885617585397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47373</v>
      </c>
      <c r="T1515" s="43">
        <f ca="1">_xll.BInterpol('Base CDI'!$H$4:$H$28,'Base CDI'!$J$4:$J$29,S1515,"Cubic","Extrapolate=Linear","MultiX=Average","Skip=True","Sort=True")</f>
        <v>13.6188532240428</v>
      </c>
      <c r="U1515" s="43">
        <f ca="1">_xll.BInterpol('Base CDI'!$H$4:$H$28,'Base CDI'!$I$4:$I$29,S1515,"Cubic","Extrapolate=Linear","MultiX=Average","Skip=True","Sort=True")</f>
        <v>13.469223470781674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47374</v>
      </c>
      <c r="T1516" s="43">
        <f ca="1">_xll.BInterpol('Base CDI'!$H$4:$H$28,'Base CDI'!$J$4:$J$29,S1516,"Cubic","Extrapolate=Linear","MultiX=Average","Skip=True","Sort=True")</f>
        <v>13.61923599458337</v>
      </c>
      <c r="U1516" s="43">
        <f ca="1">_xll.BInterpol('Base CDI'!$H$4:$H$28,'Base CDI'!$I$4:$I$29,S1516,"Cubic","Extrapolate=Linear","MultiX=Average","Skip=True","Sort=True")</f>
        <v>13.469590856780549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47375</v>
      </c>
      <c r="T1517" s="43">
        <f ca="1">_xll.BInterpol('Base CDI'!$H$4:$H$28,'Base CDI'!$J$4:$J$29,S1517,"Cubic","Extrapolate=Linear","MultiX=Average","Skip=True","Sort=True")</f>
        <v>13.619618899256002</v>
      </c>
      <c r="U1517" s="43">
        <f ca="1">_xll.BInterpol('Base CDI'!$H$4:$H$28,'Base CDI'!$I$4:$I$29,S1517,"Cubic","Extrapolate=Linear","MultiX=Average","Skip=True","Sort=True")</f>
        <v>13.469958329849495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47376</v>
      </c>
      <c r="T1518" s="43">
        <f ca="1">_xll.BInterpol('Base CDI'!$H$4:$H$28,'Base CDI'!$J$4:$J$29,S1518,"Cubic","Extrapolate=Linear","MultiX=Average","Skip=True","Sort=True")</f>
        <v>13.620001935615583</v>
      </c>
      <c r="U1518" s="43">
        <f ca="1">_xll.BInterpol('Base CDI'!$H$4:$H$28,'Base CDI'!$I$4:$I$29,S1518,"Cubic","Extrapolate=Linear","MultiX=Average","Skip=True","Sort=True")</f>
        <v>13.470325885987416</v>
      </c>
    </row>
    <row r="1519" spans="16:21" x14ac:dyDescent="0.25">
      <c r="P1519" s="10">
        <v>36721</v>
      </c>
      <c r="Q1519">
        <v>5.516686</v>
      </c>
      <c r="S1519" s="42">
        <f t="shared" ca="1" si="28"/>
        <v>47377</v>
      </c>
      <c r="T1519" s="43">
        <f ca="1">_xll.BInterpol('Base CDI'!$H$4:$H$28,'Base CDI'!$J$4:$J$29,S1519,"Cubic","Extrapolate=Linear","MultiX=Average","Skip=True","Sort=True")</f>
        <v>13.620385101217003</v>
      </c>
      <c r="U1519" s="43">
        <f ca="1">_xll.BInterpol('Base CDI'!$H$4:$H$28,'Base CDI'!$I$4:$I$29,S1519,"Cubic","Extrapolate=Linear","MultiX=Average","Skip=True","Sort=True")</f>
        <v>13.470693521193216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47378</v>
      </c>
      <c r="T1520" s="43">
        <f ca="1">_xll.BInterpol('Base CDI'!$H$4:$H$28,'Base CDI'!$J$4:$J$29,S1520,"Cubic","Extrapolate=Linear","MultiX=Average","Skip=True","Sort=True")</f>
        <v>13.620768393615155</v>
      </c>
      <c r="U1520" s="43">
        <f ca="1">_xll.BInterpol('Base CDI'!$H$4:$H$28,'Base CDI'!$I$4:$I$29,S1520,"Cubic","Extrapolate=Linear","MultiX=Average","Skip=True","Sort=True")</f>
        <v>13.471061231465791</v>
      </c>
    </row>
    <row r="1521" spans="16:21" x14ac:dyDescent="0.25">
      <c r="P1521" s="10">
        <v>36725</v>
      </c>
      <c r="Q1521">
        <v>5.523523</v>
      </c>
      <c r="S1521" s="42">
        <f t="shared" ca="1" si="28"/>
        <v>47379</v>
      </c>
      <c r="T1521" s="43">
        <f ca="1">_xll.BInterpol('Base CDI'!$H$4:$H$28,'Base CDI'!$J$4:$J$29,S1521,"Cubic","Extrapolate=Linear","MultiX=Average","Skip=True","Sort=True")</f>
        <v>13.621151810364927</v>
      </c>
      <c r="U1521" s="43">
        <f ca="1">_xll.BInterpol('Base CDI'!$H$4:$H$28,'Base CDI'!$I$4:$I$29,S1521,"Cubic","Extrapolate=Linear","MultiX=Average","Skip=True","Sort=True")</f>
        <v>13.47142901280405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47380</v>
      </c>
      <c r="T1522" s="43">
        <f ca="1">_xll.BInterpol('Base CDI'!$H$4:$H$28,'Base CDI'!$J$4:$J$29,S1522,"Cubic","Extrapolate=Linear","MultiX=Average","Skip=True","Sort=True")</f>
        <v>13.621535349021208</v>
      </c>
      <c r="U1522" s="43">
        <f ca="1">_xll.BInterpol('Base CDI'!$H$4:$H$28,'Base CDI'!$I$4:$I$29,S1522,"Cubic","Extrapolate=Linear","MultiX=Average","Skip=True","Sort=True")</f>
        <v>13.471796861206892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47381</v>
      </c>
      <c r="T1523" s="43">
        <f ca="1">_xll.BInterpol('Base CDI'!$H$4:$H$28,'Base CDI'!$J$4:$J$29,S1523,"Cubic","Extrapolate=Linear","MultiX=Average","Skip=True","Sort=True")</f>
        <v>13.621919007138889</v>
      </c>
      <c r="U1523" s="43">
        <f ca="1">_xll.BInterpol('Base CDI'!$H$4:$H$28,'Base CDI'!$I$4:$I$29,S1523,"Cubic","Extrapolate=Linear","MultiX=Average","Skip=True","Sort=True")</f>
        <v>13.472164772673219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47382</v>
      </c>
      <c r="T1524" s="43">
        <f ca="1">_xll.BInterpol('Base CDI'!$H$4:$H$28,'Base CDI'!$J$4:$J$29,S1524,"Cubic","Extrapolate=Linear","MultiX=Average","Skip=True","Sort=True")</f>
        <v>13.622302782272859</v>
      </c>
      <c r="U1524" s="43">
        <f ca="1">_xll.BInterpol('Base CDI'!$H$4:$H$28,'Base CDI'!$I$4:$I$29,S1524,"Cubic","Extrapolate=Linear","MultiX=Average","Skip=True","Sort=True")</f>
        <v>13.472532743201933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47383</v>
      </c>
      <c r="T1525" s="43">
        <f ca="1">_xll.BInterpol('Base CDI'!$H$4:$H$28,'Base CDI'!$J$4:$J$29,S1525,"Cubic","Extrapolate=Linear","MultiX=Average","Skip=True","Sort=True")</f>
        <v>13.622686671978011</v>
      </c>
      <c r="U1525" s="43">
        <f ca="1">_xll.BInterpol('Base CDI'!$H$4:$H$28,'Base CDI'!$I$4:$I$29,S1525,"Cubic","Extrapolate=Linear","MultiX=Average","Skip=True","Sort=True")</f>
        <v>13.472900768791938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47384</v>
      </c>
      <c r="T1526" s="43">
        <f ca="1">_xll.BInterpol('Base CDI'!$H$4:$H$28,'Base CDI'!$J$4:$J$29,S1526,"Cubic","Extrapolate=Linear","MultiX=Average","Skip=True","Sort=True")</f>
        <v>13.623070673809231</v>
      </c>
      <c r="U1526" s="43">
        <f ca="1">_xll.BInterpol('Base CDI'!$H$4:$H$28,'Base CDI'!$I$4:$I$29,S1526,"Cubic","Extrapolate=Linear","MultiX=Average","Skip=True","Sort=True")</f>
        <v>13.473268845442133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47385</v>
      </c>
      <c r="T1527" s="43">
        <f ca="1">_xll.BInterpol('Base CDI'!$H$4:$H$28,'Base CDI'!$J$4:$J$29,S1527,"Cubic","Extrapolate=Linear","MultiX=Average","Skip=True","Sort=True")</f>
        <v>13.623454785321412</v>
      </c>
      <c r="U1527" s="43">
        <f ca="1">_xll.BInterpol('Base CDI'!$H$4:$H$28,'Base CDI'!$I$4:$I$29,S1527,"Cubic","Extrapolate=Linear","MultiX=Average","Skip=True","Sort=True")</f>
        <v>13.473636969151421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47386</v>
      </c>
      <c r="T1528" s="43">
        <f ca="1">_xll.BInterpol('Base CDI'!$H$4:$H$28,'Base CDI'!$J$4:$J$29,S1528,"Cubic","Extrapolate=Linear","MultiX=Average","Skip=True","Sort=True")</f>
        <v>13.623839004069442</v>
      </c>
      <c r="U1528" s="43">
        <f ca="1">_xll.BInterpol('Base CDI'!$H$4:$H$28,'Base CDI'!$I$4:$I$29,S1528,"Cubic","Extrapolate=Linear","MultiX=Average","Skip=True","Sort=True")</f>
        <v>13.474005135918707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47387</v>
      </c>
      <c r="T1529" s="43">
        <f ca="1">_xll.BInterpol('Base CDI'!$H$4:$H$28,'Base CDI'!$J$4:$J$29,S1529,"Cubic","Extrapolate=Linear","MultiX=Average","Skip=True","Sort=True")</f>
        <v>13.624223327608213</v>
      </c>
      <c r="U1529" s="43">
        <f ca="1">_xll.BInterpol('Base CDI'!$H$4:$H$28,'Base CDI'!$I$4:$I$29,S1529,"Cubic","Extrapolate=Linear","MultiX=Average","Skip=True","Sort=True")</f>
        <v>13.474373341742892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47388</v>
      </c>
      <c r="T1530" s="43">
        <f ca="1">_xll.BInterpol('Base CDI'!$H$4:$H$28,'Base CDI'!$J$4:$J$29,S1530,"Cubic","Extrapolate=Linear","MultiX=Average","Skip=True","Sort=True")</f>
        <v>13.624607753492613</v>
      </c>
      <c r="U1530" s="43">
        <f ca="1">_xll.BInterpol('Base CDI'!$H$4:$H$28,'Base CDI'!$I$4:$I$29,S1530,"Cubic","Extrapolate=Linear","MultiX=Average","Skip=True","Sort=True")</f>
        <v>13.474741582622874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47389</v>
      </c>
      <c r="T1531" s="43">
        <f ca="1">_xll.BInterpol('Base CDI'!$H$4:$H$28,'Base CDI'!$J$4:$J$29,S1531,"Cubic","Extrapolate=Linear","MultiX=Average","Skip=True","Sort=True")</f>
        <v>13.624992279277533</v>
      </c>
      <c r="U1531" s="43">
        <f ca="1">_xll.BInterpol('Base CDI'!$H$4:$H$28,'Base CDI'!$I$4:$I$29,S1531,"Cubic","Extrapolate=Linear","MultiX=Average","Skip=True","Sort=True")</f>
        <v>13.47510985455756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47390</v>
      </c>
      <c r="T1532" s="43">
        <f ca="1">_xll.BInterpol('Base CDI'!$H$4:$H$28,'Base CDI'!$J$4:$J$29,S1532,"Cubic","Extrapolate=Linear","MultiX=Average","Skip=True","Sort=True")</f>
        <v>13.625376902517864</v>
      </c>
      <c r="U1532" s="43">
        <f ca="1">_xll.BInterpol('Base CDI'!$H$4:$H$28,'Base CDI'!$I$4:$I$29,S1532,"Cubic","Extrapolate=Linear","MultiX=Average","Skip=True","Sort=True")</f>
        <v>13.475478153545852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47391</v>
      </c>
      <c r="T1533" s="43">
        <f ca="1">_xll.BInterpol('Base CDI'!$H$4:$H$28,'Base CDI'!$J$4:$J$29,S1533,"Cubic","Extrapolate=Linear","MultiX=Average","Skip=True","Sort=True")</f>
        <v>13.625761620768495</v>
      </c>
      <c r="U1533" s="43">
        <f ca="1">_xll.BInterpol('Base CDI'!$H$4:$H$28,'Base CDI'!$I$4:$I$29,S1533,"Cubic","Extrapolate=Linear","MultiX=Average","Skip=True","Sort=True")</f>
        <v>13.47584647558665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47392</v>
      </c>
      <c r="T1534" s="43">
        <f ca="1">_xll.BInterpol('Base CDI'!$H$4:$H$28,'Base CDI'!$J$4:$J$29,S1534,"Cubic","Extrapolate=Linear","MultiX=Average","Skip=True","Sort=True")</f>
        <v>13.626146431584315</v>
      </c>
      <c r="U1534" s="43">
        <f ca="1">_xll.BInterpol('Base CDI'!$H$4:$H$28,'Base CDI'!$I$4:$I$29,S1534,"Cubic","Extrapolate=Linear","MultiX=Average","Skip=True","Sort=True")</f>
        <v>13.476214816678855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47393</v>
      </c>
      <c r="T1535" s="43">
        <f ca="1">_xll.BInterpol('Base CDI'!$H$4:$H$28,'Base CDI'!$J$4:$J$29,S1535,"Cubic","Extrapolate=Linear","MultiX=Average","Skip=True","Sort=True")</f>
        <v>13.626531332520216</v>
      </c>
      <c r="U1535" s="43">
        <f ca="1">_xll.BInterpol('Base CDI'!$H$4:$H$28,'Base CDI'!$I$4:$I$29,S1535,"Cubic","Extrapolate=Linear","MultiX=Average","Skip=True","Sort=True")</f>
        <v>13.476583172821373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47394</v>
      </c>
      <c r="T1536" s="43">
        <f ca="1">_xll.BInterpol('Base CDI'!$H$4:$H$28,'Base CDI'!$J$4:$J$29,S1536,"Cubic","Extrapolate=Linear","MultiX=Average","Skip=True","Sort=True")</f>
        <v>13.626916321131086</v>
      </c>
      <c r="U1536" s="43">
        <f ca="1">_xll.BInterpol('Base CDI'!$H$4:$H$28,'Base CDI'!$I$4:$I$29,S1536,"Cubic","Extrapolate=Linear","MultiX=Average","Skip=True","Sort=True")</f>
        <v>13.476951540013102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47395</v>
      </c>
      <c r="T1537" s="43">
        <f ca="1">_xll.BInterpol('Base CDI'!$H$4:$H$28,'Base CDI'!$J$4:$J$29,S1537,"Cubic","Extrapolate=Linear","MultiX=Average","Skip=True","Sort=True")</f>
        <v>13.627301394971816</v>
      </c>
      <c r="U1537" s="43">
        <f ca="1">_xll.BInterpol('Base CDI'!$H$4:$H$28,'Base CDI'!$I$4:$I$29,S1537,"Cubic","Extrapolate=Linear","MultiX=Average","Skip=True","Sort=True")</f>
        <v>13.477319914252949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47396</v>
      </c>
      <c r="T1538" s="43">
        <f ca="1">_xll.BInterpol('Base CDI'!$H$4:$H$28,'Base CDI'!$J$4:$J$29,S1538,"Cubic","Extrapolate=Linear","MultiX=Average","Skip=True","Sort=True")</f>
        <v>13.627686551597296</v>
      </c>
      <c r="U1538" s="43">
        <f ca="1">_xll.BInterpol('Base CDI'!$H$4:$H$28,'Base CDI'!$I$4:$I$29,S1538,"Cubic","Extrapolate=Linear","MultiX=Average","Skip=True","Sort=True")</f>
        <v>13.47768829153981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47397</v>
      </c>
      <c r="T1539" s="43">
        <f ca="1">_xll.BInterpol('Base CDI'!$H$4:$H$28,'Base CDI'!$J$4:$J$29,S1539,"Cubic","Extrapolate=Linear","MultiX=Average","Skip=True","Sort=True")</f>
        <v>13.628071788562416</v>
      </c>
      <c r="U1539" s="43">
        <f ca="1">_xll.BInterpol('Base CDI'!$H$4:$H$28,'Base CDI'!$I$4:$I$29,S1539,"Cubic","Extrapolate=Linear","MultiX=Average","Skip=True","Sort=True")</f>
        <v>13.478056667872591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47398</v>
      </c>
      <c r="T1540" s="43">
        <f ca="1">_xll.BInterpol('Base CDI'!$H$4:$H$28,'Base CDI'!$J$4:$J$29,S1540,"Cubic","Extrapolate=Linear","MultiX=Average","Skip=True","Sort=True")</f>
        <v>13.628457103422067</v>
      </c>
      <c r="U1540" s="43">
        <f ca="1">_xll.BInterpol('Base CDI'!$H$4:$H$28,'Base CDI'!$I$4:$I$29,S1540,"Cubic","Extrapolate=Linear","MultiX=Average","Skip=True","Sort=True")</f>
        <v>13.478425039250196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47399</v>
      </c>
      <c r="T1541" s="43">
        <f ca="1">_xll.BInterpol('Base CDI'!$H$4:$H$28,'Base CDI'!$J$4:$J$29,S1541,"Cubic","Extrapolate=Linear","MultiX=Average","Skip=True","Sort=True")</f>
        <v>13.628842493731137</v>
      </c>
      <c r="U1541" s="43">
        <f ca="1">_xll.BInterpol('Base CDI'!$H$4:$H$28,'Base CDI'!$I$4:$I$29,S1541,"Cubic","Extrapolate=Linear","MultiX=Average","Skip=True","Sort=True")</f>
        <v>13.478793401671522</v>
      </c>
    </row>
    <row r="1542" spans="16:21" x14ac:dyDescent="0.25">
      <c r="P1542" s="10">
        <v>36754</v>
      </c>
      <c r="Q1542">
        <v>5.594074</v>
      </c>
      <c r="S1542" s="42">
        <f t="shared" ca="1" si="28"/>
        <v>47400</v>
      </c>
      <c r="T1542" s="43">
        <f ca="1">_xll.BInterpol('Base CDI'!$H$4:$H$28,'Base CDI'!$J$4:$J$29,S1542,"Cubic","Extrapolate=Linear","MultiX=Average","Skip=True","Sort=True")</f>
        <v>13.629227957044515</v>
      </c>
      <c r="U1542" s="43">
        <f ca="1">_xll.BInterpol('Base CDI'!$H$4:$H$28,'Base CDI'!$I$4:$I$29,S1542,"Cubic","Extrapolate=Linear","MultiX=Average","Skip=True","Sort=True")</f>
        <v>13.479161751135475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47401</v>
      </c>
      <c r="T1543" s="43">
        <f ca="1">_xll.BInterpol('Base CDI'!$H$4:$H$28,'Base CDI'!$J$4:$J$29,S1543,"Cubic","Extrapolate=Linear","MultiX=Average","Skip=True","Sort=True")</f>
        <v>13.629613490917095</v>
      </c>
      <c r="U1543" s="43">
        <f ca="1">_xll.BInterpol('Base CDI'!$H$4:$H$28,'Base CDI'!$I$4:$I$29,S1543,"Cubic","Extrapolate=Linear","MultiX=Average","Skip=True","Sort=True")</f>
        <v>13.479530083640956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47402</v>
      </c>
      <c r="T1544" s="43">
        <f ca="1">_xll.BInterpol('Base CDI'!$H$4:$H$28,'Base CDI'!$J$4:$J$29,S1544,"Cubic","Extrapolate=Linear","MultiX=Average","Skip=True","Sort=True")</f>
        <v>13.629999092903764</v>
      </c>
      <c r="U1544" s="43">
        <f ca="1">_xll.BInterpol('Base CDI'!$H$4:$H$28,'Base CDI'!$I$4:$I$29,S1544,"Cubic","Extrapolate=Linear","MultiX=Average","Skip=True","Sort=True")</f>
        <v>13.479898395186867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47403</v>
      </c>
      <c r="T1545" s="43">
        <f ca="1">_xll.BInterpol('Base CDI'!$H$4:$H$28,'Base CDI'!$J$4:$J$29,S1545,"Cubic","Extrapolate=Linear","MultiX=Average","Skip=True","Sort=True")</f>
        <v>13.630384760559414</v>
      </c>
      <c r="U1545" s="43">
        <f ca="1">_xll.BInterpol('Base CDI'!$H$4:$H$28,'Base CDI'!$I$4:$I$29,S1545,"Cubic","Extrapolate=Linear","MultiX=Average","Skip=True","Sort=True")</f>
        <v>13.480266681772111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47404</v>
      </c>
      <c r="T1546" s="43">
        <f ca="1">_xll.BInterpol('Base CDI'!$H$4:$H$28,'Base CDI'!$J$4:$J$29,S1546,"Cubic","Extrapolate=Linear","MultiX=Average","Skip=True","Sort=True")</f>
        <v>13.630770491438934</v>
      </c>
      <c r="U1546" s="43">
        <f ca="1">_xll.BInterpol('Base CDI'!$H$4:$H$28,'Base CDI'!$I$4:$I$29,S1546,"Cubic","Extrapolate=Linear","MultiX=Average","Skip=True","Sort=True")</f>
        <v>13.480634939395587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47405</v>
      </c>
      <c r="T1547" s="43">
        <f ca="1">_xll.BInterpol('Base CDI'!$H$4:$H$28,'Base CDI'!$J$4:$J$29,S1547,"Cubic","Extrapolate=Linear","MultiX=Average","Skip=True","Sort=True")</f>
        <v>13.631156283097214</v>
      </c>
      <c r="U1547" s="43">
        <f ca="1">_xll.BInterpol('Base CDI'!$H$4:$H$28,'Base CDI'!$I$4:$I$29,S1547,"Cubic","Extrapolate=Linear","MultiX=Average","Skip=True","Sort=True")</f>
        <v>13.481003164056201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47406</v>
      </c>
      <c r="T1548" s="43">
        <f ca="1">_xll.BInterpol('Base CDI'!$H$4:$H$28,'Base CDI'!$J$4:$J$29,S1548,"Cubic","Extrapolate=Linear","MultiX=Average","Skip=True","Sort=True")</f>
        <v>13.631542133089143</v>
      </c>
      <c r="U1548" s="43">
        <f ca="1">_xll.BInterpol('Base CDI'!$H$4:$H$28,'Base CDI'!$I$4:$I$29,S1548,"Cubic","Extrapolate=Linear","MultiX=Average","Skip=True","Sort=True")</f>
        <v>13.481371351752854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47407</v>
      </c>
      <c r="T1549" s="43">
        <f ca="1">_xll.BInterpol('Base CDI'!$H$4:$H$28,'Base CDI'!$J$4:$J$29,S1549,"Cubic","Extrapolate=Linear","MultiX=Average","Skip=True","Sort=True")</f>
        <v>13.631928038969612</v>
      </c>
      <c r="U1549" s="43">
        <f ca="1">_xll.BInterpol('Base CDI'!$H$4:$H$28,'Base CDI'!$I$4:$I$29,S1549,"Cubic","Extrapolate=Linear","MultiX=Average","Skip=True","Sort=True")</f>
        <v>13.481739498484448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47408</v>
      </c>
      <c r="T1550" s="43">
        <f ca="1">_xll.BInterpol('Base CDI'!$H$4:$H$28,'Base CDI'!$J$4:$J$29,S1550,"Cubic","Extrapolate=Linear","MultiX=Average","Skip=True","Sort=True")</f>
        <v>13.632313998293512</v>
      </c>
      <c r="U1550" s="43">
        <f ca="1">_xll.BInterpol('Base CDI'!$H$4:$H$28,'Base CDI'!$I$4:$I$29,S1550,"Cubic","Extrapolate=Linear","MultiX=Average","Skip=True","Sort=True")</f>
        <v>13.482107600249883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47409</v>
      </c>
      <c r="T1551" s="43">
        <f ca="1">_xll.BInterpol('Base CDI'!$H$4:$H$28,'Base CDI'!$J$4:$J$29,S1551,"Cubic","Extrapolate=Linear","MultiX=Average","Skip=True","Sort=True")</f>
        <v>13.63270000861573</v>
      </c>
      <c r="U1551" s="43">
        <f ca="1">_xll.BInterpol('Base CDI'!$H$4:$H$28,'Base CDI'!$I$4:$I$29,S1551,"Cubic","Extrapolate=Linear","MultiX=Average","Skip=True","Sort=True")</f>
        <v>13.482475653048065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47410</v>
      </c>
      <c r="T1552" s="43">
        <f ca="1">_xll.BInterpol('Base CDI'!$H$4:$H$28,'Base CDI'!$J$4:$J$29,S1552,"Cubic","Extrapolate=Linear","MultiX=Average","Skip=True","Sort=True")</f>
        <v>13.63308606749116</v>
      </c>
      <c r="U1552" s="43">
        <f ca="1">_xll.BInterpol('Base CDI'!$H$4:$H$28,'Base CDI'!$I$4:$I$29,S1552,"Cubic","Extrapolate=Linear","MultiX=Average","Skip=True","Sort=True")</f>
        <v>13.482843652877891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47411</v>
      </c>
      <c r="T1553" s="43">
        <f ca="1">_xll.BInterpol('Base CDI'!$H$4:$H$28,'Base CDI'!$J$4:$J$29,S1553,"Cubic","Extrapolate=Linear","MultiX=Average","Skip=True","Sort=True")</f>
        <v>13.633472172474688</v>
      </c>
      <c r="U1553" s="43">
        <f ca="1">_xll.BInterpol('Base CDI'!$H$4:$H$28,'Base CDI'!$I$4:$I$29,S1553,"Cubic","Extrapolate=Linear","MultiX=Average","Skip=True","Sort=True")</f>
        <v>13.483211595738268</v>
      </c>
    </row>
    <row r="1554" spans="16:21" x14ac:dyDescent="0.25">
      <c r="P1554" s="10">
        <v>36770</v>
      </c>
      <c r="Q1554">
        <v>5.634652</v>
      </c>
      <c r="S1554" s="42">
        <f t="shared" ca="1" si="29"/>
        <v>47412</v>
      </c>
      <c r="T1554" s="43">
        <f ca="1">_xll.BInterpol('Base CDI'!$H$4:$H$28,'Base CDI'!$J$4:$J$29,S1554,"Cubic","Extrapolate=Linear","MultiX=Average","Skip=True","Sort=True")</f>
        <v>13.633858321121206</v>
      </c>
      <c r="U1554" s="43">
        <f ca="1">_xll.BInterpol('Base CDI'!$H$4:$H$28,'Base CDI'!$I$4:$I$29,S1554,"Cubic","Extrapolate=Linear","MultiX=Average","Skip=True","Sort=True")</f>
        <v>13.483579477628098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47413</v>
      </c>
      <c r="T1555" s="43">
        <f ca="1">_xll.BInterpol('Base CDI'!$H$4:$H$28,'Base CDI'!$J$4:$J$29,S1555,"Cubic","Extrapolate=Linear","MultiX=Average","Skip=True","Sort=True")</f>
        <v>13.634244510985607</v>
      </c>
      <c r="U1555" s="43">
        <f ca="1">_xll.BInterpol('Base CDI'!$H$4:$H$28,'Base CDI'!$I$4:$I$29,S1555,"Cubic","Extrapolate=Linear","MultiX=Average","Skip=True","Sort=True")</f>
        <v>13.483947294546279</v>
      </c>
    </row>
    <row r="1556" spans="16:21" x14ac:dyDescent="0.25">
      <c r="P1556" s="10">
        <v>36774</v>
      </c>
      <c r="Q1556">
        <v>5.641438</v>
      </c>
      <c r="S1556" s="42">
        <f t="shared" ca="1" si="29"/>
        <v>47414</v>
      </c>
      <c r="T1556" s="43">
        <f ca="1">_xll.BInterpol('Base CDI'!$H$4:$H$28,'Base CDI'!$J$4:$J$29,S1556,"Cubic","Extrapolate=Linear","MultiX=Average","Skip=True","Sort=True")</f>
        <v>13.634630739622775</v>
      </c>
      <c r="U1556" s="43">
        <f ca="1">_xll.BInterpol('Base CDI'!$H$4:$H$28,'Base CDI'!$I$4:$I$29,S1556,"Cubic","Extrapolate=Linear","MultiX=Average","Skip=True","Sort=True")</f>
        <v>13.484315042491717</v>
      </c>
    </row>
    <row r="1557" spans="16:21" x14ac:dyDescent="0.25">
      <c r="P1557" s="10">
        <v>36775</v>
      </c>
      <c r="Q1557">
        <v>5.644838</v>
      </c>
      <c r="S1557" s="42">
        <f t="shared" ca="1" si="29"/>
        <v>47415</v>
      </c>
      <c r="T1557" s="43">
        <f ca="1">_xll.BInterpol('Base CDI'!$H$4:$H$28,'Base CDI'!$J$4:$J$29,S1557,"Cubic","Extrapolate=Linear","MultiX=Average","Skip=True","Sort=True")</f>
        <v>13.635017004587603</v>
      </c>
      <c r="U1557" s="43">
        <f ca="1">_xll.BInterpol('Base CDI'!$H$4:$H$28,'Base CDI'!$I$4:$I$29,S1557,"Cubic","Extrapolate=Linear","MultiX=Average","Skip=True","Sort=True")</f>
        <v>13.484682717463313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47416</v>
      </c>
      <c r="T1558" s="43">
        <f ca="1">_xll.BInterpol('Base CDI'!$H$4:$H$28,'Base CDI'!$J$4:$J$29,S1558,"Cubic","Extrapolate=Linear","MultiX=Average","Skip=True","Sort=True")</f>
        <v>13.63540330343498</v>
      </c>
      <c r="U1558" s="43">
        <f ca="1">_xll.BInterpol('Base CDI'!$H$4:$H$28,'Base CDI'!$I$4:$I$29,S1558,"Cubic","Extrapolate=Linear","MultiX=Average","Skip=True","Sort=True")</f>
        <v>13.485050315459969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47417</v>
      </c>
      <c r="T1559" s="43">
        <f ca="1">_xll.BInterpol('Base CDI'!$H$4:$H$28,'Base CDI'!$J$4:$J$29,S1559,"Cubic","Extrapolate=Linear","MultiX=Average","Skip=True","Sort=True")</f>
        <v>13.635789633719799</v>
      </c>
      <c r="U1559" s="43">
        <f ca="1">_xll.BInterpol('Base CDI'!$H$4:$H$28,'Base CDI'!$I$4:$I$29,S1559,"Cubic","Extrapolate=Linear","MultiX=Average","Skip=True","Sort=True")</f>
        <v>13.485417832480586</v>
      </c>
    </row>
    <row r="1560" spans="16:21" x14ac:dyDescent="0.25">
      <c r="P1560" s="10">
        <v>36781</v>
      </c>
      <c r="Q1560">
        <v>5.655087</v>
      </c>
      <c r="S1560" s="42">
        <f t="shared" ca="1" si="29"/>
        <v>47418</v>
      </c>
      <c r="T1560" s="43">
        <f ca="1">_xll.BInterpol('Base CDI'!$H$4:$H$28,'Base CDI'!$J$4:$J$29,S1560,"Cubic","Extrapolate=Linear","MultiX=Average","Skip=True","Sort=True")</f>
        <v>13.636175992996948</v>
      </c>
      <c r="U1560" s="43">
        <f ca="1">_xll.BInterpol('Base CDI'!$H$4:$H$28,'Base CDI'!$I$4:$I$29,S1560,"Cubic","Extrapolate=Linear","MultiX=Average","Skip=True","Sort=True")</f>
        <v>13.485785264524067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47419</v>
      </c>
      <c r="T1561" s="43">
        <f ca="1">_xll.BInterpol('Base CDI'!$H$4:$H$28,'Base CDI'!$J$4:$J$29,S1561,"Cubic","Extrapolate=Linear","MultiX=Average","Skip=True","Sort=True")</f>
        <v>13.636562378821315</v>
      </c>
      <c r="U1561" s="43">
        <f ca="1">_xll.BInterpol('Base CDI'!$H$4:$H$28,'Base CDI'!$I$4:$I$29,S1561,"Cubic","Extrapolate=Linear","MultiX=Average","Skip=True","Sort=True")</f>
        <v>13.486152607589315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47420</v>
      </c>
      <c r="T1562" s="43">
        <f ca="1">_xll.BInterpol('Base CDI'!$H$4:$H$28,'Base CDI'!$J$4:$J$29,S1562,"Cubic","Extrapolate=Linear","MultiX=Average","Skip=True","Sort=True")</f>
        <v>13.636948788747794</v>
      </c>
      <c r="U1562" s="43">
        <f ca="1">_xll.BInterpol('Base CDI'!$H$4:$H$28,'Base CDI'!$I$4:$I$29,S1562,"Cubic","Extrapolate=Linear","MultiX=Average","Skip=True","Sort=True")</f>
        <v>13.48651985767523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47421</v>
      </c>
      <c r="T1563" s="43">
        <f ca="1">_xll.BInterpol('Base CDI'!$H$4:$H$28,'Base CDI'!$J$4:$J$29,S1563,"Cubic","Extrapolate=Linear","MultiX=Average","Skip=True","Sort=True")</f>
        <v>13.637335220331272</v>
      </c>
      <c r="U1563" s="43">
        <f ca="1">_xll.BInterpol('Base CDI'!$H$4:$H$28,'Base CDI'!$I$4:$I$29,S1563,"Cubic","Extrapolate=Linear","MultiX=Average","Skip=True","Sort=True")</f>
        <v>13.486887010780718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47422</v>
      </c>
      <c r="T1564" s="43">
        <f ca="1">_xll.BInterpol('Base CDI'!$H$4:$H$28,'Base CDI'!$J$4:$J$29,S1564,"Cubic","Extrapolate=Linear","MultiX=Average","Skip=True","Sort=True")</f>
        <v>13.63772167112664</v>
      </c>
      <c r="U1564" s="43">
        <f ca="1">_xll.BInterpol('Base CDI'!$H$4:$H$28,'Base CDI'!$I$4:$I$29,S1564,"Cubic","Extrapolate=Linear","MultiX=Average","Skip=True","Sort=True")</f>
        <v>13.487254062904677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47423</v>
      </c>
      <c r="T1565" s="43">
        <f ca="1">_xll.BInterpol('Base CDI'!$H$4:$H$28,'Base CDI'!$J$4:$J$29,S1565,"Cubic","Extrapolate=Linear","MultiX=Average","Skip=True","Sort=True")</f>
        <v>13.638108138688787</v>
      </c>
      <c r="U1565" s="43">
        <f ca="1">_xll.BInterpol('Base CDI'!$H$4:$H$28,'Base CDI'!$I$4:$I$29,S1565,"Cubic","Extrapolate=Linear","MultiX=Average","Skip=True","Sort=True")</f>
        <v>13.487621010046011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47424</v>
      </c>
      <c r="T1566" s="43">
        <f ca="1">_xll.BInterpol('Base CDI'!$H$4:$H$28,'Base CDI'!$J$4:$J$29,S1566,"Cubic","Extrapolate=Linear","MultiX=Average","Skip=True","Sort=True")</f>
        <v>13.638494620572606</v>
      </c>
      <c r="U1566" s="43">
        <f ca="1">_xll.BInterpol('Base CDI'!$H$4:$H$28,'Base CDI'!$I$4:$I$29,S1566,"Cubic","Extrapolate=Linear","MultiX=Average","Skip=True","Sort=True")</f>
        <v>13.487987848203622</v>
      </c>
    </row>
    <row r="1567" spans="16:21" x14ac:dyDescent="0.25">
      <c r="P1567" s="10">
        <v>36790</v>
      </c>
      <c r="Q1567">
        <v>5.679125</v>
      </c>
      <c r="S1567" s="42">
        <f t="shared" ca="1" si="29"/>
        <v>47425</v>
      </c>
      <c r="T1567" s="43">
        <f ca="1">_xll.BInterpol('Base CDI'!$H$4:$H$28,'Base CDI'!$J$4:$J$29,S1567,"Cubic","Extrapolate=Linear","MultiX=Average","Skip=True","Sort=True")</f>
        <v>13.638881114332984</v>
      </c>
      <c r="U1567" s="43">
        <f ca="1">_xll.BInterpol('Base CDI'!$H$4:$H$28,'Base CDI'!$I$4:$I$29,S1567,"Cubic","Extrapolate=Linear","MultiX=Average","Skip=True","Sort=True")</f>
        <v>13.488354573376412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47426</v>
      </c>
      <c r="T1568" s="43">
        <f ca="1">_xll.BInterpol('Base CDI'!$H$4:$H$28,'Base CDI'!$J$4:$J$29,S1568,"Cubic","Extrapolate=Linear","MultiX=Average","Skip=True","Sort=True")</f>
        <v>13.63926761752481</v>
      </c>
      <c r="U1568" s="43">
        <f ca="1">_xll.BInterpol('Base CDI'!$H$4:$H$28,'Base CDI'!$I$4:$I$29,S1568,"Cubic","Extrapolate=Linear","MultiX=Average","Skip=True","Sort=True")</f>
        <v>13.488721181563283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47427</v>
      </c>
      <c r="T1569" s="43">
        <f ca="1">_xll.BInterpol('Base CDI'!$H$4:$H$28,'Base CDI'!$J$4:$J$29,S1569,"Cubic","Extrapolate=Linear","MultiX=Average","Skip=True","Sort=True")</f>
        <v>13.639654127702977</v>
      </c>
      <c r="U1569" s="43">
        <f ca="1">_xll.BInterpol('Base CDI'!$H$4:$H$28,'Base CDI'!$I$4:$I$29,S1569,"Cubic","Extrapolate=Linear","MultiX=Average","Skip=True","Sort=True")</f>
        <v>13.489087668763137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47428</v>
      </c>
      <c r="T1570" s="43">
        <f ca="1">_xll.BInterpol('Base CDI'!$H$4:$H$28,'Base CDI'!$J$4:$J$29,S1570,"Cubic","Extrapolate=Linear","MultiX=Average","Skip=True","Sort=True")</f>
        <v>13.640040642422376</v>
      </c>
      <c r="U1570" s="43">
        <f ca="1">_xll.BInterpol('Base CDI'!$H$4:$H$28,'Base CDI'!$I$4:$I$29,S1570,"Cubic","Extrapolate=Linear","MultiX=Average","Skip=True","Sort=True")</f>
        <v>13.489454030974878</v>
      </c>
    </row>
    <row r="1571" spans="16:21" x14ac:dyDescent="0.25">
      <c r="P1571" s="10">
        <v>36796</v>
      </c>
      <c r="Q1571">
        <v>5.692895</v>
      </c>
      <c r="S1571" s="42">
        <f t="shared" ca="1" si="29"/>
        <v>47429</v>
      </c>
      <c r="T1571" s="43">
        <f ca="1">_xll.BInterpol('Base CDI'!$H$4:$H$28,'Base CDI'!$J$4:$J$29,S1571,"Cubic","Extrapolate=Linear","MultiX=Average","Skip=True","Sort=True")</f>
        <v>13.640427159237893</v>
      </c>
      <c r="U1571" s="43">
        <f ca="1">_xll.BInterpol('Base CDI'!$H$4:$H$28,'Base CDI'!$I$4:$I$29,S1571,"Cubic","Extrapolate=Linear","MultiX=Average","Skip=True","Sort=True")</f>
        <v>13.489820264197405</v>
      </c>
    </row>
    <row r="1572" spans="16:21" x14ac:dyDescent="0.25">
      <c r="P1572" s="10">
        <v>36797</v>
      </c>
      <c r="Q1572">
        <v>5.696332</v>
      </c>
      <c r="S1572" s="42">
        <f t="shared" ca="1" si="29"/>
        <v>47430</v>
      </c>
      <c r="T1572" s="43">
        <f ca="1">_xll.BInterpol('Base CDI'!$H$4:$H$28,'Base CDI'!$J$4:$J$29,S1572,"Cubic","Extrapolate=Linear","MultiX=Average","Skip=True","Sort=True")</f>
        <v>13.64081367570442</v>
      </c>
      <c r="U1572" s="43">
        <f ca="1">_xll.BInterpol('Base CDI'!$H$4:$H$28,'Base CDI'!$I$4:$I$29,S1572,"Cubic","Extrapolate=Linear","MultiX=Average","Skip=True","Sort=True")</f>
        <v>13.490186364429622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47431</v>
      </c>
      <c r="T1573" s="43">
        <f ca="1">_xll.BInterpol('Base CDI'!$H$4:$H$28,'Base CDI'!$J$4:$J$29,S1573,"Cubic","Extrapolate=Linear","MultiX=Average","Skip=True","Sort=True")</f>
        <v>13.641200189376846</v>
      </c>
      <c r="U1573" s="43">
        <f ca="1">_xll.BInterpol('Base CDI'!$H$4:$H$28,'Base CDI'!$I$4:$I$29,S1573,"Cubic","Extrapolate=Linear","MultiX=Average","Skip=True","Sort=True")</f>
        <v>13.49055232767043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47432</v>
      </c>
      <c r="T1574" s="43">
        <f ca="1">_xll.BInterpol('Base CDI'!$H$4:$H$28,'Base CDI'!$J$4:$J$29,S1574,"Cubic","Extrapolate=Linear","MultiX=Average","Skip=True","Sort=True")</f>
        <v>13.641586697810062</v>
      </c>
      <c r="U1574" s="43">
        <f ca="1">_xll.BInterpol('Base CDI'!$H$4:$H$28,'Base CDI'!$I$4:$I$29,S1574,"Cubic","Extrapolate=Linear","MultiX=Average","Skip=True","Sort=True")</f>
        <v>13.490918149918734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47433</v>
      </c>
      <c r="T1575" s="43">
        <f ca="1">_xll.BInterpol('Base CDI'!$H$4:$H$28,'Base CDI'!$J$4:$J$29,S1575,"Cubic","Extrapolate=Linear","MultiX=Average","Skip=True","Sort=True")</f>
        <v>13.64197319855896</v>
      </c>
      <c r="U1575" s="43">
        <f ca="1">_xll.BInterpol('Base CDI'!$H$4:$H$28,'Base CDI'!$I$4:$I$29,S1575,"Cubic","Extrapolate=Linear","MultiX=Average","Skip=True","Sort=True")</f>
        <v>13.491283827173433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47434</v>
      </c>
      <c r="T1576" s="43">
        <f ca="1">_xll.BInterpol('Base CDI'!$H$4:$H$28,'Base CDI'!$J$4:$J$29,S1576,"Cubic","Extrapolate=Linear","MultiX=Average","Skip=True","Sort=True")</f>
        <v>13.642359689178427</v>
      </c>
      <c r="U1576" s="43">
        <f ca="1">_xll.BInterpol('Base CDI'!$H$4:$H$28,'Base CDI'!$I$4:$I$29,S1576,"Cubic","Extrapolate=Linear","MultiX=Average","Skip=True","Sort=True")</f>
        <v>13.491649355433429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47435</v>
      </c>
      <c r="T1577" s="43">
        <f ca="1">_xll.BInterpol('Base CDI'!$H$4:$H$28,'Base CDI'!$J$4:$J$29,S1577,"Cubic","Extrapolate=Linear","MultiX=Average","Skip=True","Sort=True")</f>
        <v>13.642746167223352</v>
      </c>
      <c r="U1577" s="43">
        <f ca="1">_xll.BInterpol('Base CDI'!$H$4:$H$28,'Base CDI'!$I$4:$I$29,S1577,"Cubic","Extrapolate=Linear","MultiX=Average","Skip=True","Sort=True")</f>
        <v>13.492014730697628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47436</v>
      </c>
      <c r="T1578" s="43">
        <f ca="1">_xll.BInterpol('Base CDI'!$H$4:$H$28,'Base CDI'!$J$4:$J$29,S1578,"Cubic","Extrapolate=Linear","MultiX=Average","Skip=True","Sort=True")</f>
        <v>13.64313263024863</v>
      </c>
      <c r="U1578" s="43">
        <f ca="1">_xll.BInterpol('Base CDI'!$H$4:$H$28,'Base CDI'!$I$4:$I$29,S1578,"Cubic","Extrapolate=Linear","MultiX=Average","Skip=True","Sort=True")</f>
        <v>13.492379948964928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47437</v>
      </c>
      <c r="T1579" s="43">
        <f ca="1">_xll.BInterpol('Base CDI'!$H$4:$H$28,'Base CDI'!$J$4:$J$29,S1579,"Cubic","Extrapolate=Linear","MultiX=Average","Skip=True","Sort=True")</f>
        <v>13.643519075809145</v>
      </c>
      <c r="U1579" s="43">
        <f ca="1">_xll.BInterpol('Base CDI'!$H$4:$H$28,'Base CDI'!$I$4:$I$29,S1579,"Cubic","Extrapolate=Linear","MultiX=Average","Skip=True","Sort=True")</f>
        <v>13.492745006234232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47438</v>
      </c>
      <c r="T1580" s="43">
        <f ca="1">_xll.BInterpol('Base CDI'!$H$4:$H$28,'Base CDI'!$J$4:$J$29,S1580,"Cubic","Extrapolate=Linear","MultiX=Average","Skip=True","Sort=True")</f>
        <v>13.643905501459791</v>
      </c>
      <c r="U1580" s="43">
        <f ca="1">_xll.BInterpol('Base CDI'!$H$4:$H$28,'Base CDI'!$I$4:$I$29,S1580,"Cubic","Extrapolate=Linear","MultiX=Average","Skip=True","Sort=True")</f>
        <v>13.493109898504443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47439</v>
      </c>
      <c r="T1581" s="43">
        <f ca="1">_xll.BInterpol('Base CDI'!$H$4:$H$28,'Base CDI'!$J$4:$J$29,S1581,"Cubic","Extrapolate=Linear","MultiX=Average","Skip=True","Sort=True")</f>
        <v>13.644291904755457</v>
      </c>
      <c r="U1581" s="43">
        <f ca="1">_xll.BInterpol('Base CDI'!$H$4:$H$28,'Base CDI'!$I$4:$I$29,S1581,"Cubic","Extrapolate=Linear","MultiX=Average","Skip=True","Sort=True")</f>
        <v>13.493474621774464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47440</v>
      </c>
      <c r="T1582" s="43">
        <f ca="1">_xll.BInterpol('Base CDI'!$H$4:$H$28,'Base CDI'!$J$4:$J$29,S1582,"Cubic","Extrapolate=Linear","MultiX=Average","Skip=True","Sort=True")</f>
        <v>13.644678283251034</v>
      </c>
      <c r="U1582" s="43">
        <f ca="1">_xll.BInterpol('Base CDI'!$H$4:$H$28,'Base CDI'!$I$4:$I$29,S1582,"Cubic","Extrapolate=Linear","MultiX=Average","Skip=True","Sort=True")</f>
        <v>13.493839172043195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47441</v>
      </c>
      <c r="T1583" s="43">
        <f ca="1">_xll.BInterpol('Base CDI'!$H$4:$H$28,'Base CDI'!$J$4:$J$29,S1583,"Cubic","Extrapolate=Linear","MultiX=Average","Skip=True","Sort=True")</f>
        <v>13.645064634501409</v>
      </c>
      <c r="U1583" s="43">
        <f ca="1">_xll.BInterpol('Base CDI'!$H$4:$H$28,'Base CDI'!$I$4:$I$29,S1583,"Cubic","Extrapolate=Linear","MultiX=Average","Skip=True","Sort=True")</f>
        <v>13.494203545309539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47442</v>
      </c>
      <c r="T1584" s="43">
        <f ca="1">_xll.BInterpol('Base CDI'!$H$4:$H$28,'Base CDI'!$J$4:$J$29,S1584,"Cubic","Extrapolate=Linear","MultiX=Average","Skip=True","Sort=True")</f>
        <v>13.645450956061474</v>
      </c>
      <c r="U1584" s="43">
        <f ca="1">_xll.BInterpol('Base CDI'!$H$4:$H$28,'Base CDI'!$I$4:$I$29,S1584,"Cubic","Extrapolate=Linear","MultiX=Average","Skip=True","Sort=True")</f>
        <v>13.494567737572398</v>
      </c>
    </row>
    <row r="1585" spans="16:21" x14ac:dyDescent="0.25">
      <c r="P1585" s="10">
        <v>36817</v>
      </c>
      <c r="Q1585">
        <v>5.741339</v>
      </c>
      <c r="S1585" s="42">
        <f t="shared" ca="1" si="29"/>
        <v>47443</v>
      </c>
      <c r="T1585" s="43">
        <f ca="1">_xll.BInterpol('Base CDI'!$H$4:$H$28,'Base CDI'!$J$4:$J$29,S1585,"Cubic","Extrapolate=Linear","MultiX=Average","Skip=True","Sort=True")</f>
        <v>13.645837245486121</v>
      </c>
      <c r="U1585" s="43">
        <f ca="1">_xll.BInterpol('Base CDI'!$H$4:$H$28,'Base CDI'!$I$4:$I$29,S1585,"Cubic","Extrapolate=Linear","MultiX=Average","Skip=True","Sort=True")</f>
        <v>13.494931744830675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47444</v>
      </c>
      <c r="T1586" s="43">
        <f ca="1">_xll.BInterpol('Base CDI'!$H$4:$H$28,'Base CDI'!$J$4:$J$29,S1586,"Cubic","Extrapolate=Linear","MultiX=Average","Skip=True","Sort=True")</f>
        <v>13.646223500330235</v>
      </c>
      <c r="U1586" s="43">
        <f ca="1">_xll.BInterpol('Base CDI'!$H$4:$H$28,'Base CDI'!$I$4:$I$29,S1586,"Cubic","Extrapolate=Linear","MultiX=Average","Skip=True","Sort=True")</f>
        <v>13.495295563083271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47445</v>
      </c>
      <c r="T1587" s="43">
        <f ca="1">_xll.BInterpol('Base CDI'!$H$4:$H$28,'Base CDI'!$J$4:$J$29,S1587,"Cubic","Extrapolate=Linear","MultiX=Average","Skip=True","Sort=True")</f>
        <v>13.64660971814871</v>
      </c>
      <c r="U1587" s="43">
        <f ca="1">_xll.BInterpol('Base CDI'!$H$4:$H$28,'Base CDI'!$I$4:$I$29,S1587,"Cubic","Extrapolate=Linear","MultiX=Average","Skip=True","Sort=True")</f>
        <v>13.495659188329091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47446</v>
      </c>
      <c r="T1588" s="43">
        <f ca="1">_xll.BInterpol('Base CDI'!$H$4:$H$28,'Base CDI'!$J$4:$J$29,S1588,"Cubic","Extrapolate=Linear","MultiX=Average","Skip=True","Sort=True")</f>
        <v>13.646995896496437</v>
      </c>
      <c r="U1588" s="43">
        <f ca="1">_xll.BInterpol('Base CDI'!$H$4:$H$28,'Base CDI'!$I$4:$I$29,S1588,"Cubic","Extrapolate=Linear","MultiX=Average","Skip=True","Sort=True")</f>
        <v>13.496022616567032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47447</v>
      </c>
      <c r="T1589" s="43">
        <f ca="1">_xll.BInterpol('Base CDI'!$H$4:$H$28,'Base CDI'!$J$4:$J$29,S1589,"Cubic","Extrapolate=Linear","MultiX=Average","Skip=True","Sort=True")</f>
        <v>13.6473820329283</v>
      </c>
      <c r="U1589" s="43">
        <f ca="1">_xll.BInterpol('Base CDI'!$H$4:$H$28,'Base CDI'!$I$4:$I$29,S1589,"Cubic","Extrapolate=Linear","MultiX=Average","Skip=True","Sort=True")</f>
        <v>13.496385843796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47448</v>
      </c>
      <c r="T1590" s="43">
        <f ca="1">_xll.BInterpol('Base CDI'!$H$4:$H$28,'Base CDI'!$J$4:$J$29,S1590,"Cubic","Extrapolate=Linear","MultiX=Average","Skip=True","Sort=True")</f>
        <v>13.647768124999196</v>
      </c>
      <c r="U1590" s="43">
        <f ca="1">_xll.BInterpol('Base CDI'!$H$4:$H$28,'Base CDI'!$I$4:$I$29,S1590,"Cubic","Extrapolate=Linear","MultiX=Average","Skip=True","Sort=True")</f>
        <v>13.496748866014896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47449</v>
      </c>
      <c r="T1591" s="43">
        <f ca="1">_xll.BInterpol('Base CDI'!$H$4:$H$28,'Base CDI'!$J$4:$J$29,S1591,"Cubic","Extrapolate=Linear","MultiX=Average","Skip=True","Sort=True")</f>
        <v>13.648154170264011</v>
      </c>
      <c r="U1591" s="43">
        <f ca="1">_xll.BInterpol('Base CDI'!$H$4:$H$28,'Base CDI'!$I$4:$I$29,S1591,"Cubic","Extrapolate=Linear","MultiX=Average","Skip=True","Sort=True")</f>
        <v>13.497111679222622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47450</v>
      </c>
      <c r="T1592" s="43">
        <f ca="1">_xll.BInterpol('Base CDI'!$H$4:$H$28,'Base CDI'!$J$4:$J$29,S1592,"Cubic","Extrapolate=Linear","MultiX=Average","Skip=True","Sort=True")</f>
        <v>13.648540166277636</v>
      </c>
      <c r="U1592" s="43">
        <f ca="1">_xll.BInterpol('Base CDI'!$H$4:$H$28,'Base CDI'!$I$4:$I$29,S1592,"Cubic","Extrapolate=Linear","MultiX=Average","Skip=True","Sort=True")</f>
        <v>13.497474279418078</v>
      </c>
    </row>
    <row r="1593" spans="16:21" x14ac:dyDescent="0.25">
      <c r="P1593" s="10">
        <v>36829</v>
      </c>
      <c r="Q1593">
        <v>5.769209</v>
      </c>
      <c r="S1593" s="42">
        <f t="shared" ca="1" si="29"/>
        <v>47451</v>
      </c>
      <c r="T1593" s="43">
        <f ca="1">_xll.BInterpol('Base CDI'!$H$4:$H$28,'Base CDI'!$J$4:$J$29,S1593,"Cubic","Extrapolate=Linear","MultiX=Average","Skip=True","Sort=True")</f>
        <v>13.64892611059496</v>
      </c>
      <c r="U1593" s="43">
        <f ca="1">_xll.BInterpol('Base CDI'!$H$4:$H$28,'Base CDI'!$I$4:$I$29,S1593,"Cubic","Extrapolate=Linear","MultiX=Average","Skip=True","Sort=True")</f>
        <v>13.497836662600172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47452</v>
      </c>
      <c r="T1594" s="43">
        <f ca="1">_xll.BInterpol('Base CDI'!$H$4:$H$28,'Base CDI'!$J$4:$J$29,S1594,"Cubic","Extrapolate=Linear","MultiX=Average","Skip=True","Sort=True")</f>
        <v>13.649312000770873</v>
      </c>
      <c r="U1594" s="43">
        <f ca="1">_xll.BInterpol('Base CDI'!$H$4:$H$28,'Base CDI'!$I$4:$I$29,S1594,"Cubic","Extrapolate=Linear","MultiX=Average","Skip=True","Sort=True")</f>
        <v>13.498198824767801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47453</v>
      </c>
      <c r="T1595" s="43">
        <f ca="1">_xll.BInterpol('Base CDI'!$H$4:$H$28,'Base CDI'!$J$4:$J$29,S1595,"Cubic","Extrapolate=Linear","MultiX=Average","Skip=True","Sort=True")</f>
        <v>13.649697834360268</v>
      </c>
      <c r="U1595" s="43">
        <f ca="1">_xll.BInterpol('Base CDI'!$H$4:$H$28,'Base CDI'!$I$4:$I$29,S1595,"Cubic","Extrapolate=Linear","MultiX=Average","Skip=True","Sort=True")</f>
        <v>13.498560761919869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47454</v>
      </c>
      <c r="T1596" s="43">
        <f ca="1">_xll.BInterpol('Base CDI'!$H$4:$H$28,'Base CDI'!$J$4:$J$29,S1596,"Cubic","Extrapolate=Linear","MultiX=Average","Skip=True","Sort=True")</f>
        <v>13.650083608918031</v>
      </c>
      <c r="U1596" s="43">
        <f ca="1">_xll.BInterpol('Base CDI'!$H$4:$H$28,'Base CDI'!$I$4:$I$29,S1596,"Cubic","Extrapolate=Linear","MultiX=Average","Skip=True","Sort=True")</f>
        <v>13.498922470055277</v>
      </c>
    </row>
    <row r="1597" spans="16:21" x14ac:dyDescent="0.25">
      <c r="P1597" s="10">
        <v>36836</v>
      </c>
      <c r="Q1597">
        <v>5.783188</v>
      </c>
      <c r="S1597" s="42">
        <f t="shared" ca="1" si="29"/>
        <v>47455</v>
      </c>
      <c r="T1597" s="43">
        <f ca="1">_xll.BInterpol('Base CDI'!$H$4:$H$28,'Base CDI'!$J$4:$J$29,S1597,"Cubic","Extrapolate=Linear","MultiX=Average","Skip=True","Sort=True")</f>
        <v>13.650469321999056</v>
      </c>
      <c r="U1597" s="43">
        <f ca="1">_xll.BInterpol('Base CDI'!$H$4:$H$28,'Base CDI'!$I$4:$I$29,S1597,"Cubic","Extrapolate=Linear","MultiX=Average","Skip=True","Sort=True")</f>
        <v>13.499283945172929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47456</v>
      </c>
      <c r="T1598" s="43">
        <f ca="1">_xll.BInterpol('Base CDI'!$H$4:$H$28,'Base CDI'!$J$4:$J$29,S1598,"Cubic","Extrapolate=Linear","MultiX=Average","Skip=True","Sort=True")</f>
        <v>13.65085497115823</v>
      </c>
      <c r="U1598" s="43">
        <f ca="1">_xll.BInterpol('Base CDI'!$H$4:$H$28,'Base CDI'!$I$4:$I$29,S1598,"Cubic","Extrapolate=Linear","MultiX=Average","Skip=True","Sort=True")</f>
        <v>13.499645183271726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47457</v>
      </c>
      <c r="T1599" s="43">
        <f ca="1">_xll.BInterpol('Base CDI'!$H$4:$H$28,'Base CDI'!$J$4:$J$29,S1599,"Cubic","Extrapolate=Linear","MultiX=Average","Skip=True","Sort=True")</f>
        <v>13.651240553950442</v>
      </c>
      <c r="U1599" s="43">
        <f ca="1">_xll.BInterpol('Base CDI'!$H$4:$H$28,'Base CDI'!$I$4:$I$29,S1599,"Cubic","Extrapolate=Linear","MultiX=Average","Skip=True","Sort=True")</f>
        <v>13.500006180350569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47458</v>
      </c>
      <c r="T1600" s="43">
        <f ca="1">_xll.BInterpol('Base CDI'!$H$4:$H$28,'Base CDI'!$J$4:$J$29,S1600,"Cubic","Extrapolate=Linear","MultiX=Average","Skip=True","Sort=True")</f>
        <v>13.651626067930586</v>
      </c>
      <c r="U1600" s="43">
        <f ca="1">_xll.BInterpol('Base CDI'!$H$4:$H$28,'Base CDI'!$I$4:$I$29,S1600,"Cubic","Extrapolate=Linear","MultiX=Average","Skip=True","Sort=True")</f>
        <v>13.500366932408362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47459</v>
      </c>
      <c r="T1601" s="43">
        <f ca="1">_xll.BInterpol('Base CDI'!$H$4:$H$28,'Base CDI'!$J$4:$J$29,S1601,"Cubic","Extrapolate=Linear","MultiX=Average","Skip=True","Sort=True")</f>
        <v>13.65201151065355</v>
      </c>
      <c r="U1601" s="43">
        <f ca="1">_xll.BInterpol('Base CDI'!$H$4:$H$28,'Base CDI'!$I$4:$I$29,S1601,"Cubic","Extrapolate=Linear","MultiX=Average","Skip=True","Sort=True")</f>
        <v>13.500727435444007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47460</v>
      </c>
      <c r="T1602" s="43">
        <f ca="1">_xll.BInterpol('Base CDI'!$H$4:$H$28,'Base CDI'!$J$4:$J$29,S1602,"Cubic","Extrapolate=Linear","MultiX=Average","Skip=True","Sort=True")</f>
        <v>13.652396879674223</v>
      </c>
      <c r="U1602" s="43">
        <f ca="1">_xll.BInterpol('Base CDI'!$H$4:$H$28,'Base CDI'!$I$4:$I$29,S1602,"Cubic","Extrapolate=Linear","MultiX=Average","Skip=True","Sort=True")</f>
        <v>13.501087685456405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47461</v>
      </c>
      <c r="T1603" s="43">
        <f ca="1">_xll.BInterpol('Base CDI'!$H$4:$H$28,'Base CDI'!$J$4:$J$29,S1603,"Cubic","Extrapolate=Linear","MultiX=Average","Skip=True","Sort=True")</f>
        <v>13.652782172547496</v>
      </c>
      <c r="U1603" s="43">
        <f ca="1">_xll.BInterpol('Base CDI'!$H$4:$H$28,'Base CDI'!$I$4:$I$29,S1603,"Cubic","Extrapolate=Linear","MultiX=Average","Skip=True","Sort=True")</f>
        <v>13.501447678444459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47462</v>
      </c>
      <c r="T1604" s="43">
        <f ca="1">_xll.BInterpol('Base CDI'!$H$4:$H$28,'Base CDI'!$J$4:$J$29,S1604,"Cubic","Extrapolate=Linear","MultiX=Average","Skip=True","Sort=True")</f>
        <v>13.653167386828258</v>
      </c>
      <c r="U1604" s="43">
        <f ca="1">_xll.BInterpol('Base CDI'!$H$4:$H$28,'Base CDI'!$I$4:$I$29,S1604,"Cubic","Extrapolate=Linear","MultiX=Average","Skip=True","Sort=True")</f>
        <v>13.50180741040707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47463</v>
      </c>
      <c r="T1605" s="43">
        <f ca="1">_xll.BInterpol('Base CDI'!$H$4:$H$28,'Base CDI'!$J$4:$J$29,S1605,"Cubic","Extrapolate=Linear","MultiX=Average","Skip=True","Sort=True")</f>
        <v>13.653552520071402</v>
      </c>
      <c r="U1605" s="43">
        <f ca="1">_xll.BInterpol('Base CDI'!$H$4:$H$28,'Base CDI'!$I$4:$I$29,S1605,"Cubic","Extrapolate=Linear","MultiX=Average","Skip=True","Sort=True")</f>
        <v>13.502166877343141</v>
      </c>
    </row>
    <row r="1606" spans="16:21" x14ac:dyDescent="0.25">
      <c r="P1606" s="10">
        <v>36850</v>
      </c>
      <c r="Q1606">
        <v>5.814756</v>
      </c>
      <c r="S1606" s="42">
        <f t="shared" ca="1" si="29"/>
        <v>47464</v>
      </c>
      <c r="T1606" s="43">
        <f ca="1">_xll.BInterpol('Base CDI'!$H$4:$H$28,'Base CDI'!$J$4:$J$29,S1606,"Cubic","Extrapolate=Linear","MultiX=Average","Skip=True","Sort=True")</f>
        <v>13.653937569831815</v>
      </c>
      <c r="U1606" s="43">
        <f ca="1">_xll.BInterpol('Base CDI'!$H$4:$H$28,'Base CDI'!$I$4:$I$29,S1606,"Cubic","Extrapolate=Linear","MultiX=Average","Skip=True","Sort=True")</f>
        <v>13.502526075251575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47465</v>
      </c>
      <c r="T1607" s="43">
        <f ca="1">_xll.BInterpol('Base CDI'!$H$4:$H$28,'Base CDI'!$J$4:$J$29,S1607,"Cubic","Extrapolate=Linear","MultiX=Average","Skip=True","Sort=True")</f>
        <v>13.654322533664386</v>
      </c>
      <c r="U1607" s="43">
        <f ca="1">_xll.BInterpol('Base CDI'!$H$4:$H$28,'Base CDI'!$I$4:$I$29,S1607,"Cubic","Extrapolate=Linear","MultiX=Average","Skip=True","Sort=True")</f>
        <v>13.502885000131274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47466</v>
      </c>
      <c r="T1608" s="43">
        <f ca="1">_xll.BInterpol('Base CDI'!$H$4:$H$28,'Base CDI'!$J$4:$J$29,S1608,"Cubic","Extrapolate=Linear","MultiX=Average","Skip=True","Sort=True")</f>
        <v>13.654707409124009</v>
      </c>
      <c r="U1608" s="43">
        <f ca="1">_xll.BInterpol('Base CDI'!$H$4:$H$28,'Base CDI'!$I$4:$I$29,S1608,"Cubic","Extrapolate=Linear","MultiX=Average","Skip=True","Sort=True")</f>
        <v>13.503243647981138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47467</v>
      </c>
      <c r="T1609" s="43">
        <f ca="1">_xll.BInterpol('Base CDI'!$H$4:$H$28,'Base CDI'!$J$4:$J$29,S1609,"Cubic","Extrapolate=Linear","MultiX=Average","Skip=True","Sort=True")</f>
        <v>13.65509219376557</v>
      </c>
      <c r="U1609" s="43">
        <f ca="1">_xll.BInterpol('Base CDI'!$H$4:$H$28,'Base CDI'!$I$4:$I$29,S1609,"Cubic","Extrapolate=Linear","MultiX=Average","Skip=True","Sort=True")</f>
        <v>13.503602014800071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47468</v>
      </c>
      <c r="T1610" s="43">
        <f ca="1">_xll.BInterpol('Base CDI'!$H$4:$H$28,'Base CDI'!$J$4:$J$29,S1610,"Cubic","Extrapolate=Linear","MultiX=Average","Skip=True","Sort=True")</f>
        <v>13.655476885143964</v>
      </c>
      <c r="U1610" s="43">
        <f ca="1">_xll.BInterpol('Base CDI'!$H$4:$H$28,'Base CDI'!$I$4:$I$29,S1610,"Cubic","Extrapolate=Linear","MultiX=Average","Skip=True","Sort=True")</f>
        <v>13.503960096586974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47469</v>
      </c>
      <c r="T1611" s="43">
        <f ca="1">_xll.BInterpol('Base CDI'!$H$4:$H$28,'Base CDI'!$J$4:$J$29,S1611,"Cubic","Extrapolate=Linear","MultiX=Average","Skip=True","Sort=True")</f>
        <v>13.655861480814075</v>
      </c>
      <c r="U1611" s="43">
        <f ca="1">_xll.BInterpol('Base CDI'!$H$4:$H$28,'Base CDI'!$I$4:$I$29,S1611,"Cubic","Extrapolate=Linear","MultiX=Average","Skip=True","Sort=True")</f>
        <v>13.504317889340751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47470</v>
      </c>
      <c r="T1612" s="43">
        <f ca="1">_xll.BInterpol('Base CDI'!$H$4:$H$28,'Base CDI'!$J$4:$J$29,S1612,"Cubic","Extrapolate=Linear","MultiX=Average","Skip=True","Sort=True")</f>
        <v>13.656245978330796</v>
      </c>
      <c r="U1612" s="43">
        <f ca="1">_xll.BInterpol('Base CDI'!$H$4:$H$28,'Base CDI'!$I$4:$I$29,S1612,"Cubic","Extrapolate=Linear","MultiX=Average","Skip=True","Sort=True")</f>
        <v>13.504675389060301</v>
      </c>
    </row>
    <row r="1613" spans="16:21" x14ac:dyDescent="0.25">
      <c r="P1613" s="10">
        <v>36859</v>
      </c>
      <c r="Q1613">
        <v>5.839385</v>
      </c>
      <c r="S1613" s="42">
        <f t="shared" ca="1" si="30"/>
        <v>47471</v>
      </c>
      <c r="T1613" s="43">
        <f ca="1">_xll.BInterpol('Base CDI'!$H$4:$H$28,'Base CDI'!$J$4:$J$29,S1613,"Cubic","Extrapolate=Linear","MultiX=Average","Skip=True","Sort=True")</f>
        <v>13.656630375249017</v>
      </c>
      <c r="U1613" s="43">
        <f ca="1">_xll.BInterpol('Base CDI'!$H$4:$H$28,'Base CDI'!$I$4:$I$29,S1613,"Cubic","Extrapolate=Linear","MultiX=Average","Skip=True","Sort=True")</f>
        <v>13.505032591744529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47472</v>
      </c>
      <c r="T1614" s="43">
        <f ca="1">_xll.BInterpol('Base CDI'!$H$4:$H$28,'Base CDI'!$J$4:$J$29,S1614,"Cubic","Extrapolate=Linear","MultiX=Average","Skip=True","Sort=True")</f>
        <v>13.65701466912363</v>
      </c>
      <c r="U1614" s="43">
        <f ca="1">_xll.BInterpol('Base CDI'!$H$4:$H$28,'Base CDI'!$I$4:$I$29,S1614,"Cubic","Extrapolate=Linear","MultiX=Average","Skip=True","Sort=True")</f>
        <v>13.505389493392336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47473</v>
      </c>
      <c r="T1615" s="43">
        <f ca="1">_xll.BInterpol('Base CDI'!$H$4:$H$28,'Base CDI'!$J$4:$J$29,S1615,"Cubic","Extrapolate=Linear","MultiX=Average","Skip=True","Sort=True")</f>
        <v>13.65739885750952</v>
      </c>
      <c r="U1615" s="43">
        <f ca="1">_xll.BInterpol('Base CDI'!$H$4:$H$28,'Base CDI'!$I$4:$I$29,S1615,"Cubic","Extrapolate=Linear","MultiX=Average","Skip=True","Sort=True")</f>
        <v>13.505746090002624</v>
      </c>
    </row>
    <row r="1616" spans="16:21" x14ac:dyDescent="0.25">
      <c r="P1616" s="10">
        <v>36864</v>
      </c>
      <c r="Q1616">
        <v>5.849933</v>
      </c>
      <c r="S1616" s="42">
        <f t="shared" ca="1" si="30"/>
        <v>47474</v>
      </c>
      <c r="T1616" s="43">
        <f ca="1">_xll.BInterpol('Base CDI'!$H$4:$H$28,'Base CDI'!$J$4:$J$29,S1616,"Cubic","Extrapolate=Linear","MultiX=Average","Skip=True","Sort=True")</f>
        <v>13.657782937961581</v>
      </c>
      <c r="U1616" s="43">
        <f ca="1">_xll.BInterpol('Base CDI'!$H$4:$H$28,'Base CDI'!$I$4:$I$29,S1616,"Cubic","Extrapolate=Linear","MultiX=Average","Skip=True","Sort=True")</f>
        <v>13.506102377574297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47475</v>
      </c>
      <c r="T1617" s="43">
        <f ca="1">_xll.BInterpol('Base CDI'!$H$4:$H$28,'Base CDI'!$J$4:$J$29,S1617,"Cubic","Extrapolate=Linear","MultiX=Average","Skip=True","Sort=True")</f>
        <v>13.658166908034701</v>
      </c>
      <c r="U1617" s="43">
        <f ca="1">_xll.BInterpol('Base CDI'!$H$4:$H$28,'Base CDI'!$I$4:$I$29,S1617,"Cubic","Extrapolate=Linear","MultiX=Average","Skip=True","Sort=True")</f>
        <v>13.506458352106254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47476</v>
      </c>
      <c r="T1618" s="43">
        <f ca="1">_xll.BInterpol('Base CDI'!$H$4:$H$28,'Base CDI'!$J$4:$J$29,S1618,"Cubic","Extrapolate=Linear","MultiX=Average","Skip=True","Sort=True")</f>
        <v>13.658550765283772</v>
      </c>
      <c r="U1618" s="43">
        <f ca="1">_xll.BInterpol('Base CDI'!$H$4:$H$28,'Base CDI'!$I$4:$I$29,S1618,"Cubic","Extrapolate=Linear","MultiX=Average","Skip=True","Sort=True")</f>
        <v>13.506814009597399</v>
      </c>
    </row>
    <row r="1619" spans="16:21" x14ac:dyDescent="0.25">
      <c r="P1619" s="10">
        <v>36867</v>
      </c>
      <c r="Q1619">
        <v>5.860493</v>
      </c>
      <c r="S1619" s="42">
        <f t="shared" ca="1" si="30"/>
        <v>47477</v>
      </c>
      <c r="T1619" s="43">
        <f ca="1">_xll.BInterpol('Base CDI'!$H$4:$H$28,'Base CDI'!$J$4:$J$29,S1619,"Cubic","Extrapolate=Linear","MultiX=Average","Skip=True","Sort=True")</f>
        <v>13.658934507263684</v>
      </c>
      <c r="U1619" s="43">
        <f ca="1">_xll.BInterpol('Base CDI'!$H$4:$H$28,'Base CDI'!$I$4:$I$29,S1619,"Cubic","Extrapolate=Linear","MultiX=Average","Skip=True","Sort=True")</f>
        <v>13.507169346046634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47478</v>
      </c>
      <c r="T1620" s="43">
        <f ca="1">_xll.BInterpol('Base CDI'!$H$4:$H$28,'Base CDI'!$J$4:$J$29,S1620,"Cubic","Extrapolate=Linear","MultiX=Average","Skip=True","Sort=True")</f>
        <v>13.659318131529323</v>
      </c>
      <c r="U1620" s="43">
        <f ca="1">_xll.BInterpol('Base CDI'!$H$4:$H$28,'Base CDI'!$I$4:$I$29,S1620,"Cubic","Extrapolate=Linear","MultiX=Average","Skip=True","Sort=True")</f>
        <v>13.50752435745286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47479</v>
      </c>
      <c r="T1621" s="43">
        <f ca="1">_xll.BInterpol('Base CDI'!$H$4:$H$28,'Base CDI'!$J$4:$J$29,S1621,"Cubic","Extrapolate=Linear","MultiX=Average","Skip=True","Sort=True")</f>
        <v>13.659701635635583</v>
      </c>
      <c r="U1621" s="43">
        <f ca="1">_xll.BInterpol('Base CDI'!$H$4:$H$28,'Base CDI'!$I$4:$I$29,S1621,"Cubic","Extrapolate=Linear","MultiX=Average","Skip=True","Sort=True")</f>
        <v>13.507879039814981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47480</v>
      </c>
      <c r="T1622" s="43">
        <f ca="1">_xll.BInterpol('Base CDI'!$H$4:$H$28,'Base CDI'!$J$4:$J$29,S1622,"Cubic","Extrapolate=Linear","MultiX=Average","Skip=True","Sort=True")</f>
        <v>13.660085017137353</v>
      </c>
      <c r="U1622" s="43">
        <f ca="1">_xll.BInterpol('Base CDI'!$H$4:$H$28,'Base CDI'!$I$4:$I$29,S1622,"Cubic","Extrapolate=Linear","MultiX=Average","Skip=True","Sort=True")</f>
        <v>13.508233389131899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47481</v>
      </c>
      <c r="T1623" s="43">
        <f ca="1">_xll.BInterpol('Base CDI'!$H$4:$H$28,'Base CDI'!$J$4:$J$29,S1623,"Cubic","Extrapolate=Linear","MultiX=Average","Skip=True","Sort=True")</f>
        <v>13.660468273589524</v>
      </c>
      <c r="U1623" s="43">
        <f ca="1">_xll.BInterpol('Base CDI'!$H$4:$H$28,'Base CDI'!$I$4:$I$29,S1623,"Cubic","Extrapolate=Linear","MultiX=Average","Skip=True","Sort=True")</f>
        <v>13.508587401402513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47482</v>
      </c>
      <c r="T1624" s="43">
        <f ca="1">_xll.BInterpol('Base CDI'!$H$4:$H$28,'Base CDI'!$J$4:$J$29,S1624,"Cubic","Extrapolate=Linear","MultiX=Average","Skip=True","Sort=True")</f>
        <v>13.660851402546983</v>
      </c>
      <c r="U1624" s="43">
        <f ca="1">_xll.BInterpol('Base CDI'!$H$4:$H$28,'Base CDI'!$I$4:$I$29,S1624,"Cubic","Extrapolate=Linear","MultiX=Average","Skip=True","Sort=True")</f>
        <v>13.50894107262573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47483</v>
      </c>
      <c r="T1625" s="43">
        <f ca="1">_xll.BInterpol('Base CDI'!$H$4:$H$28,'Base CDI'!$J$4:$J$29,S1625,"Cubic","Extrapolate=Linear","MultiX=Average","Skip=True","Sort=True")</f>
        <v>13.661234401564622</v>
      </c>
      <c r="U1625" s="43">
        <f ca="1">_xll.BInterpol('Base CDI'!$H$4:$H$28,'Base CDI'!$I$4:$I$29,S1625,"Cubic","Extrapolate=Linear","MultiX=Average","Skip=True","Sort=True")</f>
        <v>13.509294398800447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47484</v>
      </c>
      <c r="T1626" s="43">
        <f ca="1">_xll.BInterpol('Base CDI'!$H$4:$H$28,'Base CDI'!$J$4:$J$29,S1626,"Cubic","Extrapolate=Linear","MultiX=Average","Skip=True","Sort=True")</f>
        <v>13.661617268197332</v>
      </c>
      <c r="U1626" s="43">
        <f ca="1">_xll.BInterpol('Base CDI'!$H$4:$H$28,'Base CDI'!$I$4:$I$29,S1626,"Cubic","Extrapolate=Linear","MultiX=Average","Skip=True","Sort=True")</f>
        <v>13.509647375925571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47485</v>
      </c>
      <c r="T1627" s="43">
        <f ca="1">_xll.BInterpol('Base CDI'!$H$4:$H$28,'Base CDI'!$J$4:$J$29,S1627,"Cubic","Extrapolate=Linear","MultiX=Average","Skip=True","Sort=True")</f>
        <v>13.662000000000001</v>
      </c>
      <c r="U1627" s="43">
        <f ca="1">_xll.BInterpol('Base CDI'!$H$4:$H$28,'Base CDI'!$I$4:$I$29,S1627,"Cubic","Extrapolate=Linear","MultiX=Average","Skip=True","Sort=True")</f>
        <v>13.51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47486</v>
      </c>
      <c r="T1628" s="43">
        <f ca="1">_xll.BInterpol('Base CDI'!$H$4:$H$28,'Base CDI'!$J$4:$J$29,S1628,"Cubic","Extrapolate=Linear","MultiX=Average","Skip=True","Sort=True")</f>
        <v>13.662382594800793</v>
      </c>
      <c r="U1628" s="43">
        <f ca="1">_xll.BInterpol('Base CDI'!$H$4:$H$28,'Base CDI'!$I$4:$I$29,S1628,"Cubic","Extrapolate=Linear","MultiX=Average","Skip=True","Sort=True")</f>
        <v>13.510352267795216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47487</v>
      </c>
      <c r="T1629" s="43">
        <f ca="1">_xll.BInterpol('Base CDI'!$H$4:$H$28,'Base CDI'!$J$4:$J$29,S1629,"Cubic","Extrapolate=Linear","MultiX=Average","Skip=True","Sort=True")</f>
        <v>13.662765051520962</v>
      </c>
      <c r="U1629" s="43">
        <f ca="1">_xll.BInterpol('Base CDI'!$H$4:$H$28,'Base CDI'!$I$4:$I$29,S1629,"Cubic","Extrapolate=Linear","MultiX=Average","Skip=True","Sort=True")</f>
        <v>13.510704179173009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47488</v>
      </c>
      <c r="T1630" s="43">
        <f ca="1">_xll.BInterpol('Base CDI'!$H$4:$H$28,'Base CDI'!$J$4:$J$29,S1630,"Cubic","Extrapolate=Linear","MultiX=Average","Skip=True","Sort=True")</f>
        <v>13.663147369355039</v>
      </c>
      <c r="U1630" s="43">
        <f ca="1">_xll.BInterpol('Base CDI'!$H$4:$H$28,'Base CDI'!$I$4:$I$29,S1630,"Cubic","Extrapolate=Linear","MultiX=Average","Skip=True","Sort=True")</f>
        <v>13.511055734767744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47489</v>
      </c>
      <c r="T1631" s="43">
        <f ca="1">_xll.BInterpol('Base CDI'!$H$4:$H$28,'Base CDI'!$J$4:$J$29,S1631,"Cubic","Extrapolate=Linear","MultiX=Average","Skip=True","Sort=True")</f>
        <v>13.66352954749755</v>
      </c>
      <c r="U1631" s="43">
        <f ca="1">_xll.BInterpol('Base CDI'!$H$4:$H$28,'Base CDI'!$I$4:$I$29,S1631,"Cubic","Extrapolate=Linear","MultiX=Average","Skip=True","Sort=True")</f>
        <v>13.511406935213792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47490</v>
      </c>
      <c r="T1632" s="43">
        <f ca="1">_xll.BInterpol('Base CDI'!$H$4:$H$28,'Base CDI'!$J$4:$J$29,S1632,"Cubic","Extrapolate=Linear","MultiX=Average","Skip=True","Sort=True")</f>
        <v>13.663911585143023</v>
      </c>
      <c r="U1632" s="43">
        <f ca="1">_xll.BInterpol('Base CDI'!$H$4:$H$28,'Base CDI'!$I$4:$I$29,S1632,"Cubic","Extrapolate=Linear","MultiX=Average","Skip=True","Sort=True")</f>
        <v>13.511757781145517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47491</v>
      </c>
      <c r="T1633" s="43">
        <f ca="1">_xll.BInterpol('Base CDI'!$H$4:$H$28,'Base CDI'!$J$4:$J$29,S1633,"Cubic","Extrapolate=Linear","MultiX=Average","Skip=True","Sort=True")</f>
        <v>13.664293481485986</v>
      </c>
      <c r="U1633" s="43">
        <f ca="1">_xll.BInterpol('Base CDI'!$H$4:$H$28,'Base CDI'!$I$4:$I$29,S1633,"Cubic","Extrapolate=Linear","MultiX=Average","Skip=True","Sort=True")</f>
        <v>13.51210827319729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47492</v>
      </c>
      <c r="T1634" s="43">
        <f ca="1">_xll.BInterpol('Base CDI'!$H$4:$H$28,'Base CDI'!$J$4:$J$29,S1634,"Cubic","Extrapolate=Linear","MultiX=Average","Skip=True","Sort=True")</f>
        <v>13.664675235720969</v>
      </c>
      <c r="U1634" s="43">
        <f ca="1">_xll.BInterpol('Base CDI'!$H$4:$H$28,'Base CDI'!$I$4:$I$29,S1634,"Cubic","Extrapolate=Linear","MultiX=Average","Skip=True","Sort=True")</f>
        <v>13.512458412003475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47493</v>
      </c>
      <c r="T1635" s="43">
        <f ca="1">_xll.BInterpol('Base CDI'!$H$4:$H$28,'Base CDI'!$J$4:$J$29,S1635,"Cubic","Extrapolate=Linear","MultiX=Average","Skip=True","Sort=True")</f>
        <v>13.6650568470425</v>
      </c>
      <c r="U1635" s="43">
        <f ca="1">_xll.BInterpol('Base CDI'!$H$4:$H$28,'Base CDI'!$I$4:$I$29,S1635,"Cubic","Extrapolate=Linear","MultiX=Average","Skip=True","Sort=True")</f>
        <v>13.512808198198442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47494</v>
      </c>
      <c r="T1636" s="43">
        <f ca="1">_xll.BInterpol('Base CDI'!$H$4:$H$28,'Base CDI'!$J$4:$J$29,S1636,"Cubic","Extrapolate=Linear","MultiX=Average","Skip=True","Sort=True")</f>
        <v>13.665438314645105</v>
      </c>
      <c r="U1636" s="43">
        <f ca="1">_xll.BInterpol('Base CDI'!$H$4:$H$28,'Base CDI'!$I$4:$I$29,S1636,"Cubic","Extrapolate=Linear","MultiX=Average","Skip=True","Sort=True")</f>
        <v>13.513157632416556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47495</v>
      </c>
      <c r="T1637" s="43">
        <f ca="1">_xll.BInterpol('Base CDI'!$H$4:$H$28,'Base CDI'!$J$4:$J$29,S1637,"Cubic","Extrapolate=Linear","MultiX=Average","Skip=True","Sort=True")</f>
        <v>13.665819637723313</v>
      </c>
      <c r="U1637" s="43">
        <f ca="1">_xll.BInterpol('Base CDI'!$H$4:$H$28,'Base CDI'!$I$4:$I$29,S1637,"Cubic","Extrapolate=Linear","MultiX=Average","Skip=True","Sort=True")</f>
        <v>13.513506715292186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47496</v>
      </c>
      <c r="T1638" s="43">
        <f ca="1">_xll.BInterpol('Base CDI'!$H$4:$H$28,'Base CDI'!$J$4:$J$29,S1638,"Cubic","Extrapolate=Linear","MultiX=Average","Skip=True","Sort=True")</f>
        <v>13.666200815471655</v>
      </c>
      <c r="U1638" s="43">
        <f ca="1">_xll.BInterpol('Base CDI'!$H$4:$H$28,'Base CDI'!$I$4:$I$29,S1638,"Cubic","Extrapolate=Linear","MultiX=Average","Skip=True","Sort=True")</f>
        <v>13.513855447459699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47497</v>
      </c>
      <c r="T1639" s="43">
        <f ca="1">_xll.BInterpol('Base CDI'!$H$4:$H$28,'Base CDI'!$J$4:$J$29,S1639,"Cubic","Extrapolate=Linear","MultiX=Average","Skip=True","Sort=True")</f>
        <v>13.666581847084656</v>
      </c>
      <c r="U1639" s="43">
        <f ca="1">_xll.BInterpol('Base CDI'!$H$4:$H$28,'Base CDI'!$I$4:$I$29,S1639,"Cubic","Extrapolate=Linear","MultiX=Average","Skip=True","Sort=True")</f>
        <v>13.514203829553461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47498</v>
      </c>
      <c r="T1640" s="43">
        <f ca="1">_xll.BInterpol('Base CDI'!$H$4:$H$28,'Base CDI'!$J$4:$J$29,S1640,"Cubic","Extrapolate=Linear","MultiX=Average","Skip=True","Sort=True")</f>
        <v>13.666962731756843</v>
      </c>
      <c r="U1640" s="43">
        <f ca="1">_xll.BInterpol('Base CDI'!$H$4:$H$28,'Base CDI'!$I$4:$I$29,S1640,"Cubic","Extrapolate=Linear","MultiX=Average","Skip=True","Sort=True")</f>
        <v>13.514551862207842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47499</v>
      </c>
      <c r="T1641" s="43">
        <f ca="1">_xll.BInterpol('Base CDI'!$H$4:$H$28,'Base CDI'!$J$4:$J$29,S1641,"Cubic","Extrapolate=Linear","MultiX=Average","Skip=True","Sort=True")</f>
        <v>13.667343468682748</v>
      </c>
      <c r="U1641" s="43">
        <f ca="1">_xll.BInterpol('Base CDI'!$H$4:$H$28,'Base CDI'!$I$4:$I$29,S1641,"Cubic","Extrapolate=Linear","MultiX=Average","Skip=True","Sort=True")</f>
        <v>13.514899546057208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47500</v>
      </c>
      <c r="T1642" s="43">
        <f ca="1">_xll.BInterpol('Base CDI'!$H$4:$H$28,'Base CDI'!$J$4:$J$29,S1642,"Cubic","Extrapolate=Linear","MultiX=Average","Skip=True","Sort=True")</f>
        <v>13.667724057056898</v>
      </c>
      <c r="U1642" s="43">
        <f ca="1">_xll.BInterpol('Base CDI'!$H$4:$H$28,'Base CDI'!$I$4:$I$29,S1642,"Cubic","Extrapolate=Linear","MultiX=Average","Skip=True","Sort=True")</f>
        <v>13.515246881735926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47501</v>
      </c>
      <c r="T1643" s="43">
        <f ca="1">_xll.BInterpol('Base CDI'!$H$4:$H$28,'Base CDI'!$J$4:$J$29,S1643,"Cubic","Extrapolate=Linear","MultiX=Average","Skip=True","Sort=True")</f>
        <v>13.66810449607382</v>
      </c>
      <c r="U1643" s="43">
        <f ca="1">_xll.BInterpol('Base CDI'!$H$4:$H$28,'Base CDI'!$I$4:$I$29,S1643,"Cubic","Extrapolate=Linear","MultiX=Average","Skip=True","Sort=True")</f>
        <v>13.515593869878366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47502</v>
      </c>
      <c r="T1644" s="43">
        <f ca="1">_xll.BInterpol('Base CDI'!$H$4:$H$28,'Base CDI'!$J$4:$J$29,S1644,"Cubic","Extrapolate=Linear","MultiX=Average","Skip=True","Sort=True")</f>
        <v>13.668484784928042</v>
      </c>
      <c r="U1644" s="43">
        <f ca="1">_xll.BInterpol('Base CDI'!$H$4:$H$28,'Base CDI'!$I$4:$I$29,S1644,"Cubic","Extrapolate=Linear","MultiX=Average","Skip=True","Sort=True")</f>
        <v>13.515940511118892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47503</v>
      </c>
      <c r="T1645" s="43">
        <f ca="1">_xll.BInterpol('Base CDI'!$H$4:$H$28,'Base CDI'!$J$4:$J$29,S1645,"Cubic","Extrapolate=Linear","MultiX=Average","Skip=True","Sort=True")</f>
        <v>13.668864922814095</v>
      </c>
      <c r="U1645" s="43">
        <f ca="1">_xll.BInterpol('Base CDI'!$H$4:$H$28,'Base CDI'!$I$4:$I$29,S1645,"Cubic","Extrapolate=Linear","MultiX=Average","Skip=True","Sort=True")</f>
        <v>13.516286806091871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47504</v>
      </c>
      <c r="T1646" s="43">
        <f ca="1">_xll.BInterpol('Base CDI'!$H$4:$H$28,'Base CDI'!$J$4:$J$29,S1646,"Cubic","Extrapolate=Linear","MultiX=Average","Skip=True","Sort=True")</f>
        <v>13.669244908926505</v>
      </c>
      <c r="U1646" s="43">
        <f ca="1">_xll.BInterpol('Base CDI'!$H$4:$H$28,'Base CDI'!$I$4:$I$29,S1646,"Cubic","Extrapolate=Linear","MultiX=Average","Skip=True","Sort=True")</f>
        <v>13.516632755431674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47505</v>
      </c>
      <c r="T1647" s="43">
        <f ca="1">_xll.BInterpol('Base CDI'!$H$4:$H$28,'Base CDI'!$J$4:$J$29,S1647,"Cubic","Extrapolate=Linear","MultiX=Average","Skip=True","Sort=True")</f>
        <v>13.669624742459799</v>
      </c>
      <c r="U1647" s="43">
        <f ca="1">_xll.BInterpol('Base CDI'!$H$4:$H$28,'Base CDI'!$I$4:$I$29,S1647,"Cubic","Extrapolate=Linear","MultiX=Average","Skip=True","Sort=True")</f>
        <v>13.516978359772667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47506</v>
      </c>
      <c r="T1648" s="43">
        <f ca="1">_xll.BInterpol('Base CDI'!$H$4:$H$28,'Base CDI'!$J$4:$J$29,S1648,"Cubic","Extrapolate=Linear","MultiX=Average","Skip=True","Sort=True")</f>
        <v>13.670004422608507</v>
      </c>
      <c r="U1648" s="43">
        <f ca="1">_xll.BInterpol('Base CDI'!$H$4:$H$28,'Base CDI'!$I$4:$I$29,S1648,"Cubic","Extrapolate=Linear","MultiX=Average","Skip=True","Sort=True")</f>
        <v>13.517323619749217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47507</v>
      </c>
      <c r="T1649" s="43">
        <f ca="1">_xll.BInterpol('Base CDI'!$H$4:$H$28,'Base CDI'!$J$4:$J$29,S1649,"Cubic","Extrapolate=Linear","MultiX=Average","Skip=True","Sort=True")</f>
        <v>13.670383948567157</v>
      </c>
      <c r="U1649" s="43">
        <f ca="1">_xll.BInterpol('Base CDI'!$H$4:$H$28,'Base CDI'!$I$4:$I$29,S1649,"Cubic","Extrapolate=Linear","MultiX=Average","Skip=True","Sort=True")</f>
        <v>13.517668535995691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47508</v>
      </c>
      <c r="T1650" s="43">
        <f ca="1">_xll.BInterpol('Base CDI'!$H$4:$H$28,'Base CDI'!$J$4:$J$29,S1650,"Cubic","Extrapolate=Linear","MultiX=Average","Skip=True","Sort=True")</f>
        <v>13.670763319530277</v>
      </c>
      <c r="U1650" s="43">
        <f ca="1">_xll.BInterpol('Base CDI'!$H$4:$H$28,'Base CDI'!$I$4:$I$29,S1650,"Cubic","Extrapolate=Linear","MultiX=Average","Skip=True","Sort=True")</f>
        <v>13.518013109146455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47509</v>
      </c>
      <c r="T1651" s="43">
        <f ca="1">_xll.BInterpol('Base CDI'!$H$4:$H$28,'Base CDI'!$J$4:$J$29,S1651,"Cubic","Extrapolate=Linear","MultiX=Average","Skip=True","Sort=True")</f>
        <v>13.671142534692395</v>
      </c>
      <c r="U1651" s="43">
        <f ca="1">_xll.BInterpol('Base CDI'!$H$4:$H$28,'Base CDI'!$I$4:$I$29,S1651,"Cubic","Extrapolate=Linear","MultiX=Average","Skip=True","Sort=True")</f>
        <v>13.51835733983588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47510</v>
      </c>
      <c r="T1652" s="43">
        <f ca="1">_xll.BInterpol('Base CDI'!$H$4:$H$28,'Base CDI'!$J$4:$J$29,S1652,"Cubic","Extrapolate=Linear","MultiX=Average","Skip=True","Sort=True")</f>
        <v>13.671521593248041</v>
      </c>
      <c r="U1652" s="43">
        <f ca="1">_xll.BInterpol('Base CDI'!$H$4:$H$28,'Base CDI'!$I$4:$I$29,S1652,"Cubic","Extrapolate=Linear","MultiX=Average","Skip=True","Sort=True")</f>
        <v>13.518701228698331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47511</v>
      </c>
      <c r="T1653" s="43">
        <f ca="1">_xll.BInterpol('Base CDI'!$H$4:$H$28,'Base CDI'!$J$4:$J$29,S1653,"Cubic","Extrapolate=Linear","MultiX=Average","Skip=True","Sort=True")</f>
        <v>13.671900494391739</v>
      </c>
      <c r="U1653" s="43">
        <f ca="1">_xll.BInterpol('Base CDI'!$H$4:$H$28,'Base CDI'!$I$4:$I$29,S1653,"Cubic","Extrapolate=Linear","MultiX=Average","Skip=True","Sort=True")</f>
        <v>13.519044776368176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47512</v>
      </c>
      <c r="T1654" s="43">
        <f ca="1">_xll.BInterpol('Base CDI'!$H$4:$H$28,'Base CDI'!$J$4:$J$29,S1654,"Cubic","Extrapolate=Linear","MultiX=Average","Skip=True","Sort=True")</f>
        <v>13.672279237318023</v>
      </c>
      <c r="U1654" s="43">
        <f ca="1">_xll.BInterpol('Base CDI'!$H$4:$H$28,'Base CDI'!$I$4:$I$29,S1654,"Cubic","Extrapolate=Linear","MultiX=Average","Skip=True","Sort=True")</f>
        <v>13.519387983479783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47513</v>
      </c>
      <c r="T1655" s="43">
        <f ca="1">_xll.BInterpol('Base CDI'!$H$4:$H$28,'Base CDI'!$J$4:$J$29,S1655,"Cubic","Extrapolate=Linear","MultiX=Average","Skip=True","Sort=True")</f>
        <v>13.672657821221415</v>
      </c>
      <c r="U1655" s="43">
        <f ca="1">_xll.BInterpol('Base CDI'!$H$4:$H$28,'Base CDI'!$I$4:$I$29,S1655,"Cubic","Extrapolate=Linear","MultiX=Average","Skip=True","Sort=True")</f>
        <v>13.51973085066752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47514</v>
      </c>
      <c r="T1656" s="43">
        <f ca="1">_xll.BInterpol('Base CDI'!$H$4:$H$28,'Base CDI'!$J$4:$J$29,S1656,"Cubic","Extrapolate=Linear","MultiX=Average","Skip=True","Sort=True")</f>
        <v>13.673036245296448</v>
      </c>
      <c r="U1656" s="43">
        <f ca="1">_xll.BInterpol('Base CDI'!$H$4:$H$28,'Base CDI'!$I$4:$I$29,S1656,"Cubic","Extrapolate=Linear","MultiX=Average","Skip=True","Sort=True")</f>
        <v>13.520073378565751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47515</v>
      </c>
      <c r="T1657" s="43">
        <f ca="1">_xll.BInterpol('Base CDI'!$H$4:$H$28,'Base CDI'!$J$4:$J$29,S1657,"Cubic","Extrapolate=Linear","MultiX=Average","Skip=True","Sort=True")</f>
        <v>13.673414508737647</v>
      </c>
      <c r="U1657" s="43">
        <f ca="1">_xll.BInterpol('Base CDI'!$H$4:$H$28,'Base CDI'!$I$4:$I$29,S1657,"Cubic","Extrapolate=Linear","MultiX=Average","Skip=True","Sort=True")</f>
        <v>13.520415567808845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47516</v>
      </c>
      <c r="T1658" s="43">
        <f ca="1">_xll.BInterpol('Base CDI'!$H$4:$H$28,'Base CDI'!$J$4:$J$29,S1658,"Cubic","Extrapolate=Linear","MultiX=Average","Skip=True","Sort=True")</f>
        <v>13.673792610739541</v>
      </c>
      <c r="U1658" s="43">
        <f ca="1">_xll.BInterpol('Base CDI'!$H$4:$H$28,'Base CDI'!$I$4:$I$29,S1658,"Cubic","Extrapolate=Linear","MultiX=Average","Skip=True","Sort=True")</f>
        <v>13.520757419031172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47517</v>
      </c>
      <c r="T1659" s="43">
        <f ca="1">_xll.BInterpol('Base CDI'!$H$4:$H$28,'Base CDI'!$J$4:$J$29,S1659,"Cubic","Extrapolate=Linear","MultiX=Average","Skip=True","Sort=True")</f>
        <v>13.67417055049666</v>
      </c>
      <c r="U1659" s="43">
        <f ca="1">_xll.BInterpol('Base CDI'!$H$4:$H$28,'Base CDI'!$I$4:$I$29,S1659,"Cubic","Extrapolate=Linear","MultiX=Average","Skip=True","Sort=True")</f>
        <v>13.521098932867096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47518</v>
      </c>
      <c r="T1660" s="43">
        <f ca="1">_xll.BInterpol('Base CDI'!$H$4:$H$28,'Base CDI'!$J$4:$J$29,S1660,"Cubic","Extrapolate=Linear","MultiX=Average","Skip=True","Sort=True")</f>
        <v>13.674548327203532</v>
      </c>
      <c r="U1660" s="43">
        <f ca="1">_xll.BInterpol('Base CDI'!$H$4:$H$28,'Base CDI'!$I$4:$I$29,S1660,"Cubic","Extrapolate=Linear","MultiX=Average","Skip=True","Sort=True")</f>
        <v>13.521440109950985</v>
      </c>
    </row>
    <row r="1661" spans="16:21" x14ac:dyDescent="0.25">
      <c r="P1661" s="10">
        <v>36929</v>
      </c>
      <c r="Q1661">
        <v>6.004003</v>
      </c>
      <c r="S1661" s="42">
        <f t="shared" ca="1" si="30"/>
        <v>47519</v>
      </c>
      <c r="T1661" s="43">
        <f ca="1">_xll.BInterpol('Base CDI'!$H$4:$H$28,'Base CDI'!$J$4:$J$29,S1661,"Cubic","Extrapolate=Linear","MultiX=Average","Skip=True","Sort=True")</f>
        <v>13.674925940054683</v>
      </c>
      <c r="U1661" s="43">
        <f ca="1">_xll.BInterpol('Base CDI'!$H$4:$H$28,'Base CDI'!$I$4:$I$29,S1661,"Cubic","Extrapolate=Linear","MultiX=Average","Skip=True","Sort=True")</f>
        <v>13.52178095091721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47520</v>
      </c>
      <c r="T1662" s="43">
        <f ca="1">_xll.BInterpol('Base CDI'!$H$4:$H$28,'Base CDI'!$J$4:$J$29,S1662,"Cubic","Extrapolate=Linear","MultiX=Average","Skip=True","Sort=True")</f>
        <v>13.675303388244641</v>
      </c>
      <c r="U1662" s="43">
        <f ca="1">_xll.BInterpol('Base CDI'!$H$4:$H$28,'Base CDI'!$I$4:$I$29,S1662,"Cubic","Extrapolate=Linear","MultiX=Average","Skip=True","Sort=True")</f>
        <v>13.522121456400134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47521</v>
      </c>
      <c r="T1663" s="43">
        <f ca="1">_xll.BInterpol('Base CDI'!$H$4:$H$28,'Base CDI'!$J$4:$J$29,S1663,"Cubic","Extrapolate=Linear","MultiX=Average","Skip=True","Sort=True")</f>
        <v>13.675680670967937</v>
      </c>
      <c r="U1663" s="43">
        <f ca="1">_xll.BInterpol('Base CDI'!$H$4:$H$28,'Base CDI'!$I$4:$I$29,S1663,"Cubic","Extrapolate=Linear","MultiX=Average","Skip=True","Sort=True")</f>
        <v>13.522461627034126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47522</v>
      </c>
      <c r="T1664" s="43">
        <f ca="1">_xll.BInterpol('Base CDI'!$H$4:$H$28,'Base CDI'!$J$4:$J$29,S1664,"Cubic","Extrapolate=Linear","MultiX=Average","Skip=True","Sort=True")</f>
        <v>13.676057787419097</v>
      </c>
      <c r="U1664" s="43">
        <f ca="1">_xll.BInterpol('Base CDI'!$H$4:$H$28,'Base CDI'!$I$4:$I$29,S1664,"Cubic","Extrapolate=Linear","MultiX=Average","Skip=True","Sort=True")</f>
        <v>13.522801463453552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47523</v>
      </c>
      <c r="T1665" s="43">
        <f ca="1">_xll.BInterpol('Base CDI'!$H$4:$H$28,'Base CDI'!$J$4:$J$29,S1665,"Cubic","Extrapolate=Linear","MultiX=Average","Skip=True","Sort=True")</f>
        <v>13.67643473679265</v>
      </c>
      <c r="U1665" s="43">
        <f ca="1">_xll.BInterpol('Base CDI'!$H$4:$H$28,'Base CDI'!$I$4:$I$29,S1665,"Cubic","Extrapolate=Linear","MultiX=Average","Skip=True","Sort=True")</f>
        <v>13.523140966292782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47524</v>
      </c>
      <c r="T1666" s="43">
        <f ca="1">_xll.BInterpol('Base CDI'!$H$4:$H$28,'Base CDI'!$J$4:$J$29,S1666,"Cubic","Extrapolate=Linear","MultiX=Average","Skip=True","Sort=True")</f>
        <v>13.676811518283124</v>
      </c>
      <c r="U1666" s="43">
        <f ca="1">_xll.BInterpol('Base CDI'!$H$4:$H$28,'Base CDI'!$I$4:$I$29,S1666,"Cubic","Extrapolate=Linear","MultiX=Average","Skip=True","Sort=True")</f>
        <v>13.523480136186183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47525</v>
      </c>
      <c r="T1667" s="43">
        <f ca="1">_xll.BInterpol('Base CDI'!$H$4:$H$28,'Base CDI'!$J$4:$J$29,S1667,"Cubic","Extrapolate=Linear","MultiX=Average","Skip=True","Sort=True")</f>
        <v>13.677188131085048</v>
      </c>
      <c r="U1667" s="43">
        <f ca="1">_xll.BInterpol('Base CDI'!$H$4:$H$28,'Base CDI'!$I$4:$I$29,S1667,"Cubic","Extrapolate=Linear","MultiX=Average","Skip=True","Sort=True")</f>
        <v>13.523818973768121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47526</v>
      </c>
      <c r="T1668" s="43">
        <f ca="1">_xll.BInterpol('Base CDI'!$H$4:$H$28,'Base CDI'!$J$4:$J$29,S1668,"Cubic","Extrapolate=Linear","MultiX=Average","Skip=True","Sort=True")</f>
        <v>13.677564574392949</v>
      </c>
      <c r="U1668" s="43">
        <f ca="1">_xll.BInterpol('Base CDI'!$H$4:$H$28,'Base CDI'!$I$4:$I$29,S1668,"Cubic","Extrapolate=Linear","MultiX=Average","Skip=True","Sort=True")</f>
        <v>13.524157479672963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47527</v>
      </c>
      <c r="T1669" s="43">
        <f ca="1">_xll.BInterpol('Base CDI'!$H$4:$H$28,'Base CDI'!$J$4:$J$29,S1669,"Cubic","Extrapolate=Linear","MultiX=Average","Skip=True","Sort=True")</f>
        <v>13.677940847401356</v>
      </c>
      <c r="U1669" s="43">
        <f ca="1">_xll.BInterpol('Base CDI'!$H$4:$H$28,'Base CDI'!$I$4:$I$29,S1669,"Cubic","Extrapolate=Linear","MultiX=Average","Skip=True","Sort=True")</f>
        <v>13.524495654535079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47528</v>
      </c>
      <c r="T1670" s="43">
        <f ca="1">_xll.BInterpol('Base CDI'!$H$4:$H$28,'Base CDI'!$J$4:$J$29,S1670,"Cubic","Extrapolate=Linear","MultiX=Average","Skip=True","Sort=True")</f>
        <v>13.678316949304795</v>
      </c>
      <c r="U1670" s="43">
        <f ca="1">_xll.BInterpol('Base CDI'!$H$4:$H$28,'Base CDI'!$I$4:$I$29,S1670,"Cubic","Extrapolate=Linear","MultiX=Average","Skip=True","Sort=True")</f>
        <v>13.524833498988835</v>
      </c>
    </row>
    <row r="1671" spans="16:21" x14ac:dyDescent="0.25">
      <c r="P1671" s="10">
        <v>36943</v>
      </c>
      <c r="Q1671">
        <v>6.037623</v>
      </c>
      <c r="S1671" s="42">
        <f t="shared" ca="1" si="30"/>
        <v>47529</v>
      </c>
      <c r="T1671" s="43">
        <f ca="1">_xll.BInterpol('Base CDI'!$H$4:$H$28,'Base CDI'!$J$4:$J$29,S1671,"Cubic","Extrapolate=Linear","MultiX=Average","Skip=True","Sort=True")</f>
        <v>13.678692879297797</v>
      </c>
      <c r="U1671" s="43">
        <f ca="1">_xll.BInterpol('Base CDI'!$H$4:$H$28,'Base CDI'!$I$4:$I$29,S1671,"Cubic","Extrapolate=Linear","MultiX=Average","Skip=True","Sort=True")</f>
        <v>13.525171013668597</v>
      </c>
    </row>
    <row r="1672" spans="16:21" x14ac:dyDescent="0.25">
      <c r="P1672" s="10">
        <v>36944</v>
      </c>
      <c r="Q1672">
        <v>6.041004</v>
      </c>
      <c r="S1672" s="42">
        <f t="shared" ca="1" si="30"/>
        <v>47530</v>
      </c>
      <c r="T1672" s="43">
        <f ca="1">_xll.BInterpol('Base CDI'!$H$4:$H$28,'Base CDI'!$J$4:$J$29,S1672,"Cubic","Extrapolate=Linear","MultiX=Average","Skip=True","Sort=True")</f>
        <v>13.67906863657489</v>
      </c>
      <c r="U1672" s="43">
        <f ca="1">_xll.BInterpol('Base CDI'!$H$4:$H$28,'Base CDI'!$I$4:$I$29,S1672,"Cubic","Extrapolate=Linear","MultiX=Average","Skip=True","Sort=True")</f>
        <v>13.525508199208733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47531</v>
      </c>
      <c r="T1673" s="43">
        <f ca="1">_xll.BInterpol('Base CDI'!$H$4:$H$28,'Base CDI'!$J$4:$J$29,S1673,"Cubic","Extrapolate=Linear","MultiX=Average","Skip=True","Sort=True")</f>
        <v>13.6794442203306</v>
      </c>
      <c r="U1673" s="43">
        <f ca="1">_xll.BInterpol('Base CDI'!$H$4:$H$28,'Base CDI'!$I$4:$I$29,S1673,"Cubic","Extrapolate=Linear","MultiX=Average","Skip=True","Sort=True")</f>
        <v>13.525845056243613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47532</v>
      </c>
      <c r="T1674" s="43">
        <f ca="1">_xll.BInterpol('Base CDI'!$H$4:$H$28,'Base CDI'!$J$4:$J$29,S1674,"Cubic","Extrapolate=Linear","MultiX=Average","Skip=True","Sort=True")</f>
        <v>13.679819629759459</v>
      </c>
      <c r="U1674" s="43">
        <f ca="1">_xll.BInterpol('Base CDI'!$H$4:$H$28,'Base CDI'!$I$4:$I$29,S1674,"Cubic","Extrapolate=Linear","MultiX=Average","Skip=True","Sort=True")</f>
        <v>13.526181585407601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47533</v>
      </c>
      <c r="T1675" s="43">
        <f ca="1">_xll.BInterpol('Base CDI'!$H$4:$H$28,'Base CDI'!$J$4:$J$29,S1675,"Cubic","Extrapolate=Linear","MultiX=Average","Skip=True","Sort=True")</f>
        <v>13.680194864055991</v>
      </c>
      <c r="U1675" s="43">
        <f ca="1">_xll.BInterpol('Base CDI'!$H$4:$H$28,'Base CDI'!$I$4:$I$29,S1675,"Cubic","Extrapolate=Linear","MultiX=Average","Skip=True","Sort=True")</f>
        <v>13.526517787335065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47534</v>
      </c>
      <c r="T1676" s="43">
        <f ca="1">_xll.BInterpol('Base CDI'!$H$4:$H$28,'Base CDI'!$J$4:$J$29,S1676,"Cubic","Extrapolate=Linear","MultiX=Average","Skip=True","Sort=True")</f>
        <v>13.680569922414726</v>
      </c>
      <c r="U1676" s="43">
        <f ca="1">_xll.BInterpol('Base CDI'!$H$4:$H$28,'Base CDI'!$I$4:$I$29,S1676,"Cubic","Extrapolate=Linear","MultiX=Average","Skip=True","Sort=True")</f>
        <v>13.526853662660374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47535</v>
      </c>
      <c r="T1677" s="43">
        <f ca="1">_xll.BInterpol('Base CDI'!$H$4:$H$28,'Base CDI'!$J$4:$J$29,S1677,"Cubic","Extrapolate=Linear","MultiX=Average","Skip=True","Sort=True")</f>
        <v>13.680944804030192</v>
      </c>
      <c r="U1677" s="43">
        <f ca="1">_xll.BInterpol('Base CDI'!$H$4:$H$28,'Base CDI'!$I$4:$I$29,S1677,"Cubic","Extrapolate=Linear","MultiX=Average","Skip=True","Sort=True")</f>
        <v>13.527189212017895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47536</v>
      </c>
      <c r="T1678" s="43">
        <f ca="1">_xll.BInterpol('Base CDI'!$H$4:$H$28,'Base CDI'!$J$4:$J$29,S1678,"Cubic","Extrapolate=Linear","MultiX=Average","Skip=True","Sort=True")</f>
        <v>13.681319508096918</v>
      </c>
      <c r="U1678" s="43">
        <f ca="1">_xll.BInterpol('Base CDI'!$H$4:$H$28,'Base CDI'!$I$4:$I$29,S1678,"Cubic","Extrapolate=Linear","MultiX=Average","Skip=True","Sort=True")</f>
        <v>13.527524436041995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47537</v>
      </c>
      <c r="T1679" s="43">
        <f ca="1">_xll.BInterpol('Base CDI'!$H$4:$H$28,'Base CDI'!$J$4:$J$29,S1679,"Cubic","Extrapolate=Linear","MultiX=Average","Skip=True","Sort=True")</f>
        <v>13.68169403380943</v>
      </c>
      <c r="U1679" s="43">
        <f ca="1">_xll.BInterpol('Base CDI'!$H$4:$H$28,'Base CDI'!$I$4:$I$29,S1679,"Cubic","Extrapolate=Linear","MultiX=Average","Skip=True","Sort=True")</f>
        <v>13.527859335367042</v>
      </c>
    </row>
    <row r="1680" spans="16:21" x14ac:dyDescent="0.25">
      <c r="P1680" s="10">
        <v>36958</v>
      </c>
      <c r="Q1680">
        <v>6.068041</v>
      </c>
      <c r="S1680" s="42">
        <f t="shared" ca="1" si="31"/>
        <v>47538</v>
      </c>
      <c r="T1680" s="43">
        <f ca="1">_xll.BInterpol('Base CDI'!$H$4:$H$28,'Base CDI'!$J$4:$J$29,S1680,"Cubic","Extrapolate=Linear","MultiX=Average","Skip=True","Sort=True")</f>
        <v>13.68206838036226</v>
      </c>
      <c r="U1680" s="43">
        <f ca="1">_xll.BInterpol('Base CDI'!$H$4:$H$28,'Base CDI'!$I$4:$I$29,S1680,"Cubic","Extrapolate=Linear","MultiX=Average","Skip=True","Sort=True")</f>
        <v>13.528193910627401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47539</v>
      </c>
      <c r="T1681" s="43">
        <f ca="1">_xll.BInterpol('Base CDI'!$H$4:$H$28,'Base CDI'!$J$4:$J$29,S1681,"Cubic","Extrapolate=Linear","MultiX=Average","Skip=True","Sort=True")</f>
        <v>13.682442546949932</v>
      </c>
      <c r="U1681" s="43">
        <f ca="1">_xll.BInterpol('Base CDI'!$H$4:$H$28,'Base CDI'!$I$4:$I$29,S1681,"Cubic","Extrapolate=Linear","MultiX=Average","Skip=True","Sort=True")</f>
        <v>13.528528162457443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47540</v>
      </c>
      <c r="T1682" s="43">
        <f ca="1">_xll.BInterpol('Base CDI'!$H$4:$H$28,'Base CDI'!$J$4:$J$29,S1682,"Cubic","Extrapolate=Linear","MultiX=Average","Skip=True","Sort=True")</f>
        <v>13.682816532766978</v>
      </c>
      <c r="U1682" s="43">
        <f ca="1">_xll.BInterpol('Base CDI'!$H$4:$H$28,'Base CDI'!$I$4:$I$29,S1682,"Cubic","Extrapolate=Linear","MultiX=Average","Skip=True","Sort=True")</f>
        <v>13.528862091491533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47541</v>
      </c>
      <c r="T1683" s="43">
        <f ca="1">_xll.BInterpol('Base CDI'!$H$4:$H$28,'Base CDI'!$J$4:$J$29,S1683,"Cubic","Extrapolate=Linear","MultiX=Average","Skip=True","Sort=True")</f>
        <v>13.683190337007924</v>
      </c>
      <c r="U1683" s="43">
        <f ca="1">_xll.BInterpol('Base CDI'!$H$4:$H$28,'Base CDI'!$I$4:$I$29,S1683,"Cubic","Extrapolate=Linear","MultiX=Average","Skip=True","Sort=True")</f>
        <v>13.529195698364038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47542</v>
      </c>
      <c r="T1684" s="43">
        <f ca="1">_xll.BInterpol('Base CDI'!$H$4:$H$28,'Base CDI'!$J$4:$J$29,S1684,"Cubic","Extrapolate=Linear","MultiX=Average","Skip=True","Sort=True")</f>
        <v>13.683563958867296</v>
      </c>
      <c r="U1684" s="43">
        <f ca="1">_xll.BInterpol('Base CDI'!$H$4:$H$28,'Base CDI'!$I$4:$I$29,S1684,"Cubic","Extrapolate=Linear","MultiX=Average","Skip=True","Sort=True")</f>
        <v>13.529528983709326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47543</v>
      </c>
      <c r="T1685" s="43">
        <f ca="1">_xll.BInterpol('Base CDI'!$H$4:$H$28,'Base CDI'!$J$4:$J$29,S1685,"Cubic","Extrapolate=Linear","MultiX=Average","Skip=True","Sort=True")</f>
        <v>13.683937397539626</v>
      </c>
      <c r="U1685" s="43">
        <f ca="1">_xll.BInterpol('Base CDI'!$H$4:$H$28,'Base CDI'!$I$4:$I$29,S1685,"Cubic","Extrapolate=Linear","MultiX=Average","Skip=True","Sort=True")</f>
        <v>13.529861948161766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47544</v>
      </c>
      <c r="T1686" s="43">
        <f ca="1">_xll.BInterpol('Base CDI'!$H$4:$H$28,'Base CDI'!$J$4:$J$29,S1686,"Cubic","Extrapolate=Linear","MultiX=Average","Skip=True","Sort=True")</f>
        <v>13.684310652219443</v>
      </c>
      <c r="U1686" s="43">
        <f ca="1">_xll.BInterpol('Base CDI'!$H$4:$H$28,'Base CDI'!$I$4:$I$29,S1686,"Cubic","Extrapolate=Linear","MultiX=Average","Skip=True","Sort=True")</f>
        <v>13.530194592355725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47545</v>
      </c>
      <c r="T1687" s="43">
        <f ca="1">_xll.BInterpol('Base CDI'!$H$4:$H$28,'Base CDI'!$J$4:$J$29,S1687,"Cubic","Extrapolate=Linear","MultiX=Average","Skip=True","Sort=True")</f>
        <v>13.684683722101271</v>
      </c>
      <c r="U1687" s="43">
        <f ca="1">_xll.BInterpol('Base CDI'!$H$4:$H$28,'Base CDI'!$I$4:$I$29,S1687,"Cubic","Extrapolate=Linear","MultiX=Average","Skip=True","Sort=True")</f>
        <v>13.530526916925568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47546</v>
      </c>
      <c r="T1688" s="43">
        <f ca="1">_xll.BInterpol('Base CDI'!$H$4:$H$28,'Base CDI'!$J$4:$J$29,S1688,"Cubic","Extrapolate=Linear","MultiX=Average","Skip=True","Sort=True")</f>
        <v>13.685056606379639</v>
      </c>
      <c r="U1688" s="43">
        <f ca="1">_xll.BInterpol('Base CDI'!$H$4:$H$28,'Base CDI'!$I$4:$I$29,S1688,"Cubic","Extrapolate=Linear","MultiX=Average","Skip=True","Sort=True")</f>
        <v>13.530858922505665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47547</v>
      </c>
      <c r="T1689" s="43">
        <f ca="1">_xll.BInterpol('Base CDI'!$H$4:$H$28,'Base CDI'!$J$4:$J$29,S1689,"Cubic","Extrapolate=Linear","MultiX=Average","Skip=True","Sort=True")</f>
        <v>13.685429304249078</v>
      </c>
      <c r="U1689" s="43">
        <f ca="1">_xll.BInterpol('Base CDI'!$H$4:$H$28,'Base CDI'!$I$4:$I$29,S1689,"Cubic","Extrapolate=Linear","MultiX=Average","Skip=True","Sort=True")</f>
        <v>13.531190609730382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47548</v>
      </c>
      <c r="T1690" s="43">
        <f ca="1">_xll.BInterpol('Base CDI'!$H$4:$H$28,'Base CDI'!$J$4:$J$29,S1690,"Cubic","Extrapolate=Linear","MultiX=Average","Skip=True","Sort=True")</f>
        <v>13.685801814904115</v>
      </c>
      <c r="U1690" s="43">
        <f ca="1">_xll.BInterpol('Base CDI'!$H$4:$H$28,'Base CDI'!$I$4:$I$29,S1690,"Cubic","Extrapolate=Linear","MultiX=Average","Skip=True","Sort=True")</f>
        <v>13.531521979234087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47549</v>
      </c>
      <c r="T1691" s="43">
        <f ca="1">_xll.BInterpol('Base CDI'!$H$4:$H$28,'Base CDI'!$J$4:$J$29,S1691,"Cubic","Extrapolate=Linear","MultiX=Average","Skip=True","Sort=True")</f>
        <v>13.686174137539277</v>
      </c>
      <c r="U1691" s="43">
        <f ca="1">_xll.BInterpol('Base CDI'!$H$4:$H$28,'Base CDI'!$I$4:$I$29,S1691,"Cubic","Extrapolate=Linear","MultiX=Average","Skip=True","Sort=True")</f>
        <v>13.531853031651147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47550</v>
      </c>
      <c r="T1692" s="43">
        <f ca="1">_xll.BInterpol('Base CDI'!$H$4:$H$28,'Base CDI'!$J$4:$J$29,S1692,"Cubic","Extrapolate=Linear","MultiX=Average","Skip=True","Sort=True")</f>
        <v>13.686546271349094</v>
      </c>
      <c r="U1692" s="43">
        <f ca="1">_xll.BInterpol('Base CDI'!$H$4:$H$28,'Base CDI'!$I$4:$I$29,S1692,"Cubic","Extrapolate=Linear","MultiX=Average","Skip=True","Sort=True")</f>
        <v>13.53218376761593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47551</v>
      </c>
      <c r="T1693" s="43">
        <f ca="1">_xll.BInterpol('Base CDI'!$H$4:$H$28,'Base CDI'!$J$4:$J$29,S1693,"Cubic","Extrapolate=Linear","MultiX=Average","Skip=True","Sort=True")</f>
        <v>13.686918215528092</v>
      </c>
      <c r="U1693" s="43">
        <f ca="1">_xll.BInterpol('Base CDI'!$H$4:$H$28,'Base CDI'!$I$4:$I$29,S1693,"Cubic","Extrapolate=Linear","MultiX=Average","Skip=True","Sort=True")</f>
        <v>13.532514187762803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47552</v>
      </c>
      <c r="T1694" s="43">
        <f ca="1">_xll.BInterpol('Base CDI'!$H$4:$H$28,'Base CDI'!$J$4:$J$29,S1694,"Cubic","Extrapolate=Linear","MultiX=Average","Skip=True","Sort=True")</f>
        <v>13.687289969270802</v>
      </c>
      <c r="U1694" s="43">
        <f ca="1">_xll.BInterpol('Base CDI'!$H$4:$H$28,'Base CDI'!$I$4:$I$29,S1694,"Cubic","Extrapolate=Linear","MultiX=Average","Skip=True","Sort=True")</f>
        <v>13.532844292726134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47553</v>
      </c>
      <c r="T1695" s="43">
        <f ca="1">_xll.BInterpol('Base CDI'!$H$4:$H$28,'Base CDI'!$J$4:$J$29,S1695,"Cubic","Extrapolate=Linear","MultiX=Average","Skip=True","Sort=True")</f>
        <v>13.687661531771749</v>
      </c>
      <c r="U1695" s="43">
        <f ca="1">_xll.BInterpol('Base CDI'!$H$4:$H$28,'Base CDI'!$I$4:$I$29,S1695,"Cubic","Extrapolate=Linear","MultiX=Average","Skip=True","Sort=True")</f>
        <v>13.533174083140288</v>
      </c>
    </row>
    <row r="1696" spans="16:21" x14ac:dyDescent="0.25">
      <c r="P1696" s="10">
        <v>36980</v>
      </c>
      <c r="Q1696">
        <v>6.12324</v>
      </c>
      <c r="S1696" s="42">
        <f t="shared" ca="1" si="31"/>
        <v>47554</v>
      </c>
      <c r="T1696" s="43">
        <f ca="1">_xll.BInterpol('Base CDI'!$H$4:$H$28,'Base CDI'!$J$4:$J$29,S1696,"Cubic","Extrapolate=Linear","MultiX=Average","Skip=True","Sort=True")</f>
        <v>13.688032902225464</v>
      </c>
      <c r="U1696" s="43">
        <f ca="1">_xll.BInterpol('Base CDI'!$H$4:$H$28,'Base CDI'!$I$4:$I$29,S1696,"Cubic","Extrapolate=Linear","MultiX=Average","Skip=True","Sort=True")</f>
        <v>13.533503559639636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47555</v>
      </c>
      <c r="T1697" s="43">
        <f ca="1">_xll.BInterpol('Base CDI'!$H$4:$H$28,'Base CDI'!$J$4:$J$29,S1697,"Cubic","Extrapolate=Linear","MultiX=Average","Skip=True","Sort=True")</f>
        <v>13.688404079826473</v>
      </c>
      <c r="U1697" s="43">
        <f ca="1">_xll.BInterpol('Base CDI'!$H$4:$H$28,'Base CDI'!$I$4:$I$29,S1697,"Cubic","Extrapolate=Linear","MultiX=Average","Skip=True","Sort=True")</f>
        <v>13.533832722858541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47556</v>
      </c>
      <c r="T1698" s="43">
        <f ca="1">_xll.BInterpol('Base CDI'!$H$4:$H$28,'Base CDI'!$J$4:$J$29,S1698,"Cubic","Extrapolate=Linear","MultiX=Average","Skip=True","Sort=True")</f>
        <v>13.688775063769304</v>
      </c>
      <c r="U1698" s="43">
        <f ca="1">_xll.BInterpol('Base CDI'!$H$4:$H$28,'Base CDI'!$I$4:$I$29,S1698,"Cubic","Extrapolate=Linear","MultiX=Average","Skip=True","Sort=True")</f>
        <v>13.534161573431376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47557</v>
      </c>
      <c r="T1699" s="43">
        <f ca="1">_xll.BInterpol('Base CDI'!$H$4:$H$28,'Base CDI'!$J$4:$J$29,S1699,"Cubic","Extrapolate=Linear","MultiX=Average","Skip=True","Sort=True")</f>
        <v>13.689145853248489</v>
      </c>
      <c r="U1699" s="43">
        <f ca="1">_xll.BInterpol('Base CDI'!$H$4:$H$28,'Base CDI'!$I$4:$I$29,S1699,"Cubic","Extrapolate=Linear","MultiX=Average","Skip=True","Sort=True")</f>
        <v>13.534490111992504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47558</v>
      </c>
      <c r="T1700" s="43">
        <f ca="1">_xll.BInterpol('Base CDI'!$H$4:$H$28,'Base CDI'!$J$4:$J$29,S1700,"Cubic","Extrapolate=Linear","MultiX=Average","Skip=True","Sort=True")</f>
        <v>13.689516447458551</v>
      </c>
      <c r="U1700" s="43">
        <f ca="1">_xll.BInterpol('Base CDI'!$H$4:$H$28,'Base CDI'!$I$4:$I$29,S1700,"Cubic","Extrapolate=Linear","MultiX=Average","Skip=True","Sort=True")</f>
        <v>13.534818339176294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47559</v>
      </c>
      <c r="T1701" s="43">
        <f ca="1">_xll.BInterpol('Base CDI'!$H$4:$H$28,'Base CDI'!$J$4:$J$29,S1701,"Cubic","Extrapolate=Linear","MultiX=Average","Skip=True","Sort=True")</f>
        <v>13.689886845594023</v>
      </c>
      <c r="U1701" s="43">
        <f ca="1">_xll.BInterpol('Base CDI'!$H$4:$H$28,'Base CDI'!$I$4:$I$29,S1701,"Cubic","Extrapolate=Linear","MultiX=Average","Skip=True","Sort=True")</f>
        <v>13.535146255617112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47560</v>
      </c>
      <c r="T1702" s="43">
        <f ca="1">_xll.BInterpol('Base CDI'!$H$4:$H$28,'Base CDI'!$J$4:$J$29,S1702,"Cubic","Extrapolate=Linear","MultiX=Average","Skip=True","Sort=True")</f>
        <v>13.69025704684943</v>
      </c>
      <c r="U1702" s="43">
        <f ca="1">_xll.BInterpol('Base CDI'!$H$4:$H$28,'Base CDI'!$I$4:$I$29,S1702,"Cubic","Extrapolate=Linear","MultiX=Average","Skip=True","Sort=True")</f>
        <v>13.535473861949329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47561</v>
      </c>
      <c r="T1703" s="43">
        <f ca="1">_xll.BInterpol('Base CDI'!$H$4:$H$28,'Base CDI'!$J$4:$J$29,S1703,"Cubic","Extrapolate=Linear","MultiX=Average","Skip=True","Sort=True")</f>
        <v>13.6906270504193</v>
      </c>
      <c r="U1703" s="43">
        <f ca="1">_xll.BInterpol('Base CDI'!$H$4:$H$28,'Base CDI'!$I$4:$I$29,S1703,"Cubic","Extrapolate=Linear","MultiX=Average","Skip=True","Sort=True")</f>
        <v>13.53580115880731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47562</v>
      </c>
      <c r="T1704" s="43">
        <f ca="1">_xll.BInterpol('Base CDI'!$H$4:$H$28,'Base CDI'!$J$4:$J$29,S1704,"Cubic","Extrapolate=Linear","MultiX=Average","Skip=True","Sort=True")</f>
        <v>13.690996855498163</v>
      </c>
      <c r="U1704" s="43">
        <f ca="1">_xll.BInterpol('Base CDI'!$H$4:$H$28,'Base CDI'!$I$4:$I$29,S1704,"Cubic","Extrapolate=Linear","MultiX=Average","Skip=True","Sort=True")</f>
        <v>13.536128146825421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47563</v>
      </c>
      <c r="T1705" s="43">
        <f ca="1">_xll.BInterpol('Base CDI'!$H$4:$H$28,'Base CDI'!$J$4:$J$29,S1705,"Cubic","Extrapolate=Linear","MultiX=Average","Skip=True","Sort=True")</f>
        <v>13.691366461280547</v>
      </c>
      <c r="U1705" s="43">
        <f ca="1">_xll.BInterpol('Base CDI'!$H$4:$H$28,'Base CDI'!$I$4:$I$29,S1705,"Cubic","Extrapolate=Linear","MultiX=Average","Skip=True","Sort=True")</f>
        <v>13.53645482663803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47564</v>
      </c>
      <c r="T1706" s="43">
        <f ca="1">_xll.BInterpol('Base CDI'!$H$4:$H$28,'Base CDI'!$J$4:$J$29,S1706,"Cubic","Extrapolate=Linear","MultiX=Average","Skip=True","Sort=True")</f>
        <v>13.691735866960979</v>
      </c>
      <c r="U1706" s="43">
        <f ca="1">_xll.BInterpol('Base CDI'!$H$4:$H$28,'Base CDI'!$I$4:$I$29,S1706,"Cubic","Extrapolate=Linear","MultiX=Average","Skip=True","Sort=True")</f>
        <v>13.536781198879506</v>
      </c>
    </row>
    <row r="1707" spans="16:21" x14ac:dyDescent="0.25">
      <c r="P1707" s="10">
        <v>36998</v>
      </c>
      <c r="Q1707">
        <v>6.162401</v>
      </c>
      <c r="S1707" s="42">
        <f t="shared" ca="1" si="31"/>
        <v>47565</v>
      </c>
      <c r="T1707" s="43">
        <f ca="1">_xll.BInterpol('Base CDI'!$H$4:$H$28,'Base CDI'!$J$4:$J$29,S1707,"Cubic","Extrapolate=Linear","MultiX=Average","Skip=True","Sort=True")</f>
        <v>13.692105071733989</v>
      </c>
      <c r="U1707" s="43">
        <f ca="1">_xll.BInterpol('Base CDI'!$H$4:$H$28,'Base CDI'!$I$4:$I$29,S1707,"Cubic","Extrapolate=Linear","MultiX=Average","Skip=True","Sort=True")</f>
        <v>13.537107264184217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47566</v>
      </c>
      <c r="T1708" s="43">
        <f ca="1">_xll.BInterpol('Base CDI'!$H$4:$H$28,'Base CDI'!$J$4:$J$29,S1708,"Cubic","Extrapolate=Linear","MultiX=Average","Skip=True","Sort=True")</f>
        <v>13.692474074794102</v>
      </c>
      <c r="U1708" s="43">
        <f ca="1">_xll.BInterpol('Base CDI'!$H$4:$H$28,'Base CDI'!$I$4:$I$29,S1708,"Cubic","Extrapolate=Linear","MultiX=Average","Skip=True","Sort=True")</f>
        <v>13.537433023186528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47567</v>
      </c>
      <c r="T1709" s="43">
        <f ca="1">_xll.BInterpol('Base CDI'!$H$4:$H$28,'Base CDI'!$J$4:$J$29,S1709,"Cubic","Extrapolate=Linear","MultiX=Average","Skip=True","Sort=True")</f>
        <v>13.692842875335851</v>
      </c>
      <c r="U1709" s="43">
        <f ca="1">_xll.BInterpol('Base CDI'!$H$4:$H$28,'Base CDI'!$I$4:$I$29,S1709,"Cubic","Extrapolate=Linear","MultiX=Average","Skip=True","Sort=True")</f>
        <v>13.537758476520807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47568</v>
      </c>
      <c r="T1710" s="43">
        <f ca="1">_xll.BInterpol('Base CDI'!$H$4:$H$28,'Base CDI'!$J$4:$J$29,S1710,"Cubic","Extrapolate=Linear","MultiX=Average","Skip=True","Sort=True")</f>
        <v>13.693211472553759</v>
      </c>
      <c r="U1710" s="43">
        <f ca="1">_xll.BInterpol('Base CDI'!$H$4:$H$28,'Base CDI'!$I$4:$I$29,S1710,"Cubic","Extrapolate=Linear","MultiX=Average","Skip=True","Sort=True")</f>
        <v>13.538083624821422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47569</v>
      </c>
      <c r="T1711" s="43">
        <f ca="1">_xll.BInterpol('Base CDI'!$H$4:$H$28,'Base CDI'!$J$4:$J$29,S1711,"Cubic","Extrapolate=Linear","MultiX=Average","Skip=True","Sort=True")</f>
        <v>13.693579865642358</v>
      </c>
      <c r="U1711" s="43">
        <f ca="1">_xll.BInterpol('Base CDI'!$H$4:$H$28,'Base CDI'!$I$4:$I$29,S1711,"Cubic","Extrapolate=Linear","MultiX=Average","Skip=True","Sort=True")</f>
        <v>13.538408468722741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47570</v>
      </c>
      <c r="T1712" s="43">
        <f ca="1">_xll.BInterpol('Base CDI'!$H$4:$H$28,'Base CDI'!$J$4:$J$29,S1712,"Cubic","Extrapolate=Linear","MultiX=Average","Skip=True","Sort=True")</f>
        <v>13.693948053796175</v>
      </c>
      <c r="U1712" s="43">
        <f ca="1">_xll.BInterpol('Base CDI'!$H$4:$H$28,'Base CDI'!$I$4:$I$29,S1712,"Cubic","Extrapolate=Linear","MultiX=Average","Skip=True","Sort=True")</f>
        <v>13.538733008859129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47571</v>
      </c>
      <c r="T1713" s="43">
        <f ca="1">_xll.BInterpol('Base CDI'!$H$4:$H$28,'Base CDI'!$J$4:$J$29,S1713,"Cubic","Extrapolate=Linear","MultiX=Average","Skip=True","Sort=True")</f>
        <v>13.694316036209736</v>
      </c>
      <c r="U1713" s="43">
        <f ca="1">_xll.BInterpol('Base CDI'!$H$4:$H$28,'Base CDI'!$I$4:$I$29,S1713,"Cubic","Extrapolate=Linear","MultiX=Average","Skip=True","Sort=True")</f>
        <v>13.539057245864957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47572</v>
      </c>
      <c r="T1714" s="43">
        <f ca="1">_xll.BInterpol('Base CDI'!$H$4:$H$28,'Base CDI'!$J$4:$J$29,S1714,"Cubic","Extrapolate=Linear","MultiX=Average","Skip=True","Sort=True")</f>
        <v>13.694683812077573</v>
      </c>
      <c r="U1714" s="43">
        <f ca="1">_xll.BInterpol('Base CDI'!$H$4:$H$28,'Base CDI'!$I$4:$I$29,S1714,"Cubic","Extrapolate=Linear","MultiX=Average","Skip=True","Sort=True")</f>
        <v>13.539381180374589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47573</v>
      </c>
      <c r="T1715" s="43">
        <f ca="1">_xll.BInterpol('Base CDI'!$H$4:$H$28,'Base CDI'!$J$4:$J$29,S1715,"Cubic","Extrapolate=Linear","MultiX=Average","Skip=True","Sort=True")</f>
        <v>13.695051380594212</v>
      </c>
      <c r="U1715" s="43">
        <f ca="1">_xll.BInterpol('Base CDI'!$H$4:$H$28,'Base CDI'!$I$4:$I$29,S1715,"Cubic","Extrapolate=Linear","MultiX=Average","Skip=True","Sort=True")</f>
        <v>13.539704813022395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47574</v>
      </c>
      <c r="T1716" s="43">
        <f ca="1">_xll.BInterpol('Base CDI'!$H$4:$H$28,'Base CDI'!$J$4:$J$29,S1716,"Cubic","Extrapolate=Linear","MultiX=Average","Skip=True","Sort=True")</f>
        <v>13.695418740954182</v>
      </c>
      <c r="U1716" s="43">
        <f ca="1">_xll.BInterpol('Base CDI'!$H$4:$H$28,'Base CDI'!$I$4:$I$29,S1716,"Cubic","Extrapolate=Linear","MultiX=Average","Skip=True","Sort=True")</f>
        <v>13.54002814444274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47575</v>
      </c>
      <c r="T1717" s="43">
        <f ca="1">_xll.BInterpol('Base CDI'!$H$4:$H$28,'Base CDI'!$J$4:$J$29,S1717,"Cubic","Extrapolate=Linear","MultiX=Average","Skip=True","Sort=True")</f>
        <v>13.69578589235201</v>
      </c>
      <c r="U1717" s="43">
        <f ca="1">_xll.BInterpol('Base CDI'!$H$4:$H$28,'Base CDI'!$I$4:$I$29,S1717,"Cubic","Extrapolate=Linear","MultiX=Average","Skip=True","Sort=True")</f>
        <v>13.540351175269993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47576</v>
      </c>
      <c r="T1718" s="43">
        <f ca="1">_xll.BInterpol('Base CDI'!$H$4:$H$28,'Base CDI'!$J$4:$J$29,S1718,"Cubic","Extrapolate=Linear","MultiX=Average","Skip=True","Sort=True")</f>
        <v>13.696152833982225</v>
      </c>
      <c r="U1718" s="43">
        <f ca="1">_xll.BInterpol('Base CDI'!$H$4:$H$28,'Base CDI'!$I$4:$I$29,S1718,"Cubic","Extrapolate=Linear","MultiX=Average","Skip=True","Sort=True")</f>
        <v>13.540673906138521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47577</v>
      </c>
      <c r="T1719" s="43">
        <f ca="1">_xll.BInterpol('Base CDI'!$H$4:$H$28,'Base CDI'!$J$4:$J$29,S1719,"Cubic","Extrapolate=Linear","MultiX=Average","Skip=True","Sort=True")</f>
        <v>13.696519565039356</v>
      </c>
      <c r="U1719" s="43">
        <f ca="1">_xll.BInterpol('Base CDI'!$H$4:$H$28,'Base CDI'!$I$4:$I$29,S1719,"Cubic","Extrapolate=Linear","MultiX=Average","Skip=True","Sort=True")</f>
        <v>13.540996337682692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47578</v>
      </c>
      <c r="T1720" s="43">
        <f ca="1">_xll.BInterpol('Base CDI'!$H$4:$H$28,'Base CDI'!$J$4:$J$29,S1720,"Cubic","Extrapolate=Linear","MultiX=Average","Skip=True","Sort=True")</f>
        <v>13.69688608471793</v>
      </c>
      <c r="U1720" s="43">
        <f ca="1">_xll.BInterpol('Base CDI'!$H$4:$H$28,'Base CDI'!$I$4:$I$29,S1720,"Cubic","Extrapolate=Linear","MultiX=Average","Skip=True","Sort=True")</f>
        <v>13.541318470536872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47579</v>
      </c>
      <c r="T1721" s="43">
        <f ca="1">_xll.BInterpol('Base CDI'!$H$4:$H$28,'Base CDI'!$J$4:$J$29,S1721,"Cubic","Extrapolate=Linear","MultiX=Average","Skip=True","Sort=True")</f>
        <v>13.697252392212475</v>
      </c>
      <c r="U1721" s="43">
        <f ca="1">_xll.BInterpol('Base CDI'!$H$4:$H$28,'Base CDI'!$I$4:$I$29,S1721,"Cubic","Extrapolate=Linear","MultiX=Average","Skip=True","Sort=True")</f>
        <v>13.541640305335429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47580</v>
      </c>
      <c r="T1722" s="43">
        <f ca="1">_xll.BInterpol('Base CDI'!$H$4:$H$28,'Base CDI'!$J$4:$J$29,S1722,"Cubic","Extrapolate=Linear","MultiX=Average","Skip=True","Sort=True")</f>
        <v>13.69761848671752</v>
      </c>
      <c r="U1722" s="43">
        <f ca="1">_xll.BInterpol('Base CDI'!$H$4:$H$28,'Base CDI'!$I$4:$I$29,S1722,"Cubic","Extrapolate=Linear","MultiX=Average","Skip=True","Sort=True")</f>
        <v>13.541961842712732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47581</v>
      </c>
      <c r="T1723" s="43">
        <f ca="1">_xll.BInterpol('Base CDI'!$H$4:$H$28,'Base CDI'!$J$4:$J$29,S1723,"Cubic","Extrapolate=Linear","MultiX=Average","Skip=True","Sort=True")</f>
        <v>13.697984367427592</v>
      </c>
      <c r="U1723" s="43">
        <f ca="1">_xll.BInterpol('Base CDI'!$H$4:$H$28,'Base CDI'!$I$4:$I$29,S1723,"Cubic","Extrapolate=Linear","MultiX=Average","Skip=True","Sort=True")</f>
        <v>13.542283083303147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47582</v>
      </c>
      <c r="T1724" s="43">
        <f ca="1">_xll.BInterpol('Base CDI'!$H$4:$H$28,'Base CDI'!$J$4:$J$29,S1724,"Cubic","Extrapolate=Linear","MultiX=Average","Skip=True","Sort=True")</f>
        <v>13.698350033537221</v>
      </c>
      <c r="U1724" s="43">
        <f ca="1">_xll.BInterpol('Base CDI'!$H$4:$H$28,'Base CDI'!$I$4:$I$29,S1724,"Cubic","Extrapolate=Linear","MultiX=Average","Skip=True","Sort=True")</f>
        <v>13.54260402774104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47583</v>
      </c>
      <c r="T1725" s="43">
        <f ca="1">_xll.BInterpol('Base CDI'!$H$4:$H$28,'Base CDI'!$J$4:$J$29,S1725,"Cubic","Extrapolate=Linear","MultiX=Average","Skip=True","Sort=True")</f>
        <v>13.698715484240934</v>
      </c>
      <c r="U1725" s="43">
        <f ca="1">_xll.BInterpol('Base CDI'!$H$4:$H$28,'Base CDI'!$I$4:$I$29,S1725,"Cubic","Extrapolate=Linear","MultiX=Average","Skip=True","Sort=True")</f>
        <v>13.54292467666078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47584</v>
      </c>
      <c r="T1726" s="43">
        <f ca="1">_xll.BInterpol('Base CDI'!$H$4:$H$28,'Base CDI'!$J$4:$J$29,S1726,"Cubic","Extrapolate=Linear","MultiX=Average","Skip=True","Sort=True")</f>
        <v>13.69908071873326</v>
      </c>
      <c r="U1726" s="43">
        <f ca="1">_xll.BInterpol('Base CDI'!$H$4:$H$28,'Base CDI'!$I$4:$I$29,S1726,"Cubic","Extrapolate=Linear","MultiX=Average","Skip=True","Sort=True")</f>
        <v>13.543245030696735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47585</v>
      </c>
      <c r="T1727" s="43">
        <f ca="1">_xll.BInterpol('Base CDI'!$H$4:$H$28,'Base CDI'!$J$4:$J$29,S1727,"Cubic","Extrapolate=Linear","MultiX=Average","Skip=True","Sort=True")</f>
        <v>13.699445736208727</v>
      </c>
      <c r="U1727" s="43">
        <f ca="1">_xll.BInterpol('Base CDI'!$H$4:$H$28,'Base CDI'!$I$4:$I$29,S1727,"Cubic","Extrapolate=Linear","MultiX=Average","Skip=True","Sort=True")</f>
        <v>13.543565090483272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47586</v>
      </c>
      <c r="T1728" s="43">
        <f ca="1">_xll.BInterpol('Base CDI'!$H$4:$H$28,'Base CDI'!$J$4:$J$29,S1728,"Cubic","Extrapolate=Linear","MultiX=Average","Skip=True","Sort=True")</f>
        <v>13.699810535861861</v>
      </c>
      <c r="U1728" s="43">
        <f ca="1">_xll.BInterpol('Base CDI'!$H$4:$H$28,'Base CDI'!$I$4:$I$29,S1728,"Cubic","Extrapolate=Linear","MultiX=Average","Skip=True","Sort=True")</f>
        <v>13.543884856654756</v>
      </c>
    </row>
    <row r="1729" spans="16:21" x14ac:dyDescent="0.25">
      <c r="P1729" s="10">
        <v>37029</v>
      </c>
      <c r="Q1729">
        <v>6.243684</v>
      </c>
      <c r="S1729" s="42">
        <f t="shared" ca="1" si="31"/>
        <v>47587</v>
      </c>
      <c r="T1729" s="43">
        <f ca="1">_xll.BInterpol('Base CDI'!$H$4:$H$28,'Base CDI'!$J$4:$J$29,S1729,"Cubic","Extrapolate=Linear","MultiX=Average","Skip=True","Sort=True")</f>
        <v>13.700175116887193</v>
      </c>
      <c r="U1729" s="43">
        <f ca="1">_xll.BInterpol('Base CDI'!$H$4:$H$28,'Base CDI'!$I$4:$I$29,S1729,"Cubic","Extrapolate=Linear","MultiX=Average","Skip=True","Sort=True")</f>
        <v>13.544204329845559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47588</v>
      </c>
      <c r="T1730" s="43">
        <f ca="1">_xll.BInterpol('Base CDI'!$H$4:$H$28,'Base CDI'!$J$4:$J$29,S1730,"Cubic","Extrapolate=Linear","MultiX=Average","Skip=True","Sort=True")</f>
        <v>13.700539478479252</v>
      </c>
      <c r="U1730" s="43">
        <f ca="1">_xll.BInterpol('Base CDI'!$H$4:$H$28,'Base CDI'!$I$4:$I$29,S1730,"Cubic","Extrapolate=Linear","MultiX=Average","Skip=True","Sort=True")</f>
        <v>13.544523510690045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47589</v>
      </c>
      <c r="T1731" s="43">
        <f ca="1">_xll.BInterpol('Base CDI'!$H$4:$H$28,'Base CDI'!$J$4:$J$29,S1731,"Cubic","Extrapolate=Linear","MultiX=Average","Skip=True","Sort=True")</f>
        <v>13.700903619832562</v>
      </c>
      <c r="U1731" s="43">
        <f ca="1">_xll.BInterpol('Base CDI'!$H$4:$H$28,'Base CDI'!$I$4:$I$29,S1731,"Cubic","Extrapolate=Linear","MultiX=Average","Skip=True","Sort=True")</f>
        <v>13.544842399822581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47590</v>
      </c>
      <c r="T1732" s="43">
        <f ca="1">_xll.BInterpol('Base CDI'!$H$4:$H$28,'Base CDI'!$J$4:$J$29,S1732,"Cubic","Extrapolate=Linear","MultiX=Average","Skip=True","Sort=True")</f>
        <v>13.701267540141654</v>
      </c>
      <c r="U1732" s="43">
        <f ca="1">_xll.BInterpol('Base CDI'!$H$4:$H$28,'Base CDI'!$I$4:$I$29,S1732,"Cubic","Extrapolate=Linear","MultiX=Average","Skip=True","Sort=True")</f>
        <v>13.545160997877538</v>
      </c>
    </row>
    <row r="1733" spans="16:21" x14ac:dyDescent="0.25">
      <c r="P1733" s="10">
        <v>37035</v>
      </c>
      <c r="Q1733">
        <v>6.258699</v>
      </c>
      <c r="S1733" s="42">
        <f t="shared" ca="1" si="31"/>
        <v>47591</v>
      </c>
      <c r="T1733" s="43">
        <f ca="1">_xll.BInterpol('Base CDI'!$H$4:$H$28,'Base CDI'!$J$4:$J$29,S1733,"Cubic","Extrapolate=Linear","MultiX=Average","Skip=True","Sort=True")</f>
        <v>13.701631238601056</v>
      </c>
      <c r="U1733" s="43">
        <f ca="1">_xll.BInterpol('Base CDI'!$H$4:$H$28,'Base CDI'!$I$4:$I$29,S1733,"Cubic","Extrapolate=Linear","MultiX=Average","Skip=True","Sort=True")</f>
        <v>13.545479305489279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47592</v>
      </c>
      <c r="T1734" s="43">
        <f ca="1">_xll.BInterpol('Base CDI'!$H$4:$H$28,'Base CDI'!$J$4:$J$29,S1734,"Cubic","Extrapolate=Linear","MultiX=Average","Skip=True","Sort=True")</f>
        <v>13.701994714405297</v>
      </c>
      <c r="U1734" s="43">
        <f ca="1">_xll.BInterpol('Base CDI'!$H$4:$H$28,'Base CDI'!$I$4:$I$29,S1734,"Cubic","Extrapolate=Linear","MultiX=Average","Skip=True","Sort=True")</f>
        <v>13.545797323292174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47593</v>
      </c>
      <c r="T1735" s="43">
        <f ca="1">_xll.BInterpol('Base CDI'!$H$4:$H$28,'Base CDI'!$J$4:$J$29,S1735,"Cubic","Extrapolate=Linear","MultiX=Average","Skip=True","Sort=True")</f>
        <v>13.702357966748904</v>
      </c>
      <c r="U1735" s="43">
        <f ca="1">_xll.BInterpol('Base CDI'!$H$4:$H$28,'Base CDI'!$I$4:$I$29,S1735,"Cubic","Extrapolate=Linear","MultiX=Average","Skip=True","Sort=True")</f>
        <v>13.546115051920591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47594</v>
      </c>
      <c r="T1736" s="43">
        <f ca="1">_xll.BInterpol('Base CDI'!$H$4:$H$28,'Base CDI'!$J$4:$J$29,S1736,"Cubic","Extrapolate=Linear","MultiX=Average","Skip=True","Sort=True")</f>
        <v>13.702720994826404</v>
      </c>
      <c r="U1736" s="43">
        <f ca="1">_xll.BInterpol('Base CDI'!$H$4:$H$28,'Base CDI'!$I$4:$I$29,S1736,"Cubic","Extrapolate=Linear","MultiX=Average","Skip=True","Sort=True")</f>
        <v>13.546432492008893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47595</v>
      </c>
      <c r="T1737" s="43">
        <f ca="1">_xll.BInterpol('Base CDI'!$H$4:$H$28,'Base CDI'!$J$4:$J$29,S1737,"Cubic","Extrapolate=Linear","MultiX=Average","Skip=True","Sort=True")</f>
        <v>13.703083797832328</v>
      </c>
      <c r="U1737" s="43">
        <f ca="1">_xll.BInterpol('Base CDI'!$H$4:$H$28,'Base CDI'!$I$4:$I$29,S1737,"Cubic","Extrapolate=Linear","MultiX=Average","Skip=True","Sort=True")</f>
        <v>13.546749644191454</v>
      </c>
    </row>
    <row r="1738" spans="16:21" x14ac:dyDescent="0.25">
      <c r="P1738" s="10">
        <v>37042</v>
      </c>
      <c r="Q1738">
        <v>6.277965</v>
      </c>
      <c r="S1738" s="42">
        <f t="shared" ca="1" si="31"/>
        <v>47596</v>
      </c>
      <c r="T1738" s="43">
        <f ca="1">_xll.BInterpol('Base CDI'!$H$4:$H$28,'Base CDI'!$J$4:$J$29,S1738,"Cubic","Extrapolate=Linear","MultiX=Average","Skip=True","Sort=True")</f>
        <v>13.703446374961201</v>
      </c>
      <c r="U1738" s="43">
        <f ca="1">_xll.BInterpol('Base CDI'!$H$4:$H$28,'Base CDI'!$I$4:$I$29,S1738,"Cubic","Extrapolate=Linear","MultiX=Average","Skip=True","Sort=True")</f>
        <v>13.547066509102637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47597</v>
      </c>
      <c r="T1739" s="43">
        <f ca="1">_xll.BInterpol('Base CDI'!$H$4:$H$28,'Base CDI'!$J$4:$J$29,S1739,"Cubic","Extrapolate=Linear","MultiX=Average","Skip=True","Sort=True")</f>
        <v>13.703808725407555</v>
      </c>
      <c r="U1739" s="43">
        <f ca="1">_xll.BInterpol('Base CDI'!$H$4:$H$28,'Base CDI'!$I$4:$I$29,S1739,"Cubic","Extrapolate=Linear","MultiX=Average","Skip=True","Sort=True")</f>
        <v>13.54738308737681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47598</v>
      </c>
      <c r="T1740" s="43">
        <f ca="1">_xll.BInterpol('Base CDI'!$H$4:$H$28,'Base CDI'!$J$4:$J$29,S1740,"Cubic","Extrapolate=Linear","MultiX=Average","Skip=True","Sort=True")</f>
        <v>13.704170848365916</v>
      </c>
      <c r="U1740" s="43">
        <f ca="1">_xll.BInterpol('Base CDI'!$H$4:$H$28,'Base CDI'!$I$4:$I$29,S1740,"Cubic","Extrapolate=Linear","MultiX=Average","Skip=True","Sort=True")</f>
        <v>13.547699379648341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47599</v>
      </c>
      <c r="T1741" s="43">
        <f ca="1">_xll.BInterpol('Base CDI'!$H$4:$H$28,'Base CDI'!$J$4:$J$29,S1741,"Cubic","Extrapolate=Linear","MultiX=Average","Skip=True","Sort=True")</f>
        <v>13.704532743030811</v>
      </c>
      <c r="U1741" s="43">
        <f ca="1">_xll.BInterpol('Base CDI'!$H$4:$H$28,'Base CDI'!$I$4:$I$29,S1741,"Cubic","Extrapolate=Linear","MultiX=Average","Skip=True","Sort=True")</f>
        <v>13.548015386551597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47600</v>
      </c>
      <c r="T1742" s="43">
        <f ca="1">_xll.BInterpol('Base CDI'!$H$4:$H$28,'Base CDI'!$J$4:$J$29,S1742,"Cubic","Extrapolate=Linear","MultiX=Average","Skip=True","Sort=True")</f>
        <v>13.70489440859677</v>
      </c>
      <c r="U1742" s="43">
        <f ca="1">_xll.BInterpol('Base CDI'!$H$4:$H$28,'Base CDI'!$I$4:$I$29,S1742,"Cubic","Extrapolate=Linear","MultiX=Average","Skip=True","Sort=True")</f>
        <v>13.548331108720946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47601</v>
      </c>
      <c r="T1743" s="43">
        <f ca="1">_xll.BInterpol('Base CDI'!$H$4:$H$28,'Base CDI'!$J$4:$J$29,S1743,"Cubic","Extrapolate=Linear","MultiX=Average","Skip=True","Sort=True")</f>
        <v>13.705255844258321</v>
      </c>
      <c r="U1743" s="43">
        <f ca="1">_xll.BInterpol('Base CDI'!$H$4:$H$28,'Base CDI'!$I$4:$I$29,S1743,"Cubic","Extrapolate=Linear","MultiX=Average","Skip=True","Sort=True")</f>
        <v>13.548646546790756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47602</v>
      </c>
      <c r="T1744" s="43">
        <f ca="1">_xll.BInterpol('Base CDI'!$H$4:$H$28,'Base CDI'!$J$4:$J$29,S1744,"Cubic","Extrapolate=Linear","MultiX=Average","Skip=True","Sort=True")</f>
        <v>13.705617049209991</v>
      </c>
      <c r="U1744" s="43">
        <f ca="1">_xll.BInterpol('Base CDI'!$H$4:$H$28,'Base CDI'!$I$4:$I$29,S1744,"Cubic","Extrapolate=Linear","MultiX=Average","Skip=True","Sort=True")</f>
        <v>13.548961701395392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47603</v>
      </c>
      <c r="T1745" s="43">
        <f ca="1">_xll.BInterpol('Base CDI'!$H$4:$H$28,'Base CDI'!$J$4:$J$29,S1745,"Cubic","Extrapolate=Linear","MultiX=Average","Skip=True","Sort=True")</f>
        <v>13.70597802264631</v>
      </c>
      <c r="U1745" s="43">
        <f ca="1">_xll.BInterpol('Base CDI'!$H$4:$H$28,'Base CDI'!$I$4:$I$29,S1745,"Cubic","Extrapolate=Linear","MultiX=Average","Skip=True","Sort=True")</f>
        <v>13.549276573169225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47604</v>
      </c>
      <c r="T1746" s="43">
        <f ca="1">_xll.BInterpol('Base CDI'!$H$4:$H$28,'Base CDI'!$J$4:$J$29,S1746,"Cubic","Extrapolate=Linear","MultiX=Average","Skip=True","Sort=True")</f>
        <v>13.706338763761805</v>
      </c>
      <c r="U1746" s="43">
        <f ca="1">_xll.BInterpol('Base CDI'!$H$4:$H$28,'Base CDI'!$I$4:$I$29,S1746,"Cubic","Extrapolate=Linear","MultiX=Average","Skip=True","Sort=True")</f>
        <v>13.549591162746617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47605</v>
      </c>
      <c r="T1747" s="43">
        <f ca="1">_xll.BInterpol('Base CDI'!$H$4:$H$28,'Base CDI'!$J$4:$J$29,S1747,"Cubic","Extrapolate=Linear","MultiX=Average","Skip=True","Sort=True")</f>
        <v>13.706699271751004</v>
      </c>
      <c r="U1747" s="43">
        <f ca="1">_xll.BInterpol('Base CDI'!$H$4:$H$28,'Base CDI'!$I$4:$I$29,S1747,"Cubic","Extrapolate=Linear","MultiX=Average","Skip=True","Sort=True")</f>
        <v>13.54990547076194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47606</v>
      </c>
      <c r="T1748" s="43">
        <f ca="1">_xll.BInterpol('Base CDI'!$H$4:$H$28,'Base CDI'!$J$4:$J$29,S1748,"Cubic","Extrapolate=Linear","MultiX=Average","Skip=True","Sort=True")</f>
        <v>13.707059545808438</v>
      </c>
      <c r="U1748" s="43">
        <f ca="1">_xll.BInterpol('Base CDI'!$H$4:$H$28,'Base CDI'!$I$4:$I$29,S1748,"Cubic","Extrapolate=Linear","MultiX=Average","Skip=True","Sort=True")</f>
        <v>13.550219497849561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47607</v>
      </c>
      <c r="T1749" s="43">
        <f ca="1">_xll.BInterpol('Base CDI'!$H$4:$H$28,'Base CDI'!$J$4:$J$29,S1749,"Cubic","Extrapolate=Linear","MultiX=Average","Skip=True","Sort=True")</f>
        <v>13.70741958512863</v>
      </c>
      <c r="U1749" s="43">
        <f ca="1">_xll.BInterpol('Base CDI'!$H$4:$H$28,'Base CDI'!$I$4:$I$29,S1749,"Cubic","Extrapolate=Linear","MultiX=Average","Skip=True","Sort=True")</f>
        <v>13.550533244643846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47608</v>
      </c>
      <c r="T1750" s="43">
        <f ca="1">_xll.BInterpol('Base CDI'!$H$4:$H$28,'Base CDI'!$J$4:$J$29,S1750,"Cubic","Extrapolate=Linear","MultiX=Average","Skip=True","Sort=True")</f>
        <v>13.707779388906111</v>
      </c>
      <c r="U1750" s="43">
        <f ca="1">_xll.BInterpol('Base CDI'!$H$4:$H$28,'Base CDI'!$I$4:$I$29,S1750,"Cubic","Extrapolate=Linear","MultiX=Average","Skip=True","Sort=True")</f>
        <v>13.550846711779164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47609</v>
      </c>
      <c r="T1751" s="43">
        <f ca="1">_xll.BInterpol('Base CDI'!$H$4:$H$28,'Base CDI'!$J$4:$J$29,S1751,"Cubic","Extrapolate=Linear","MultiX=Average","Skip=True","Sort=True")</f>
        <v>13.708138956335411</v>
      </c>
      <c r="U1751" s="43">
        <f ca="1">_xll.BInterpol('Base CDI'!$H$4:$H$28,'Base CDI'!$I$4:$I$29,S1751,"Cubic","Extrapolate=Linear","MultiX=Average","Skip=True","Sort=True")</f>
        <v>13.551159899889878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47610</v>
      </c>
      <c r="T1752" s="43">
        <f ca="1">_xll.BInterpol('Base CDI'!$H$4:$H$28,'Base CDI'!$J$4:$J$29,S1752,"Cubic","Extrapolate=Linear","MultiX=Average","Skip=True","Sort=True")</f>
        <v>13.708498286611055</v>
      </c>
      <c r="U1752" s="43">
        <f ca="1">_xll.BInterpol('Base CDI'!$H$4:$H$28,'Base CDI'!$I$4:$I$29,S1752,"Cubic","Extrapolate=Linear","MultiX=Average","Skip=True","Sort=True")</f>
        <v>13.551472809610361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47611</v>
      </c>
      <c r="T1753" s="43">
        <f ca="1">_xll.BInterpol('Base CDI'!$H$4:$H$28,'Base CDI'!$J$4:$J$29,S1753,"Cubic","Extrapolate=Linear","MultiX=Average","Skip=True","Sort=True")</f>
        <v>13.708857378927574</v>
      </c>
      <c r="U1753" s="43">
        <f ca="1">_xll.BInterpol('Base CDI'!$H$4:$H$28,'Base CDI'!$I$4:$I$29,S1753,"Cubic","Extrapolate=Linear","MultiX=Average","Skip=True","Sort=True")</f>
        <v>13.551785441574978</v>
      </c>
    </row>
    <row r="1754" spans="16:21" x14ac:dyDescent="0.25">
      <c r="P1754" s="10">
        <v>37067</v>
      </c>
      <c r="Q1754">
        <v>6.340649</v>
      </c>
      <c r="S1754" s="42">
        <f t="shared" ca="1" si="32"/>
        <v>47612</v>
      </c>
      <c r="T1754" s="43">
        <f ca="1">_xll.BInterpol('Base CDI'!$H$4:$H$28,'Base CDI'!$J$4:$J$29,S1754,"Cubic","Extrapolate=Linear","MultiX=Average","Skip=True","Sort=True")</f>
        <v>13.709216232479495</v>
      </c>
      <c r="U1754" s="43">
        <f ca="1">_xll.BInterpol('Base CDI'!$H$4:$H$28,'Base CDI'!$I$4:$I$29,S1754,"Cubic","Extrapolate=Linear","MultiX=Average","Skip=True","Sort=True")</f>
        <v>13.552097796418096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47613</v>
      </c>
      <c r="T1755" s="43">
        <f ca="1">_xll.BInterpol('Base CDI'!$H$4:$H$28,'Base CDI'!$J$4:$J$29,S1755,"Cubic","Extrapolate=Linear","MultiX=Average","Skip=True","Sort=True")</f>
        <v>13.709574846461345</v>
      </c>
      <c r="U1755" s="43">
        <f ca="1">_xll.BInterpol('Base CDI'!$H$4:$H$28,'Base CDI'!$I$4:$I$29,S1755,"Cubic","Extrapolate=Linear","MultiX=Average","Skip=True","Sort=True")</f>
        <v>13.552409874774083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47614</v>
      </c>
      <c r="T1756" s="43">
        <f ca="1">_xll.BInterpol('Base CDI'!$H$4:$H$28,'Base CDI'!$J$4:$J$29,S1756,"Cubic","Extrapolate=Linear","MultiX=Average","Skip=True","Sort=True")</f>
        <v>13.709933220067652</v>
      </c>
      <c r="U1756" s="43">
        <f ca="1">_xll.BInterpol('Base CDI'!$H$4:$H$28,'Base CDI'!$I$4:$I$29,S1756,"Cubic","Extrapolate=Linear","MultiX=Average","Skip=True","Sort=True")</f>
        <v>13.552721677277306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47615</v>
      </c>
      <c r="T1757" s="43">
        <f ca="1">_xll.BInterpol('Base CDI'!$H$4:$H$28,'Base CDI'!$J$4:$J$29,S1757,"Cubic","Extrapolate=Linear","MultiX=Average","Skip=True","Sort=True")</f>
        <v>13.710291352492948</v>
      </c>
      <c r="U1757" s="43">
        <f ca="1">_xll.BInterpol('Base CDI'!$H$4:$H$28,'Base CDI'!$I$4:$I$29,S1757,"Cubic","Extrapolate=Linear","MultiX=Average","Skip=True","Sort=True")</f>
        <v>13.553033204562134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47616</v>
      </c>
      <c r="T1758" s="43">
        <f ca="1">_xll.BInterpol('Base CDI'!$H$4:$H$28,'Base CDI'!$J$4:$J$29,S1758,"Cubic","Extrapolate=Linear","MultiX=Average","Skip=True","Sort=True")</f>
        <v>13.710649242931757</v>
      </c>
      <c r="U1758" s="43">
        <f ca="1">_xll.BInterpol('Base CDI'!$H$4:$H$28,'Base CDI'!$I$4:$I$29,S1758,"Cubic","Extrapolate=Linear","MultiX=Average","Skip=True","Sort=True")</f>
        <v>13.553344457262931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47617</v>
      </c>
      <c r="T1759" s="43">
        <f ca="1">_xll.BInterpol('Base CDI'!$H$4:$H$28,'Base CDI'!$J$4:$J$29,S1759,"Cubic","Extrapolate=Linear","MultiX=Average","Skip=True","Sort=True")</f>
        <v>13.711006890578609</v>
      </c>
      <c r="U1759" s="43">
        <f ca="1">_xll.BInterpol('Base CDI'!$H$4:$H$28,'Base CDI'!$I$4:$I$29,S1759,"Cubic","Extrapolate=Linear","MultiX=Average","Skip=True","Sort=True")</f>
        <v>13.553655436014067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47618</v>
      </c>
      <c r="T1760" s="43">
        <f ca="1">_xll.BInterpol('Base CDI'!$H$4:$H$28,'Base CDI'!$J$4:$J$29,S1760,"Cubic","Extrapolate=Linear","MultiX=Average","Skip=True","Sort=True")</f>
        <v>13.711364294628032</v>
      </c>
      <c r="U1760" s="43">
        <f ca="1">_xll.BInterpol('Base CDI'!$H$4:$H$28,'Base CDI'!$I$4:$I$29,S1760,"Cubic","Extrapolate=Linear","MultiX=Average","Skip=True","Sort=True")</f>
        <v>13.55396614144991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47619</v>
      </c>
      <c r="T1761" s="43">
        <f ca="1">_xll.BInterpol('Base CDI'!$H$4:$H$28,'Base CDI'!$J$4:$J$29,S1761,"Cubic","Extrapolate=Linear","MultiX=Average","Skip=True","Sort=True")</f>
        <v>13.711721454274555</v>
      </c>
      <c r="U1761" s="43">
        <f ca="1">_xll.BInterpol('Base CDI'!$H$4:$H$28,'Base CDI'!$I$4:$I$29,S1761,"Cubic","Extrapolate=Linear","MultiX=Average","Skip=True","Sort=True")</f>
        <v>13.554276574204826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47620</v>
      </c>
      <c r="T1762" s="43">
        <f ca="1">_xll.BInterpol('Base CDI'!$H$4:$H$28,'Base CDI'!$J$4:$J$29,S1762,"Cubic","Extrapolate=Linear","MultiX=Average","Skip=True","Sort=True")</f>
        <v>13.712078368712703</v>
      </c>
      <c r="U1762" s="43">
        <f ca="1">_xll.BInterpol('Base CDI'!$H$4:$H$28,'Base CDI'!$I$4:$I$29,S1762,"Cubic","Extrapolate=Linear","MultiX=Average","Skip=True","Sort=True")</f>
        <v>13.554586734913181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47621</v>
      </c>
      <c r="T1763" s="43">
        <f ca="1">_xll.BInterpol('Base CDI'!$H$4:$H$28,'Base CDI'!$J$4:$J$29,S1763,"Cubic","Extrapolate=Linear","MultiX=Average","Skip=True","Sort=True")</f>
        <v>13.712435037137009</v>
      </c>
      <c r="U1763" s="43">
        <f ca="1">_xll.BInterpol('Base CDI'!$H$4:$H$28,'Base CDI'!$I$4:$I$29,S1763,"Cubic","Extrapolate=Linear","MultiX=Average","Skip=True","Sort=True")</f>
        <v>13.554896624209345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47622</v>
      </c>
      <c r="T1764" s="43">
        <f ca="1">_xll.BInterpol('Base CDI'!$H$4:$H$28,'Base CDI'!$J$4:$J$29,S1764,"Cubic","Extrapolate=Linear","MultiX=Average","Skip=True","Sort=True")</f>
        <v>13.712791458741997</v>
      </c>
      <c r="U1764" s="43">
        <f ca="1">_xll.BInterpol('Base CDI'!$H$4:$H$28,'Base CDI'!$I$4:$I$29,S1764,"Cubic","Extrapolate=Linear","MultiX=Average","Skip=True","Sort=True")</f>
        <v>13.555206242727685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47623</v>
      </c>
      <c r="T1765" s="43">
        <f ca="1">_xll.BInterpol('Base CDI'!$H$4:$H$28,'Base CDI'!$J$4:$J$29,S1765,"Cubic","Extrapolate=Linear","MultiX=Average","Skip=True","Sort=True")</f>
        <v>13.713147632722197</v>
      </c>
      <c r="U1765" s="43">
        <f ca="1">_xll.BInterpol('Base CDI'!$H$4:$H$28,'Base CDI'!$I$4:$I$29,S1765,"Cubic","Extrapolate=Linear","MultiX=Average","Skip=True","Sort=True")</f>
        <v>13.555515591102568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47624</v>
      </c>
      <c r="T1766" s="43">
        <f ca="1">_xll.BInterpol('Base CDI'!$H$4:$H$28,'Base CDI'!$J$4:$J$29,S1766,"Cubic","Extrapolate=Linear","MultiX=Average","Skip=True","Sort=True")</f>
        <v>13.713503558272139</v>
      </c>
      <c r="U1766" s="43">
        <f ca="1">_xll.BInterpol('Base CDI'!$H$4:$H$28,'Base CDI'!$I$4:$I$29,S1766,"Cubic","Extrapolate=Linear","MultiX=Average","Skip=True","Sort=True")</f>
        <v>13.555824669968361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47625</v>
      </c>
      <c r="T1767" s="43">
        <f ca="1">_xll.BInterpol('Base CDI'!$H$4:$H$28,'Base CDI'!$J$4:$J$29,S1767,"Cubic","Extrapolate=Linear","MultiX=Average","Skip=True","Sort=True")</f>
        <v>13.713859234586348</v>
      </c>
      <c r="U1767" s="43">
        <f ca="1">_xll.BInterpol('Base CDI'!$H$4:$H$28,'Base CDI'!$I$4:$I$29,S1767,"Cubic","Extrapolate=Linear","MultiX=Average","Skip=True","Sort=True")</f>
        <v>13.556133479959431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47626</v>
      </c>
      <c r="T1768" s="43">
        <f ca="1">_xll.BInterpol('Base CDI'!$H$4:$H$28,'Base CDI'!$J$4:$J$29,S1768,"Cubic","Extrapolate=Linear","MultiX=Average","Skip=True","Sort=True")</f>
        <v>13.714214660859353</v>
      </c>
      <c r="U1768" s="43">
        <f ca="1">_xll.BInterpol('Base CDI'!$H$4:$H$28,'Base CDI'!$I$4:$I$29,S1768,"Cubic","Extrapolate=Linear","MultiX=Average","Skip=True","Sort=True")</f>
        <v>13.556442021710147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47627</v>
      </c>
      <c r="T1769" s="43">
        <f ca="1">_xll.BInterpol('Base CDI'!$H$4:$H$28,'Base CDI'!$J$4:$J$29,S1769,"Cubic","Extrapolate=Linear","MultiX=Average","Skip=True","Sort=True")</f>
        <v>13.714569836285682</v>
      </c>
      <c r="U1769" s="43">
        <f ca="1">_xll.BInterpol('Base CDI'!$H$4:$H$28,'Base CDI'!$I$4:$I$29,S1769,"Cubic","Extrapolate=Linear","MultiX=Average","Skip=True","Sort=True")</f>
        <v>13.556750295854876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47628</v>
      </c>
      <c r="T1770" s="43">
        <f ca="1">_xll.BInterpol('Base CDI'!$H$4:$H$28,'Base CDI'!$J$4:$J$29,S1770,"Cubic","Extrapolate=Linear","MultiX=Average","Skip=True","Sort=True")</f>
        <v>13.714924760059866</v>
      </c>
      <c r="U1770" s="43">
        <f ca="1">_xll.BInterpol('Base CDI'!$H$4:$H$28,'Base CDI'!$I$4:$I$29,S1770,"Cubic","Extrapolate=Linear","MultiX=Average","Skip=True","Sort=True")</f>
        <v>13.557058303027983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47629</v>
      </c>
      <c r="T1771" s="43">
        <f ca="1">_xll.BInterpol('Base CDI'!$H$4:$H$28,'Base CDI'!$J$4:$J$29,S1771,"Cubic","Extrapolate=Linear","MultiX=Average","Skip=True","Sort=True")</f>
        <v>13.715279431376429</v>
      </c>
      <c r="U1771" s="43">
        <f ca="1">_xll.BInterpol('Base CDI'!$H$4:$H$28,'Base CDI'!$I$4:$I$29,S1771,"Cubic","Extrapolate=Linear","MultiX=Average","Skip=True","Sort=True")</f>
        <v>13.557366043863839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47630</v>
      </c>
      <c r="T1772" s="43">
        <f ca="1">_xll.BInterpol('Base CDI'!$H$4:$H$28,'Base CDI'!$J$4:$J$29,S1772,"Cubic","Extrapolate=Linear","MultiX=Average","Skip=True","Sort=True")</f>
        <v>13.715633849429903</v>
      </c>
      <c r="U1772" s="43">
        <f ca="1">_xll.BInterpol('Base CDI'!$H$4:$H$28,'Base CDI'!$I$4:$I$29,S1772,"Cubic","Extrapolate=Linear","MultiX=Average","Skip=True","Sort=True")</f>
        <v>13.557673518996808</v>
      </c>
    </row>
    <row r="1773" spans="16:21" x14ac:dyDescent="0.25">
      <c r="P1773" s="10">
        <v>37092</v>
      </c>
      <c r="Q1773">
        <v>6.421843</v>
      </c>
      <c r="S1773" s="42">
        <f t="shared" ca="1" si="32"/>
        <v>47631</v>
      </c>
      <c r="T1773" s="43">
        <f ca="1">_xll.BInterpol('Base CDI'!$H$4:$H$28,'Base CDI'!$J$4:$J$29,S1773,"Cubic","Extrapolate=Linear","MultiX=Average","Skip=True","Sort=True")</f>
        <v>13.715988013414814</v>
      </c>
      <c r="U1773" s="43">
        <f ca="1">_xll.BInterpol('Base CDI'!$H$4:$H$28,'Base CDI'!$I$4:$I$29,S1773,"Cubic","Extrapolate=Linear","MultiX=Average","Skip=True","Sort=True")</f>
        <v>13.55798072906126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47632</v>
      </c>
      <c r="T1774" s="43">
        <f ca="1">_xll.BInterpol('Base CDI'!$H$4:$H$28,'Base CDI'!$J$4:$J$29,S1774,"Cubic","Extrapolate=Linear","MultiX=Average","Skip=True","Sort=True")</f>
        <v>13.71634192252569</v>
      </c>
      <c r="U1774" s="43">
        <f ca="1">_xll.BInterpol('Base CDI'!$H$4:$H$28,'Base CDI'!$I$4:$I$29,S1774,"Cubic","Extrapolate=Linear","MultiX=Average","Skip=True","Sort=True")</f>
        <v>13.558287674691561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47633</v>
      </c>
      <c r="T1775" s="43">
        <f ca="1">_xll.BInterpol('Base CDI'!$H$4:$H$28,'Base CDI'!$J$4:$J$29,S1775,"Cubic","Extrapolate=Linear","MultiX=Average","Skip=True","Sort=True")</f>
        <v>13.716695575957059</v>
      </c>
      <c r="U1775" s="43">
        <f ca="1">_xll.BInterpol('Base CDI'!$H$4:$H$28,'Base CDI'!$I$4:$I$29,S1775,"Cubic","Extrapolate=Linear","MultiX=Average","Skip=True","Sort=True")</f>
        <v>13.558594356522081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47634</v>
      </c>
      <c r="T1776" s="43">
        <f ca="1">_xll.BInterpol('Base CDI'!$H$4:$H$28,'Base CDI'!$J$4:$J$29,S1776,"Cubic","Extrapolate=Linear","MultiX=Average","Skip=True","Sort=True")</f>
        <v>13.71704897290345</v>
      </c>
      <c r="U1776" s="43">
        <f ca="1">_xll.BInterpol('Base CDI'!$H$4:$H$28,'Base CDI'!$I$4:$I$29,S1776,"Cubic","Extrapolate=Linear","MultiX=Average","Skip=True","Sort=True")</f>
        <v>13.558900775187182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47635</v>
      </c>
      <c r="T1777" s="43">
        <f ca="1">_xll.BInterpol('Base CDI'!$H$4:$H$28,'Base CDI'!$J$4:$J$29,S1777,"Cubic","Extrapolate=Linear","MultiX=Average","Skip=True","Sort=True")</f>
        <v>13.717402112559393</v>
      </c>
      <c r="U1777" s="43">
        <f ca="1">_xll.BInterpol('Base CDI'!$H$4:$H$28,'Base CDI'!$I$4:$I$29,S1777,"Cubic","Extrapolate=Linear","MultiX=Average","Skip=True","Sort=True")</f>
        <v>13.559206931321237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47636</v>
      </c>
      <c r="T1778" s="43">
        <f ca="1">_xll.BInterpol('Base CDI'!$H$4:$H$28,'Base CDI'!$J$4:$J$29,S1778,"Cubic","Extrapolate=Linear","MultiX=Average","Skip=True","Sort=True")</f>
        <v>13.717754994119414</v>
      </c>
      <c r="U1778" s="43">
        <f ca="1">_xll.BInterpol('Base CDI'!$H$4:$H$28,'Base CDI'!$I$4:$I$29,S1778,"Cubic","Extrapolate=Linear","MultiX=Average","Skip=True","Sort=True")</f>
        <v>13.55951282555861</v>
      </c>
    </row>
    <row r="1779" spans="16:21" x14ac:dyDescent="0.25">
      <c r="P1779" s="10">
        <v>37102</v>
      </c>
      <c r="Q1779">
        <v>6.448429</v>
      </c>
      <c r="S1779" s="42">
        <f t="shared" ca="1" si="32"/>
        <v>47637</v>
      </c>
      <c r="T1779" s="43">
        <f ca="1">_xll.BInterpol('Base CDI'!$H$4:$H$28,'Base CDI'!$J$4:$J$29,S1779,"Cubic","Extrapolate=Linear","MultiX=Average","Skip=True","Sort=True")</f>
        <v>13.71810761677804</v>
      </c>
      <c r="U1779" s="43">
        <f ca="1">_xll.BInterpol('Base CDI'!$H$4:$H$28,'Base CDI'!$I$4:$I$29,S1779,"Cubic","Extrapolate=Linear","MultiX=Average","Skip=True","Sort=True")</f>
        <v>13.55981845853367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47638</v>
      </c>
      <c r="T1780" s="43">
        <f ca="1">_xll.BInterpol('Base CDI'!$H$4:$H$28,'Base CDI'!$J$4:$J$29,S1780,"Cubic","Extrapolate=Linear","MultiX=Average","Skip=True","Sort=True")</f>
        <v>13.718459979729802</v>
      </c>
      <c r="U1780" s="43">
        <f ca="1">_xll.BInterpol('Base CDI'!$H$4:$H$28,'Base CDI'!$I$4:$I$29,S1780,"Cubic","Extrapolate=Linear","MultiX=Average","Skip=True","Sort=True")</f>
        <v>13.560123830880784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47639</v>
      </c>
      <c r="T1781" s="43">
        <f ca="1">_xll.BInterpol('Base CDI'!$H$4:$H$28,'Base CDI'!$J$4:$J$29,S1781,"Cubic","Extrapolate=Linear","MultiX=Average","Skip=True","Sort=True")</f>
        <v>13.718812082169228</v>
      </c>
      <c r="U1781" s="43">
        <f ca="1">_xll.BInterpol('Base CDI'!$H$4:$H$28,'Base CDI'!$I$4:$I$29,S1781,"Cubic","Extrapolate=Linear","MultiX=Average","Skip=True","Sort=True")</f>
        <v>13.560428943234319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47640</v>
      </c>
      <c r="T1782" s="43">
        <f ca="1">_xll.BInterpol('Base CDI'!$H$4:$H$28,'Base CDI'!$J$4:$J$29,S1782,"Cubic","Extrapolate=Linear","MultiX=Average","Skip=True","Sort=True")</f>
        <v>13.719163923290843</v>
      </c>
      <c r="U1782" s="43">
        <f ca="1">_xll.BInterpol('Base CDI'!$H$4:$H$28,'Base CDI'!$I$4:$I$29,S1782,"Cubic","Extrapolate=Linear","MultiX=Average","Skip=True","Sort=True")</f>
        <v>13.560733796228643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47641</v>
      </c>
      <c r="T1783" s="43">
        <f ca="1">_xll.BInterpol('Base CDI'!$H$4:$H$28,'Base CDI'!$J$4:$J$29,S1783,"Cubic","Extrapolate=Linear","MultiX=Average","Skip=True","Sort=True")</f>
        <v>13.719515502289179</v>
      </c>
      <c r="U1783" s="43">
        <f ca="1">_xll.BInterpol('Base CDI'!$H$4:$H$28,'Base CDI'!$I$4:$I$29,S1783,"Cubic","Extrapolate=Linear","MultiX=Average","Skip=True","Sort=True")</f>
        <v>13.561038390498123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47642</v>
      </c>
      <c r="T1784" s="43">
        <f ca="1">_xll.BInterpol('Base CDI'!$H$4:$H$28,'Base CDI'!$J$4:$J$29,S1784,"Cubic","Extrapolate=Linear","MultiX=Average","Skip=True","Sort=True")</f>
        <v>13.71986681835876</v>
      </c>
      <c r="U1784" s="43">
        <f ca="1">_xll.BInterpol('Base CDI'!$H$4:$H$28,'Base CDI'!$I$4:$I$29,S1784,"Cubic","Extrapolate=Linear","MultiX=Average","Skip=True","Sort=True")</f>
        <v>13.561342726677125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47643</v>
      </c>
      <c r="T1785" s="43">
        <f ca="1">_xll.BInterpol('Base CDI'!$H$4:$H$28,'Base CDI'!$J$4:$J$29,S1785,"Cubic","Extrapolate=Linear","MultiX=Average","Skip=True","Sort=True")</f>
        <v>13.720217870694119</v>
      </c>
      <c r="U1785" s="43">
        <f ca="1">_xll.BInterpol('Base CDI'!$H$4:$H$28,'Base CDI'!$I$4:$I$29,S1785,"Cubic","Extrapolate=Linear","MultiX=Average","Skip=True","Sort=True")</f>
        <v>13.56164680540002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47644</v>
      </c>
      <c r="T1786" s="43">
        <f ca="1">_xll.BInterpol('Base CDI'!$H$4:$H$28,'Base CDI'!$J$4:$J$29,S1786,"Cubic","Extrapolate=Linear","MultiX=Average","Skip=True","Sort=True")</f>
        <v>13.720568658489782</v>
      </c>
      <c r="U1786" s="43">
        <f ca="1">_xll.BInterpol('Base CDI'!$H$4:$H$28,'Base CDI'!$I$4:$I$29,S1786,"Cubic","Extrapolate=Linear","MultiX=Average","Skip=True","Sort=True")</f>
        <v>13.561950627301172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47645</v>
      </c>
      <c r="T1787" s="43">
        <f ca="1">_xll.BInterpol('Base CDI'!$H$4:$H$28,'Base CDI'!$J$4:$J$29,S1787,"Cubic","Extrapolate=Linear","MultiX=Average","Skip=True","Sort=True")</f>
        <v>13.720919180940276</v>
      </c>
      <c r="U1787" s="43">
        <f ca="1">_xll.BInterpol('Base CDI'!$H$4:$H$28,'Base CDI'!$I$4:$I$29,S1787,"Cubic","Extrapolate=Linear","MultiX=Average","Skip=True","Sort=True")</f>
        <v>13.562254193014949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47646</v>
      </c>
      <c r="T1788" s="43">
        <f ca="1">_xll.BInterpol('Base CDI'!$H$4:$H$28,'Base CDI'!$J$4:$J$29,S1788,"Cubic","Extrapolate=Linear","MultiX=Average","Skip=True","Sort=True")</f>
        <v>13.72126943724013</v>
      </c>
      <c r="U1788" s="43">
        <f ca="1">_xll.BInterpol('Base CDI'!$H$4:$H$28,'Base CDI'!$I$4:$I$29,S1788,"Cubic","Extrapolate=Linear","MultiX=Average","Skip=True","Sort=True")</f>
        <v>13.562557503175722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47647</v>
      </c>
      <c r="T1789" s="43">
        <f ca="1">_xll.BInterpol('Base CDI'!$H$4:$H$28,'Base CDI'!$J$4:$J$29,S1789,"Cubic","Extrapolate=Linear","MultiX=Average","Skip=True","Sort=True")</f>
        <v>13.721619426583874</v>
      </c>
      <c r="U1789" s="43">
        <f ca="1">_xll.BInterpol('Base CDI'!$H$4:$H$28,'Base CDI'!$I$4:$I$29,S1789,"Cubic","Extrapolate=Linear","MultiX=Average","Skip=True","Sort=True")</f>
        <v>13.562860558417853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47648</v>
      </c>
      <c r="T1790" s="43">
        <f ca="1">_xll.BInterpol('Base CDI'!$H$4:$H$28,'Base CDI'!$J$4:$J$29,S1790,"Cubic","Extrapolate=Linear","MultiX=Average","Skip=True","Sort=True")</f>
        <v>13.721969148166034</v>
      </c>
      <c r="U1790" s="43">
        <f ca="1">_xll.BInterpol('Base CDI'!$H$4:$H$28,'Base CDI'!$I$4:$I$29,S1790,"Cubic","Extrapolate=Linear","MultiX=Average","Skip=True","Sort=True")</f>
        <v>13.563163359375713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47649</v>
      </c>
      <c r="T1791" s="43">
        <f ca="1">_xll.BInterpol('Base CDI'!$H$4:$H$28,'Base CDI'!$J$4:$J$29,S1791,"Cubic","Extrapolate=Linear","MultiX=Average","Skip=True","Sort=True")</f>
        <v>13.722318601181138</v>
      </c>
      <c r="U1791" s="43">
        <f ca="1">_xll.BInterpol('Base CDI'!$H$4:$H$28,'Base CDI'!$I$4:$I$29,S1791,"Cubic","Extrapolate=Linear","MultiX=Average","Skip=True","Sort=True")</f>
        <v>13.563465906683668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47650</v>
      </c>
      <c r="T1792" s="43">
        <f ca="1">_xll.BInterpol('Base CDI'!$H$4:$H$28,'Base CDI'!$J$4:$J$29,S1792,"Cubic","Extrapolate=Linear","MultiX=Average","Skip=True","Sort=True")</f>
        <v>13.722667784823715</v>
      </c>
      <c r="U1792" s="43">
        <f ca="1">_xll.BInterpol('Base CDI'!$H$4:$H$28,'Base CDI'!$I$4:$I$29,S1792,"Cubic","Extrapolate=Linear","MultiX=Average","Skip=True","Sort=True")</f>
        <v>13.563768200976085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47651</v>
      </c>
      <c r="T1793" s="43">
        <f ca="1">_xll.BInterpol('Base CDI'!$H$4:$H$28,'Base CDI'!$J$4:$J$29,S1793,"Cubic","Extrapolate=Linear","MultiX=Average","Skip=True","Sort=True")</f>
        <v>13.723016698288294</v>
      </c>
      <c r="U1793" s="43">
        <f ca="1">_xll.BInterpol('Base CDI'!$H$4:$H$28,'Base CDI'!$I$4:$I$29,S1793,"Cubic","Extrapolate=Linear","MultiX=Average","Skip=True","Sort=True")</f>
        <v>13.564070242887333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47652</v>
      </c>
      <c r="T1794" s="43">
        <f ca="1">_xll.BInterpol('Base CDI'!$H$4:$H$28,'Base CDI'!$J$4:$J$29,S1794,"Cubic","Extrapolate=Linear","MultiX=Average","Skip=True","Sort=True")</f>
        <v>13.723365340769403</v>
      </c>
      <c r="U1794" s="43">
        <f ca="1">_xll.BInterpol('Base CDI'!$H$4:$H$28,'Base CDI'!$I$4:$I$29,S1794,"Cubic","Extrapolate=Linear","MultiX=Average","Skip=True","Sort=True")</f>
        <v>13.564372033051777</v>
      </c>
    </row>
    <row r="1795" spans="16:21" x14ac:dyDescent="0.25">
      <c r="P1795" s="10">
        <v>37124</v>
      </c>
      <c r="Q1795">
        <v>6.520022</v>
      </c>
      <c r="S1795" s="42">
        <f t="shared" ca="1" si="32"/>
        <v>47653</v>
      </c>
      <c r="T1795" s="43">
        <f ca="1">_xll.BInterpol('Base CDI'!$H$4:$H$28,'Base CDI'!$J$4:$J$29,S1795,"Cubic","Extrapolate=Linear","MultiX=Average","Skip=True","Sort=True")</f>
        <v>13.723713711461569</v>
      </c>
      <c r="U1795" s="43">
        <f ca="1">_xll.BInterpol('Base CDI'!$H$4:$H$28,'Base CDI'!$I$4:$I$29,S1795,"Cubic","Extrapolate=Linear","MultiX=Average","Skip=True","Sort=True")</f>
        <v>13.564673572103787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47654</v>
      </c>
      <c r="T1796" s="43">
        <f ca="1">_xll.BInterpol('Base CDI'!$H$4:$H$28,'Base CDI'!$J$4:$J$29,S1796,"Cubic","Extrapolate=Linear","MultiX=Average","Skip=True","Sort=True")</f>
        <v>13.72406180955932</v>
      </c>
      <c r="U1796" s="43">
        <f ca="1">_xll.BInterpol('Base CDI'!$H$4:$H$28,'Base CDI'!$I$4:$I$29,S1796,"Cubic","Extrapolate=Linear","MultiX=Average","Skip=True","Sort=True")</f>
        <v>13.564974860677729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47655</v>
      </c>
      <c r="T1797" s="43">
        <f ca="1">_xll.BInterpol('Base CDI'!$H$4:$H$28,'Base CDI'!$J$4:$J$29,S1797,"Cubic","Extrapolate=Linear","MultiX=Average","Skip=True","Sort=True")</f>
        <v>13.724409634257185</v>
      </c>
      <c r="U1797" s="43">
        <f ca="1">_xll.BInterpol('Base CDI'!$H$4:$H$28,'Base CDI'!$I$4:$I$29,S1797,"Cubic","Extrapolate=Linear","MultiX=Average","Skip=True","Sort=True")</f>
        <v>13.565275899407972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47656</v>
      </c>
      <c r="T1798" s="43">
        <f ca="1">_xll.BInterpol('Base CDI'!$H$4:$H$28,'Base CDI'!$J$4:$J$29,S1798,"Cubic","Extrapolate=Linear","MultiX=Average","Skip=True","Sort=True")</f>
        <v>13.724757184749693</v>
      </c>
      <c r="U1798" s="43">
        <f ca="1">_xll.BInterpol('Base CDI'!$H$4:$H$28,'Base CDI'!$I$4:$I$29,S1798,"Cubic","Extrapolate=Linear","MultiX=Average","Skip=True","Sort=True")</f>
        <v>13.56557668892888</v>
      </c>
    </row>
    <row r="1799" spans="16:21" x14ac:dyDescent="0.25">
      <c r="P1799" s="10">
        <v>37130</v>
      </c>
      <c r="Q1799">
        <v>6.538087</v>
      </c>
      <c r="S1799" s="42">
        <f t="shared" ca="1" si="32"/>
        <v>47657</v>
      </c>
      <c r="T1799" s="43">
        <f ca="1">_xll.BInterpol('Base CDI'!$H$4:$H$28,'Base CDI'!$J$4:$J$29,S1799,"Cubic","Extrapolate=Linear","MultiX=Average","Skip=True","Sort=True")</f>
        <v>13.725104460231371</v>
      </c>
      <c r="U1799" s="43">
        <f ca="1">_xll.BInterpol('Base CDI'!$H$4:$H$28,'Base CDI'!$I$4:$I$29,S1799,"Cubic","Extrapolate=Linear","MultiX=Average","Skip=True","Sort=True")</f>
        <v>13.565877229874824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47658</v>
      </c>
      <c r="T1800" s="43">
        <f ca="1">_xll.BInterpol('Base CDI'!$H$4:$H$28,'Base CDI'!$J$4:$J$29,S1800,"Cubic","Extrapolate=Linear","MultiX=Average","Skip=True","Sort=True")</f>
        <v>13.725451459896748</v>
      </c>
      <c r="U1800" s="43">
        <f ca="1">_xll.BInterpol('Base CDI'!$H$4:$H$28,'Base CDI'!$I$4:$I$29,S1800,"Cubic","Extrapolate=Linear","MultiX=Average","Skip=True","Sort=True")</f>
        <v>13.566177522880169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47659</v>
      </c>
      <c r="T1801" s="43">
        <f ca="1">_xll.BInterpol('Base CDI'!$H$4:$H$28,'Base CDI'!$J$4:$J$29,S1801,"Cubic","Extrapolate=Linear","MultiX=Average","Skip=True","Sort=True")</f>
        <v>13.725798182940352</v>
      </c>
      <c r="U1801" s="43">
        <f ca="1">_xll.BInterpol('Base CDI'!$H$4:$H$28,'Base CDI'!$I$4:$I$29,S1801,"Cubic","Extrapolate=Linear","MultiX=Average","Skip=True","Sort=True")</f>
        <v>13.566477568579284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47660</v>
      </c>
      <c r="T1802" s="43">
        <f ca="1">_xll.BInterpol('Base CDI'!$H$4:$H$28,'Base CDI'!$J$4:$J$29,S1802,"Cubic","Extrapolate=Linear","MultiX=Average","Skip=True","Sort=True")</f>
        <v>13.72614462855671</v>
      </c>
      <c r="U1802" s="43">
        <f ca="1">_xll.BInterpol('Base CDI'!$H$4:$H$28,'Base CDI'!$I$4:$I$29,S1802,"Cubic","Extrapolate=Linear","MultiX=Average","Skip=True","Sort=True")</f>
        <v>13.566777367606536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47661</v>
      </c>
      <c r="T1803" s="43">
        <f ca="1">_xll.BInterpol('Base CDI'!$H$4:$H$28,'Base CDI'!$J$4:$J$29,S1803,"Cubic","Extrapolate=Linear","MultiX=Average","Skip=True","Sort=True")</f>
        <v>13.726490795940352</v>
      </c>
      <c r="U1803" s="43">
        <f ca="1">_xll.BInterpol('Base CDI'!$H$4:$H$28,'Base CDI'!$I$4:$I$29,S1803,"Cubic","Extrapolate=Linear","MultiX=Average","Skip=True","Sort=True")</f>
        <v>13.567076920596291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47662</v>
      </c>
      <c r="T1804" s="43">
        <f ca="1">_xll.BInterpol('Base CDI'!$H$4:$H$28,'Base CDI'!$J$4:$J$29,S1804,"Cubic","Extrapolate=Linear","MultiX=Average","Skip=True","Sort=True")</f>
        <v>13.726836684285805</v>
      </c>
      <c r="U1804" s="43">
        <f ca="1">_xll.BInterpol('Base CDI'!$H$4:$H$28,'Base CDI'!$I$4:$I$29,S1804,"Cubic","Extrapolate=Linear","MultiX=Average","Skip=True","Sort=True")</f>
        <v>13.567376228182919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47663</v>
      </c>
      <c r="T1805" s="43">
        <f ca="1">_xll.BInterpol('Base CDI'!$H$4:$H$28,'Base CDI'!$J$4:$J$29,S1805,"Cubic","Extrapolate=Linear","MultiX=Average","Skip=True","Sort=True")</f>
        <v>13.727182292787598</v>
      </c>
      <c r="U1805" s="43">
        <f ca="1">_xll.BInterpol('Base CDI'!$H$4:$H$28,'Base CDI'!$I$4:$I$29,S1805,"Cubic","Extrapolate=Linear","MultiX=Average","Skip=True","Sort=True")</f>
        <v>13.567675291000784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47664</v>
      </c>
      <c r="T1806" s="43">
        <f ca="1">_xll.BInterpol('Base CDI'!$H$4:$H$28,'Base CDI'!$J$4:$J$29,S1806,"Cubic","Extrapolate=Linear","MultiX=Average","Skip=True","Sort=True")</f>
        <v>13.727527620640258</v>
      </c>
      <c r="U1806" s="43">
        <f ca="1">_xll.BInterpol('Base CDI'!$H$4:$H$28,'Base CDI'!$I$4:$I$29,S1806,"Cubic","Extrapolate=Linear","MultiX=Average","Skip=True","Sort=True")</f>
        <v>13.567974109684258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47665</v>
      </c>
      <c r="T1807" s="43">
        <f ca="1">_xll.BInterpol('Base CDI'!$H$4:$H$28,'Base CDI'!$J$4:$J$29,S1807,"Cubic","Extrapolate=Linear","MultiX=Average","Skip=True","Sort=True")</f>
        <v>13.727872667038314</v>
      </c>
      <c r="U1807" s="43">
        <f ca="1">_xll.BInterpol('Base CDI'!$H$4:$H$28,'Base CDI'!$I$4:$I$29,S1807,"Cubic","Extrapolate=Linear","MultiX=Average","Skip=True","Sort=True")</f>
        <v>13.568272684867702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47666</v>
      </c>
      <c r="T1808" s="43">
        <f ca="1">_xll.BInterpol('Base CDI'!$H$4:$H$28,'Base CDI'!$J$4:$J$29,S1808,"Cubic","Extrapolate=Linear","MultiX=Average","Skip=True","Sort=True")</f>
        <v>13.728217431176294</v>
      </c>
      <c r="U1808" s="43">
        <f ca="1">_xll.BInterpol('Base CDI'!$H$4:$H$28,'Base CDI'!$I$4:$I$29,S1808,"Cubic","Extrapolate=Linear","MultiX=Average","Skip=True","Sort=True")</f>
        <v>13.568571017185491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47667</v>
      </c>
      <c r="T1809" s="43">
        <f ca="1">_xll.BInterpol('Base CDI'!$H$4:$H$28,'Base CDI'!$J$4:$J$29,S1809,"Cubic","Extrapolate=Linear","MultiX=Average","Skip=True","Sort=True")</f>
        <v>13.728561912248725</v>
      </c>
      <c r="U1809" s="43">
        <f ca="1">_xll.BInterpol('Base CDI'!$H$4:$H$28,'Base CDI'!$I$4:$I$29,S1809,"Cubic","Extrapolate=Linear","MultiX=Average","Skip=True","Sort=True")</f>
        <v>13.568869107271986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47668</v>
      </c>
      <c r="T1810" s="43">
        <f ca="1">_xll.BInterpol('Base CDI'!$H$4:$H$28,'Base CDI'!$J$4:$J$29,S1810,"Cubic","Extrapolate=Linear","MultiX=Average","Skip=True","Sort=True")</f>
        <v>13.728906109450138</v>
      </c>
      <c r="U1810" s="43">
        <f ca="1">_xll.BInterpol('Base CDI'!$H$4:$H$28,'Base CDI'!$I$4:$I$29,S1810,"Cubic","Extrapolate=Linear","MultiX=Average","Skip=True","Sort=True")</f>
        <v>13.569166955761558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47669</v>
      </c>
      <c r="T1811" s="43">
        <f ca="1">_xll.BInterpol('Base CDI'!$H$4:$H$28,'Base CDI'!$J$4:$J$29,S1811,"Cubic","Extrapolate=Linear","MultiX=Average","Skip=True","Sort=True")</f>
        <v>13.72925002197506</v>
      </c>
      <c r="U1811" s="43">
        <f ca="1">_xll.BInterpol('Base CDI'!$H$4:$H$28,'Base CDI'!$I$4:$I$29,S1811,"Cubic","Extrapolate=Linear","MultiX=Average","Skip=True","Sort=True")</f>
        <v>13.569464563288571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47670</v>
      </c>
      <c r="T1812" s="43">
        <f ca="1">_xll.BInterpol('Base CDI'!$H$4:$H$28,'Base CDI'!$J$4:$J$29,S1812,"Cubic","Extrapolate=Linear","MultiX=Average","Skip=True","Sort=True")</f>
        <v>13.729593649018019</v>
      </c>
      <c r="U1812" s="43">
        <f ca="1">_xll.BInterpol('Base CDI'!$H$4:$H$28,'Base CDI'!$I$4:$I$29,S1812,"Cubic","Extrapolate=Linear","MultiX=Average","Skip=True","Sort=True")</f>
        <v>13.569761930487397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47671</v>
      </c>
      <c r="T1813" s="43">
        <f ca="1">_xll.BInterpol('Base CDI'!$H$4:$H$28,'Base CDI'!$J$4:$J$29,S1813,"Cubic","Extrapolate=Linear","MultiX=Average","Skip=True","Sort=True")</f>
        <v>13.729936989773542</v>
      </c>
      <c r="U1813" s="43">
        <f ca="1">_xll.BInterpol('Base CDI'!$H$4:$H$28,'Base CDI'!$I$4:$I$29,S1813,"Cubic","Extrapolate=Linear","MultiX=Average","Skip=True","Sort=True")</f>
        <v>13.570059057992401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47672</v>
      </c>
      <c r="T1814" s="43">
        <f ca="1">_xll.BInterpol('Base CDI'!$H$4:$H$28,'Base CDI'!$J$4:$J$29,S1814,"Cubic","Extrapolate=Linear","MultiX=Average","Skip=True","Sort=True")</f>
        <v>13.730280043436158</v>
      </c>
      <c r="U1814" s="43">
        <f ca="1">_xll.BInterpol('Base CDI'!$H$4:$H$28,'Base CDI'!$I$4:$I$29,S1814,"Cubic","Extrapolate=Linear","MultiX=Average","Skip=True","Sort=True")</f>
        <v>13.57035594643795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47673</v>
      </c>
      <c r="T1815" s="43">
        <f ca="1">_xll.BInterpol('Base CDI'!$H$4:$H$28,'Base CDI'!$J$4:$J$29,S1815,"Cubic","Extrapolate=Linear","MultiX=Average","Skip=True","Sort=True")</f>
        <v>13.730622809200396</v>
      </c>
      <c r="U1815" s="43">
        <f ca="1">_xll.BInterpol('Base CDI'!$H$4:$H$28,'Base CDI'!$I$4:$I$29,S1815,"Cubic","Extrapolate=Linear","MultiX=Average","Skip=True","Sort=True")</f>
        <v>13.570652596458412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47674</v>
      </c>
      <c r="T1816" s="43">
        <f ca="1">_xll.BInterpol('Base CDI'!$H$4:$H$28,'Base CDI'!$J$4:$J$29,S1816,"Cubic","Extrapolate=Linear","MultiX=Average","Skip=True","Sort=True")</f>
        <v>13.730965286260783</v>
      </c>
      <c r="U1816" s="43">
        <f ca="1">_xll.BInterpol('Base CDI'!$H$4:$H$28,'Base CDI'!$I$4:$I$29,S1816,"Cubic","Extrapolate=Linear","MultiX=Average","Skip=True","Sort=True")</f>
        <v>13.570949008688155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47675</v>
      </c>
      <c r="T1817" s="43">
        <f ca="1">_xll.BInterpol('Base CDI'!$H$4:$H$28,'Base CDI'!$J$4:$J$29,S1817,"Cubic","Extrapolate=Linear","MultiX=Average","Skip=True","Sort=True")</f>
        <v>13.731307473811849</v>
      </c>
      <c r="U1817" s="43">
        <f ca="1">_xll.BInterpol('Base CDI'!$H$4:$H$28,'Base CDI'!$I$4:$I$29,S1817,"Cubic","Extrapolate=Linear","MultiX=Average","Skip=True","Sort=True")</f>
        <v>13.571245183761544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47676</v>
      </c>
      <c r="T1818" s="43">
        <f ca="1">_xll.BInterpol('Base CDI'!$H$4:$H$28,'Base CDI'!$J$4:$J$29,S1818,"Cubic","Extrapolate=Linear","MultiX=Average","Skip=True","Sort=True")</f>
        <v>13.731649371048121</v>
      </c>
      <c r="U1818" s="43">
        <f ca="1">_xll.BInterpol('Base CDI'!$H$4:$H$28,'Base CDI'!$I$4:$I$29,S1818,"Cubic","Extrapolate=Linear","MultiX=Average","Skip=True","Sort=True")</f>
        <v>13.571541122312951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47677</v>
      </c>
      <c r="T1819" s="43">
        <f ca="1">_xll.BInterpol('Base CDI'!$H$4:$H$28,'Base CDI'!$J$4:$J$29,S1819,"Cubic","Extrapolate=Linear","MultiX=Average","Skip=True","Sort=True")</f>
        <v>13.731990977164125</v>
      </c>
      <c r="U1819" s="43">
        <f ca="1">_xll.BInterpol('Base CDI'!$H$4:$H$28,'Base CDI'!$I$4:$I$29,S1819,"Cubic","Extrapolate=Linear","MultiX=Average","Skip=True","Sort=True")</f>
        <v>13.571836824976737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47678</v>
      </c>
      <c r="T1820" s="43">
        <f ca="1">_xll.BInterpol('Base CDI'!$H$4:$H$28,'Base CDI'!$J$4:$J$29,S1820,"Cubic","Extrapolate=Linear","MultiX=Average","Skip=True","Sort=True")</f>
        <v>13.732332291354394</v>
      </c>
      <c r="U1820" s="43">
        <f ca="1">_xll.BInterpol('Base CDI'!$H$4:$H$28,'Base CDI'!$I$4:$I$29,S1820,"Cubic","Extrapolate=Linear","MultiX=Average","Skip=True","Sort=True")</f>
        <v>13.572132292387275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47679</v>
      </c>
      <c r="T1821" s="43">
        <f ca="1">_xll.BInterpol('Base CDI'!$H$4:$H$28,'Base CDI'!$J$4:$J$29,S1821,"Cubic","Extrapolate=Linear","MultiX=Average","Skip=True","Sort=True")</f>
        <v>13.732673312813452</v>
      </c>
      <c r="U1821" s="43">
        <f ca="1">_xll.BInterpol('Base CDI'!$H$4:$H$28,'Base CDI'!$I$4:$I$29,S1821,"Cubic","Extrapolate=Linear","MultiX=Average","Skip=True","Sort=True")</f>
        <v>13.572427525178931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47680</v>
      </c>
      <c r="T1822" s="43">
        <f ca="1">_xll.BInterpol('Base CDI'!$H$4:$H$28,'Base CDI'!$J$4:$J$29,S1822,"Cubic","Extrapolate=Linear","MultiX=Average","Skip=True","Sort=True")</f>
        <v>13.73301404073583</v>
      </c>
      <c r="U1822" s="43">
        <f ca="1">_xll.BInterpol('Base CDI'!$H$4:$H$28,'Base CDI'!$I$4:$I$29,S1822,"Cubic","Extrapolate=Linear","MultiX=Average","Skip=True","Sort=True")</f>
        <v>13.572722523986069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47681</v>
      </c>
      <c r="T1823" s="43">
        <f ca="1">_xll.BInterpol('Base CDI'!$H$4:$H$28,'Base CDI'!$J$4:$J$29,S1823,"Cubic","Extrapolate=Linear","MultiX=Average","Skip=True","Sort=True")</f>
        <v>13.733354474316053</v>
      </c>
      <c r="U1823" s="43">
        <f ca="1">_xll.BInterpol('Base CDI'!$H$4:$H$28,'Base CDI'!$I$4:$I$29,S1823,"Cubic","Extrapolate=Linear","MultiX=Average","Skip=True","Sort=True")</f>
        <v>13.573017289443062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47682</v>
      </c>
      <c r="T1824" s="43">
        <f ca="1">_xll.BInterpol('Base CDI'!$H$4:$H$28,'Base CDI'!$J$4:$J$29,S1824,"Cubic","Extrapolate=Linear","MultiX=Average","Skip=True","Sort=True")</f>
        <v>13.733694612748653</v>
      </c>
      <c r="U1824" s="43">
        <f ca="1">_xll.BInterpol('Base CDI'!$H$4:$H$28,'Base CDI'!$I$4:$I$29,S1824,"Cubic","Extrapolate=Linear","MultiX=Average","Skip=True","Sort=True")</f>
        <v>13.573311822184273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47683</v>
      </c>
      <c r="T1825" s="43">
        <f ca="1">_xll.BInterpol('Base CDI'!$H$4:$H$28,'Base CDI'!$J$4:$J$29,S1825,"Cubic","Extrapolate=Linear","MultiX=Average","Skip=True","Sort=True")</f>
        <v>13.734034455228155</v>
      </c>
      <c r="U1825" s="43">
        <f ca="1">_xll.BInterpol('Base CDI'!$H$4:$H$28,'Base CDI'!$I$4:$I$29,S1825,"Cubic","Extrapolate=Linear","MultiX=Average","Skip=True","Sort=True")</f>
        <v>13.573606122844071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47684</v>
      </c>
      <c r="T1826" s="43">
        <f ca="1">_xll.BInterpol('Base CDI'!$H$4:$H$28,'Base CDI'!$J$4:$J$29,S1826,"Cubic","Extrapolate=Linear","MultiX=Average","Skip=True","Sort=True")</f>
        <v>13.734374000949089</v>
      </c>
      <c r="U1826" s="43">
        <f ca="1">_xll.BInterpol('Base CDI'!$H$4:$H$28,'Base CDI'!$I$4:$I$29,S1826,"Cubic","Extrapolate=Linear","MultiX=Average","Skip=True","Sort=True")</f>
        <v>13.573900192056824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47685</v>
      </c>
      <c r="T1827" s="43">
        <f ca="1">_xll.BInterpol('Base CDI'!$H$4:$H$28,'Base CDI'!$J$4:$J$29,S1827,"Cubic","Extrapolate=Linear","MultiX=Average","Skip=True","Sort=True")</f>
        <v>13.734713249105983</v>
      </c>
      <c r="U1827" s="43">
        <f ca="1">_xll.BInterpol('Base CDI'!$H$4:$H$28,'Base CDI'!$I$4:$I$29,S1827,"Cubic","Extrapolate=Linear","MultiX=Average","Skip=True","Sort=True")</f>
        <v>13.574194030456898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47686</v>
      </c>
      <c r="T1828" s="43">
        <f ca="1">_xll.BInterpol('Base CDI'!$H$4:$H$28,'Base CDI'!$J$4:$J$29,S1828,"Cubic","Extrapolate=Linear","MultiX=Average","Skip=True","Sort=True")</f>
        <v>13.735052198893364</v>
      </c>
      <c r="U1828" s="43">
        <f ca="1">_xll.BInterpol('Base CDI'!$H$4:$H$28,'Base CDI'!$I$4:$I$29,S1828,"Cubic","Extrapolate=Linear","MultiX=Average","Skip=True","Sort=True")</f>
        <v>13.574487638678661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47687</v>
      </c>
      <c r="T1829" s="43">
        <f ca="1">_xll.BInterpol('Base CDI'!$H$4:$H$28,'Base CDI'!$J$4:$J$29,S1829,"Cubic","Extrapolate=Linear","MultiX=Average","Skip=True","Sort=True")</f>
        <v>13.735390849505762</v>
      </c>
      <c r="U1829" s="43">
        <f ca="1">_xll.BInterpol('Base CDI'!$H$4:$H$28,'Base CDI'!$I$4:$I$29,S1829,"Cubic","Extrapolate=Linear","MultiX=Average","Skip=True","Sort=True")</f>
        <v>13.57478101735648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47688</v>
      </c>
      <c r="T1830" s="43">
        <f ca="1">_xll.BInterpol('Base CDI'!$H$4:$H$28,'Base CDI'!$J$4:$J$29,S1830,"Cubic","Extrapolate=Linear","MultiX=Average","Skip=True","Sort=True")</f>
        <v>13.735729200137705</v>
      </c>
      <c r="U1830" s="43">
        <f ca="1">_xll.BInterpol('Base CDI'!$H$4:$H$28,'Base CDI'!$I$4:$I$29,S1830,"Cubic","Extrapolate=Linear","MultiX=Average","Skip=True","Sort=True")</f>
        <v>13.575074167124725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47689</v>
      </c>
      <c r="T1831" s="43">
        <f ca="1">_xll.BInterpol('Base CDI'!$H$4:$H$28,'Base CDI'!$J$4:$J$29,S1831,"Cubic","Extrapolate=Linear","MultiX=Average","Skip=True","Sort=True")</f>
        <v>13.736067249983719</v>
      </c>
      <c r="U1831" s="43">
        <f ca="1">_xll.BInterpol('Base CDI'!$H$4:$H$28,'Base CDI'!$I$4:$I$29,S1831,"Cubic","Extrapolate=Linear","MultiX=Average","Skip=True","Sort=True")</f>
        <v>13.57536708861776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47690</v>
      </c>
      <c r="T1832" s="43">
        <f ca="1">_xll.BInterpol('Base CDI'!$H$4:$H$28,'Base CDI'!$J$4:$J$29,S1832,"Cubic","Extrapolate=Linear","MultiX=Average","Skip=True","Sort=True")</f>
        <v>13.736404998238333</v>
      </c>
      <c r="U1832" s="43">
        <f ca="1">_xll.BInterpol('Base CDI'!$H$4:$H$28,'Base CDI'!$I$4:$I$29,S1832,"Cubic","Extrapolate=Linear","MultiX=Average","Skip=True","Sort=True")</f>
        <v>13.575659782469954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47691</v>
      </c>
      <c r="T1833" s="43">
        <f ca="1">_xll.BInterpol('Base CDI'!$H$4:$H$28,'Base CDI'!$J$4:$J$29,S1833,"Cubic","Extrapolate=Linear","MultiX=Average","Skip=True","Sort=True")</f>
        <v>13.736742444096077</v>
      </c>
      <c r="U1833" s="43">
        <f ca="1">_xll.BInterpol('Base CDI'!$H$4:$H$28,'Base CDI'!$I$4:$I$29,S1833,"Cubic","Extrapolate=Linear","MultiX=Average","Skip=True","Sort=True")</f>
        <v>13.575952249315675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47692</v>
      </c>
      <c r="T1834" s="43">
        <f ca="1">_xll.BInterpol('Base CDI'!$H$4:$H$28,'Base CDI'!$J$4:$J$29,S1834,"Cubic","Extrapolate=Linear","MultiX=Average","Skip=True","Sort=True")</f>
        <v>13.737079586751479</v>
      </c>
      <c r="U1834" s="43">
        <f ca="1">_xll.BInterpol('Base CDI'!$H$4:$H$28,'Base CDI'!$I$4:$I$29,S1834,"Cubic","Extrapolate=Linear","MultiX=Average","Skip=True","Sort=True")</f>
        <v>13.576244489789287</v>
      </c>
    </row>
    <row r="1835" spans="16:21" x14ac:dyDescent="0.25">
      <c r="P1835" s="10">
        <v>37182</v>
      </c>
      <c r="Q1835">
        <v>6.702979</v>
      </c>
      <c r="S1835" s="42">
        <f t="shared" ca="1" si="33"/>
        <v>47693</v>
      </c>
      <c r="T1835" s="43">
        <f ca="1">_xll.BInterpol('Base CDI'!$H$4:$H$28,'Base CDI'!$J$4:$J$29,S1835,"Cubic","Extrapolate=Linear","MultiX=Average","Skip=True","Sort=True")</f>
        <v>13.737416425399065</v>
      </c>
      <c r="U1835" s="43">
        <f ca="1">_xll.BInterpol('Base CDI'!$H$4:$H$28,'Base CDI'!$I$4:$I$29,S1835,"Cubic","Extrapolate=Linear","MultiX=Average","Skip=True","Sort=True")</f>
        <v>13.576536504525162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47694</v>
      </c>
      <c r="T1836" s="43">
        <f ca="1">_xll.BInterpol('Base CDI'!$H$4:$H$28,'Base CDI'!$J$4:$J$29,S1836,"Cubic","Extrapolate=Linear","MultiX=Average","Skip=True","Sort=True")</f>
        <v>13.737752959233363</v>
      </c>
      <c r="U1836" s="43">
        <f ca="1">_xll.BInterpol('Base CDI'!$H$4:$H$28,'Base CDI'!$I$4:$I$29,S1836,"Cubic","Extrapolate=Linear","MultiX=Average","Skip=True","Sort=True")</f>
        <v>13.576828294157664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47695</v>
      </c>
      <c r="T1837" s="43">
        <f ca="1">_xll.BInterpol('Base CDI'!$H$4:$H$28,'Base CDI'!$J$4:$J$29,S1837,"Cubic","Extrapolate=Linear","MultiX=Average","Skip=True","Sort=True")</f>
        <v>13.738089187448905</v>
      </c>
      <c r="U1837" s="43">
        <f ca="1">_xll.BInterpol('Base CDI'!$H$4:$H$28,'Base CDI'!$I$4:$I$29,S1837,"Cubic","Extrapolate=Linear","MultiX=Average","Skip=True","Sort=True")</f>
        <v>13.577119859321163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47696</v>
      </c>
      <c r="T1838" s="43">
        <f ca="1">_xll.BInterpol('Base CDI'!$H$4:$H$28,'Base CDI'!$J$4:$J$29,S1838,"Cubic","Extrapolate=Linear","MultiX=Average","Skip=True","Sort=True")</f>
        <v>13.738425109240216</v>
      </c>
      <c r="U1838" s="43">
        <f ca="1">_xll.BInterpol('Base CDI'!$H$4:$H$28,'Base CDI'!$I$4:$I$29,S1838,"Cubic","Extrapolate=Linear","MultiX=Average","Skip=True","Sort=True")</f>
        <v>13.577411200650024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47697</v>
      </c>
      <c r="T1839" s="43">
        <f ca="1">_xll.BInterpol('Base CDI'!$H$4:$H$28,'Base CDI'!$J$4:$J$29,S1839,"Cubic","Extrapolate=Linear","MultiX=Average","Skip=True","Sort=True")</f>
        <v>13.738760723801825</v>
      </c>
      <c r="U1839" s="43">
        <f ca="1">_xll.BInterpol('Base CDI'!$H$4:$H$28,'Base CDI'!$I$4:$I$29,S1839,"Cubic","Extrapolate=Linear","MultiX=Average","Skip=True","Sort=True")</f>
        <v>13.577702318778616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47698</v>
      </c>
      <c r="T1840" s="43">
        <f ca="1">_xll.BInterpol('Base CDI'!$H$4:$H$28,'Base CDI'!$J$4:$J$29,S1840,"Cubic","Extrapolate=Linear","MultiX=Average","Skip=True","Sort=True")</f>
        <v>13.739096030328261</v>
      </c>
      <c r="U1840" s="43">
        <f ca="1">_xll.BInterpol('Base CDI'!$H$4:$H$28,'Base CDI'!$I$4:$I$29,S1840,"Cubic","Extrapolate=Linear","MultiX=Average","Skip=True","Sort=True")</f>
        <v>13.577993214341307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47699</v>
      </c>
      <c r="T1841" s="43">
        <f ca="1">_xll.BInterpol('Base CDI'!$H$4:$H$28,'Base CDI'!$J$4:$J$29,S1841,"Cubic","Extrapolate=Linear","MultiX=Average","Skip=True","Sort=True")</f>
        <v>13.739431028014049</v>
      </c>
      <c r="U1841" s="43">
        <f ca="1">_xll.BInterpol('Base CDI'!$H$4:$H$28,'Base CDI'!$I$4:$I$29,S1841,"Cubic","Extrapolate=Linear","MultiX=Average","Skip=True","Sort=True")</f>
        <v>13.578283887972463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47700</v>
      </c>
      <c r="T1842" s="43">
        <f ca="1">_xll.BInterpol('Base CDI'!$H$4:$H$28,'Base CDI'!$J$4:$J$29,S1842,"Cubic","Extrapolate=Linear","MultiX=Average","Skip=True","Sort=True")</f>
        <v>13.739765716053721</v>
      </c>
      <c r="U1842" s="43">
        <f ca="1">_xll.BInterpol('Base CDI'!$H$4:$H$28,'Base CDI'!$I$4:$I$29,S1842,"Cubic","Extrapolate=Linear","MultiX=Average","Skip=True","Sort=True")</f>
        <v>13.578574340306451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47701</v>
      </c>
      <c r="T1843" s="43">
        <f ca="1">_xll.BInterpol('Base CDI'!$H$4:$H$28,'Base CDI'!$J$4:$J$29,S1843,"Cubic","Extrapolate=Linear","MultiX=Average","Skip=True","Sort=True")</f>
        <v>13.740100093641804</v>
      </c>
      <c r="U1843" s="43">
        <f ca="1">_xll.BInterpol('Base CDI'!$H$4:$H$28,'Base CDI'!$I$4:$I$29,S1843,"Cubic","Extrapolate=Linear","MultiX=Average","Skip=True","Sort=True")</f>
        <v>13.57886457197764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47702</v>
      </c>
      <c r="T1844" s="43">
        <f ca="1">_xll.BInterpol('Base CDI'!$H$4:$H$28,'Base CDI'!$J$4:$J$29,S1844,"Cubic","Extrapolate=Linear","MultiX=Average","Skip=True","Sort=True")</f>
        <v>13.740434159972827</v>
      </c>
      <c r="U1844" s="43">
        <f ca="1">_xll.BInterpol('Base CDI'!$H$4:$H$28,'Base CDI'!$I$4:$I$29,S1844,"Cubic","Extrapolate=Linear","MultiX=Average","Skip=True","Sort=True")</f>
        <v>13.579154583620396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47703</v>
      </c>
      <c r="T1845" s="43">
        <f ca="1">_xll.BInterpol('Base CDI'!$H$4:$H$28,'Base CDI'!$J$4:$J$29,S1845,"Cubic","Extrapolate=Linear","MultiX=Average","Skip=True","Sort=True")</f>
        <v>13.740767914241314</v>
      </c>
      <c r="U1845" s="43">
        <f ca="1">_xll.BInterpol('Base CDI'!$H$4:$H$28,'Base CDI'!$I$4:$I$29,S1845,"Cubic","Extrapolate=Linear","MultiX=Average","Skip=True","Sort=True")</f>
        <v>13.579444375869086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47704</v>
      </c>
      <c r="T1846" s="43">
        <f ca="1">_xll.BInterpol('Base CDI'!$H$4:$H$28,'Base CDI'!$J$4:$J$29,S1846,"Cubic","Extrapolate=Linear","MultiX=Average","Skip=True","Sort=True")</f>
        <v>13.741101355641799</v>
      </c>
      <c r="U1846" s="43">
        <f ca="1">_xll.BInterpol('Base CDI'!$H$4:$H$28,'Base CDI'!$I$4:$I$29,S1846,"Cubic","Extrapolate=Linear","MultiX=Average","Skip=True","Sort=True")</f>
        <v>13.579733949358079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47705</v>
      </c>
      <c r="T1847" s="43">
        <f ca="1">_xll.BInterpol('Base CDI'!$H$4:$H$28,'Base CDI'!$J$4:$J$29,S1847,"Cubic","Extrapolate=Linear","MultiX=Average","Skip=True","Sort=True")</f>
        <v>13.741434483368806</v>
      </c>
      <c r="U1847" s="43">
        <f ca="1">_xll.BInterpol('Base CDI'!$H$4:$H$28,'Base CDI'!$I$4:$I$29,S1847,"Cubic","Extrapolate=Linear","MultiX=Average","Skip=True","Sort=True")</f>
        <v>13.580023304721742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47706</v>
      </c>
      <c r="T1848" s="43">
        <f ca="1">_xll.BInterpol('Base CDI'!$H$4:$H$28,'Base CDI'!$J$4:$J$29,S1848,"Cubic","Extrapolate=Linear","MultiX=Average","Skip=True","Sort=True")</f>
        <v>13.741767296616866</v>
      </c>
      <c r="U1848" s="43">
        <f ca="1">_xll.BInterpol('Base CDI'!$H$4:$H$28,'Base CDI'!$I$4:$I$29,S1848,"Cubic","Extrapolate=Linear","MultiX=Average","Skip=True","Sort=True")</f>
        <v>13.580312442594442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47707</v>
      </c>
      <c r="T1849" s="43">
        <f ca="1">_xll.BInterpol('Base CDI'!$H$4:$H$28,'Base CDI'!$J$4:$J$29,S1849,"Cubic","Extrapolate=Linear","MultiX=Average","Skip=True","Sort=True")</f>
        <v>13.742099794580504</v>
      </c>
      <c r="U1849" s="43">
        <f ca="1">_xll.BInterpol('Base CDI'!$H$4:$H$28,'Base CDI'!$I$4:$I$29,S1849,"Cubic","Extrapolate=Linear","MultiX=Average","Skip=True","Sort=True")</f>
        <v>13.580601363610546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47708</v>
      </c>
      <c r="T1850" s="43">
        <f ca="1">_xll.BInterpol('Base CDI'!$H$4:$H$28,'Base CDI'!$J$4:$J$29,S1850,"Cubic","Extrapolate=Linear","MultiX=Average","Skip=True","Sort=True")</f>
        <v>13.742431976454252</v>
      </c>
      <c r="U1850" s="43">
        <f ca="1">_xll.BInterpol('Base CDI'!$H$4:$H$28,'Base CDI'!$I$4:$I$29,S1850,"Cubic","Extrapolate=Linear","MultiX=Average","Skip=True","Sort=True")</f>
        <v>13.580890068404422</v>
      </c>
    </row>
    <row r="1851" spans="16:21" x14ac:dyDescent="0.25">
      <c r="P1851" s="10">
        <v>37207</v>
      </c>
      <c r="Q1851">
        <v>6.777552</v>
      </c>
      <c r="S1851" s="42">
        <f t="shared" ca="1" si="33"/>
        <v>47709</v>
      </c>
      <c r="T1851" s="43">
        <f ca="1">_xll.BInterpol('Base CDI'!$H$4:$H$28,'Base CDI'!$J$4:$J$29,S1851,"Cubic","Extrapolate=Linear","MultiX=Average","Skip=True","Sort=True")</f>
        <v>13.742763841432636</v>
      </c>
      <c r="U1851" s="43">
        <f ca="1">_xll.BInterpol('Base CDI'!$H$4:$H$28,'Base CDI'!$I$4:$I$29,S1851,"Cubic","Extrapolate=Linear","MultiX=Average","Skip=True","Sort=True")</f>
        <v>13.581178557610439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47710</v>
      </c>
      <c r="T1852" s="43">
        <f ca="1">_xll.BInterpol('Base CDI'!$H$4:$H$28,'Base CDI'!$J$4:$J$29,S1852,"Cubic","Extrapolate=Linear","MultiX=Average","Skip=True","Sort=True")</f>
        <v>13.743095388710183</v>
      </c>
      <c r="U1852" s="43">
        <f ca="1">_xll.BInterpol('Base CDI'!$H$4:$H$28,'Base CDI'!$I$4:$I$29,S1852,"Cubic","Extrapolate=Linear","MultiX=Average","Skip=True","Sort=True")</f>
        <v>13.581466831862961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47711</v>
      </c>
      <c r="T1853" s="43">
        <f ca="1">_xll.BInterpol('Base CDI'!$H$4:$H$28,'Base CDI'!$J$4:$J$29,S1853,"Cubic","Extrapolate=Linear","MultiX=Average","Skip=True","Sort=True")</f>
        <v>13.743426617481424</v>
      </c>
      <c r="U1853" s="43">
        <f ca="1">_xll.BInterpol('Base CDI'!$H$4:$H$28,'Base CDI'!$I$4:$I$29,S1853,"Cubic","Extrapolate=Linear","MultiX=Average","Skip=True","Sort=True")</f>
        <v>13.581754891796358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47712</v>
      </c>
      <c r="T1854" s="43">
        <f ca="1">_xll.BInterpol('Base CDI'!$H$4:$H$28,'Base CDI'!$J$4:$J$29,S1854,"Cubic","Extrapolate=Linear","MultiX=Average","Skip=True","Sort=True")</f>
        <v>13.743757526940886</v>
      </c>
      <c r="U1854" s="43">
        <f ca="1">_xll.BInterpol('Base CDI'!$H$4:$H$28,'Base CDI'!$I$4:$I$29,S1854,"Cubic","Extrapolate=Linear","MultiX=Average","Skip=True","Sort=True")</f>
        <v>13.582042738044995</v>
      </c>
    </row>
    <row r="1855" spans="16:21" x14ac:dyDescent="0.25">
      <c r="P1855" s="10">
        <v>37214</v>
      </c>
      <c r="Q1855">
        <v>6.796335</v>
      </c>
      <c r="S1855" s="42">
        <f t="shared" ca="1" si="33"/>
        <v>47713</v>
      </c>
      <c r="T1855" s="43">
        <f ca="1">_xll.BInterpol('Base CDI'!$H$4:$H$28,'Base CDI'!$J$4:$J$29,S1855,"Cubic","Extrapolate=Linear","MultiX=Average","Skip=True","Sort=True")</f>
        <v>13.744088116283095</v>
      </c>
      <c r="U1855" s="43">
        <f ca="1">_xll.BInterpol('Base CDI'!$H$4:$H$28,'Base CDI'!$I$4:$I$29,S1855,"Cubic","Extrapolate=Linear","MultiX=Average","Skip=True","Sort=True")</f>
        <v>13.582330371243243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47714</v>
      </c>
      <c r="T1856" s="43">
        <f ca="1">_xll.BInterpol('Base CDI'!$H$4:$H$28,'Base CDI'!$J$4:$J$29,S1856,"Cubic","Extrapolate=Linear","MultiX=Average","Skip=True","Sort=True")</f>
        <v>13.744418384702584</v>
      </c>
      <c r="U1856" s="43">
        <f ca="1">_xll.BInterpol('Base CDI'!$H$4:$H$28,'Base CDI'!$I$4:$I$29,S1856,"Cubic","Extrapolate=Linear","MultiX=Average","Skip=True","Sort=True")</f>
        <v>13.582617792025466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47715</v>
      </c>
      <c r="T1857" s="43">
        <f ca="1">_xll.BInterpol('Base CDI'!$H$4:$H$28,'Base CDI'!$J$4:$J$29,S1857,"Cubic","Extrapolate=Linear","MultiX=Average","Skip=True","Sort=True")</f>
        <v>13.744748331393877</v>
      </c>
      <c r="U1857" s="43">
        <f ca="1">_xll.BInterpol('Base CDI'!$H$4:$H$28,'Base CDI'!$I$4:$I$29,S1857,"Cubic","Extrapolate=Linear","MultiX=Average","Skip=True","Sort=True")</f>
        <v>13.582905001026035</v>
      </c>
    </row>
    <row r="1858" spans="16:21" x14ac:dyDescent="0.25">
      <c r="P1858" s="10">
        <v>37217</v>
      </c>
      <c r="Q1858">
        <v>6.810454</v>
      </c>
      <c r="S1858" s="42">
        <f t="shared" ca="1" si="33"/>
        <v>47716</v>
      </c>
      <c r="T1858" s="43">
        <f ca="1">_xll.BInterpol('Base CDI'!$H$4:$H$28,'Base CDI'!$J$4:$J$29,S1858,"Cubic","Extrapolate=Linear","MultiX=Average","Skip=True","Sort=True")</f>
        <v>13.745077955551503</v>
      </c>
      <c r="U1858" s="43">
        <f ca="1">_xll.BInterpol('Base CDI'!$H$4:$H$28,'Base CDI'!$I$4:$I$29,S1858,"Cubic","Extrapolate=Linear","MultiX=Average","Skip=True","Sort=True")</f>
        <v>13.583191998879313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47717</v>
      </c>
      <c r="T1859" s="43">
        <f ca="1">_xll.BInterpol('Base CDI'!$H$4:$H$28,'Base CDI'!$J$4:$J$29,S1859,"Cubic","Extrapolate=Linear","MultiX=Average","Skip=True","Sort=True")</f>
        <v>13.745407256369992</v>
      </c>
      <c r="U1859" s="43">
        <f ca="1">_xll.BInterpol('Base CDI'!$H$4:$H$28,'Base CDI'!$I$4:$I$29,S1859,"Cubic","Extrapolate=Linear","MultiX=Average","Skip=True","Sort=True")</f>
        <v>13.583478786219668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47718</v>
      </c>
      <c r="T1860" s="43">
        <f ca="1">_xll.BInterpol('Base CDI'!$H$4:$H$28,'Base CDI'!$J$4:$J$29,S1860,"Cubic","Extrapolate=Linear","MultiX=Average","Skip=True","Sort=True")</f>
        <v>13.745736233043869</v>
      </c>
      <c r="U1860" s="43">
        <f ca="1">_xll.BInterpol('Base CDI'!$H$4:$H$28,'Base CDI'!$I$4:$I$29,S1860,"Cubic","Extrapolate=Linear","MultiX=Average","Skip=True","Sort=True")</f>
        <v>13.583765363681472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47719</v>
      </c>
      <c r="T1861" s="43">
        <f ca="1">_xll.BInterpol('Base CDI'!$H$4:$H$28,'Base CDI'!$J$4:$J$29,S1861,"Cubic","Extrapolate=Linear","MultiX=Average","Skip=True","Sort=True")</f>
        <v>13.746064884767666</v>
      </c>
      <c r="U1861" s="43">
        <f ca="1">_xll.BInterpol('Base CDI'!$H$4:$H$28,'Base CDI'!$I$4:$I$29,S1861,"Cubic","Extrapolate=Linear","MultiX=Average","Skip=True","Sort=True")</f>
        <v>13.584051731899088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47720</v>
      </c>
      <c r="T1862" s="43">
        <f ca="1">_xll.BInterpol('Base CDI'!$H$4:$H$28,'Base CDI'!$J$4:$J$29,S1862,"Cubic","Extrapolate=Linear","MultiX=Average","Skip=True","Sort=True")</f>
        <v>13.74639321073591</v>
      </c>
      <c r="U1862" s="43">
        <f ca="1">_xll.BInterpol('Base CDI'!$H$4:$H$28,'Base CDI'!$I$4:$I$29,S1862,"Cubic","Extrapolate=Linear","MultiX=Average","Skip=True","Sort=True")</f>
        <v>13.584337891506886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47721</v>
      </c>
      <c r="T1863" s="43">
        <f ca="1">_xll.BInterpol('Base CDI'!$H$4:$H$28,'Base CDI'!$J$4:$J$29,S1863,"Cubic","Extrapolate=Linear","MultiX=Average","Skip=True","Sort=True")</f>
        <v>13.746721210143127</v>
      </c>
      <c r="U1863" s="43">
        <f ca="1">_xll.BInterpol('Base CDI'!$H$4:$H$28,'Base CDI'!$I$4:$I$29,S1863,"Cubic","Extrapolate=Linear","MultiX=Average","Skip=True","Sort=True")</f>
        <v>13.58462384313923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47722</v>
      </c>
      <c r="T1864" s="43">
        <f ca="1">_xll.BInterpol('Base CDI'!$H$4:$H$28,'Base CDI'!$J$4:$J$29,S1864,"Cubic","Extrapolate=Linear","MultiX=Average","Skip=True","Sort=True")</f>
        <v>13.747048882183847</v>
      </c>
      <c r="U1864" s="43">
        <f ca="1">_xll.BInterpol('Base CDI'!$H$4:$H$28,'Base CDI'!$I$4:$I$29,S1864,"Cubic","Extrapolate=Linear","MultiX=Average","Skip=True","Sort=True")</f>
        <v>13.584909587430491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47723</v>
      </c>
      <c r="T1865" s="43">
        <f ca="1">_xll.BInterpol('Base CDI'!$H$4:$H$28,'Base CDI'!$J$4:$J$29,S1865,"Cubic","Extrapolate=Linear","MultiX=Average","Skip=True","Sort=True")</f>
        <v>13.747376226052598</v>
      </c>
      <c r="U1865" s="43">
        <f ca="1">_xll.BInterpol('Base CDI'!$H$4:$H$28,'Base CDI'!$I$4:$I$29,S1865,"Cubic","Extrapolate=Linear","MultiX=Average","Skip=True","Sort=True")</f>
        <v>13.585195125015035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47724</v>
      </c>
      <c r="T1866" s="43">
        <f ca="1">_xll.BInterpol('Base CDI'!$H$4:$H$28,'Base CDI'!$J$4:$J$29,S1866,"Cubic","Extrapolate=Linear","MultiX=Average","Skip=True","Sort=True")</f>
        <v>13.747703240943908</v>
      </c>
      <c r="U1866" s="43">
        <f ca="1">_xll.BInterpol('Base CDI'!$H$4:$H$28,'Base CDI'!$I$4:$I$29,S1866,"Cubic","Extrapolate=Linear","MultiX=Average","Skip=True","Sort=True")</f>
        <v>13.585480456527229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47725</v>
      </c>
      <c r="T1867" s="43">
        <f ca="1">_xll.BInterpol('Base CDI'!$H$4:$H$28,'Base CDI'!$J$4:$J$29,S1867,"Cubic","Extrapolate=Linear","MultiX=Average","Skip=True","Sort=True")</f>
        <v>13.748029926052306</v>
      </c>
      <c r="U1867" s="43">
        <f ca="1">_xll.BInterpol('Base CDI'!$H$4:$H$28,'Base CDI'!$I$4:$I$29,S1867,"Cubic","Extrapolate=Linear","MultiX=Average","Skip=True","Sort=True")</f>
        <v>13.585765582601441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47726</v>
      </c>
      <c r="T1868" s="43">
        <f ca="1">_xll.BInterpol('Base CDI'!$H$4:$H$28,'Base CDI'!$J$4:$J$29,S1868,"Cubic","Extrapolate=Linear","MultiX=Average","Skip=True","Sort=True")</f>
        <v>13.748356280572319</v>
      </c>
      <c r="U1868" s="43">
        <f ca="1">_xll.BInterpol('Base CDI'!$H$4:$H$28,'Base CDI'!$I$4:$I$29,S1868,"Cubic","Extrapolate=Linear","MultiX=Average","Skip=True","Sort=True")</f>
        <v>13.586050503872038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47727</v>
      </c>
      <c r="T1869" s="43">
        <f ca="1">_xll.BInterpol('Base CDI'!$H$4:$H$28,'Base CDI'!$J$4:$J$29,S1869,"Cubic","Extrapolate=Linear","MultiX=Average","Skip=True","Sort=True")</f>
        <v>13.748682303698477</v>
      </c>
      <c r="U1869" s="43">
        <f ca="1">_xll.BInterpol('Base CDI'!$H$4:$H$28,'Base CDI'!$I$4:$I$29,S1869,"Cubic","Extrapolate=Linear","MultiX=Average","Skip=True","Sort=True")</f>
        <v>13.586335220973387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47728</v>
      </c>
      <c r="T1870" s="43">
        <f ca="1">_xll.BInterpol('Base CDI'!$H$4:$H$28,'Base CDI'!$J$4:$J$29,S1870,"Cubic","Extrapolate=Linear","MultiX=Average","Skip=True","Sort=True")</f>
        <v>13.749007994625305</v>
      </c>
      <c r="U1870" s="43">
        <f ca="1">_xll.BInterpol('Base CDI'!$H$4:$H$28,'Base CDI'!$I$4:$I$29,S1870,"Cubic","Extrapolate=Linear","MultiX=Average","Skip=True","Sort=True")</f>
        <v>13.586619734539857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47729</v>
      </c>
      <c r="T1871" s="43">
        <f ca="1">_xll.BInterpol('Base CDI'!$H$4:$H$28,'Base CDI'!$J$4:$J$29,S1871,"Cubic","Extrapolate=Linear","MultiX=Average","Skip=True","Sort=True")</f>
        <v>13.749333352547334</v>
      </c>
      <c r="U1871" s="43">
        <f ca="1">_xll.BInterpol('Base CDI'!$H$4:$H$28,'Base CDI'!$I$4:$I$29,S1871,"Cubic","Extrapolate=Linear","MultiX=Average","Skip=True","Sort=True")</f>
        <v>13.586904045205813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47730</v>
      </c>
      <c r="T1872" s="43">
        <f ca="1">_xll.BInterpol('Base CDI'!$H$4:$H$28,'Base CDI'!$J$4:$J$29,S1872,"Cubic","Extrapolate=Linear","MultiX=Average","Skip=True","Sort=True")</f>
        <v>13.74965837665909</v>
      </c>
      <c r="U1872" s="43">
        <f ca="1">_xll.BInterpol('Base CDI'!$H$4:$H$28,'Base CDI'!$I$4:$I$29,S1872,"Cubic","Extrapolate=Linear","MultiX=Average","Skip=True","Sort=True")</f>
        <v>13.587188153605625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47731</v>
      </c>
      <c r="T1873" s="43">
        <f ca="1">_xll.BInterpol('Base CDI'!$H$4:$H$28,'Base CDI'!$J$4:$J$29,S1873,"Cubic","Extrapolate=Linear","MultiX=Average","Skip=True","Sort=True")</f>
        <v>13.749983066155103</v>
      </c>
      <c r="U1873" s="43">
        <f ca="1">_xll.BInterpol('Base CDI'!$H$4:$H$28,'Base CDI'!$I$4:$I$29,S1873,"Cubic","Extrapolate=Linear","MultiX=Average","Skip=True","Sort=True")</f>
        <v>13.587472060373658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47732</v>
      </c>
      <c r="T1874" s="43">
        <f ca="1">_xll.BInterpol('Base CDI'!$H$4:$H$28,'Base CDI'!$J$4:$J$29,S1874,"Cubic","Extrapolate=Linear","MultiX=Average","Skip=True","Sort=True")</f>
        <v>13.750307420229902</v>
      </c>
      <c r="U1874" s="43">
        <f ca="1">_xll.BInterpol('Base CDI'!$H$4:$H$28,'Base CDI'!$I$4:$I$29,S1874,"Cubic","Extrapolate=Linear","MultiX=Average","Skip=True","Sort=True")</f>
        <v>13.587755766144282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47733</v>
      </c>
      <c r="T1875" s="43">
        <f ca="1">_xll.BInterpol('Base CDI'!$H$4:$H$28,'Base CDI'!$J$4:$J$29,S1875,"Cubic","Extrapolate=Linear","MultiX=Average","Skip=True","Sort=True")</f>
        <v>13.750631438078013</v>
      </c>
      <c r="U1875" s="43">
        <f ca="1">_xll.BInterpol('Base CDI'!$H$4:$H$28,'Base CDI'!$I$4:$I$29,S1875,"Cubic","Extrapolate=Linear","MultiX=Average","Skip=True","Sort=True")</f>
        <v>13.588039271551862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47734</v>
      </c>
      <c r="T1876" s="43">
        <f ca="1">_xll.BInterpol('Base CDI'!$H$4:$H$28,'Base CDI'!$J$4:$J$29,S1876,"Cubic","Extrapolate=Linear","MultiX=Average","Skip=True","Sort=True")</f>
        <v>13.750955118893964</v>
      </c>
      <c r="U1876" s="43">
        <f ca="1">_xll.BInterpol('Base CDI'!$H$4:$H$28,'Base CDI'!$I$4:$I$29,S1876,"Cubic","Extrapolate=Linear","MultiX=Average","Skip=True","Sort=True")</f>
        <v>13.588322577230766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47735</v>
      </c>
      <c r="T1877" s="43">
        <f ca="1">_xll.BInterpol('Base CDI'!$H$4:$H$28,'Base CDI'!$J$4:$J$29,S1877,"Cubic","Extrapolate=Linear","MultiX=Average","Skip=True","Sort=True")</f>
        <v>13.751278461872285</v>
      </c>
      <c r="U1877" s="43">
        <f ca="1">_xll.BInterpol('Base CDI'!$H$4:$H$28,'Base CDI'!$I$4:$I$29,S1877,"Cubic","Extrapolate=Linear","MultiX=Average","Skip=True","Sort=True")</f>
        <v>13.588605683815363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47736</v>
      </c>
      <c r="T1878" s="43">
        <f ca="1">_xll.BInterpol('Base CDI'!$H$4:$H$28,'Base CDI'!$J$4:$J$29,S1878,"Cubic","Extrapolate=Linear","MultiX=Average","Skip=True","Sort=True")</f>
        <v>13.751601466207504</v>
      </c>
      <c r="U1878" s="43">
        <f ca="1">_xll.BInterpol('Base CDI'!$H$4:$H$28,'Base CDI'!$I$4:$I$29,S1878,"Cubic","Extrapolate=Linear","MultiX=Average","Skip=True","Sort=True")</f>
        <v>13.58888859194002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47737</v>
      </c>
      <c r="T1879" s="43">
        <f ca="1">_xll.BInterpol('Base CDI'!$H$4:$H$28,'Base CDI'!$J$4:$J$29,S1879,"Cubic","Extrapolate=Linear","MultiX=Average","Skip=True","Sort=True")</f>
        <v>13.751924131094148</v>
      </c>
      <c r="U1879" s="43">
        <f ca="1">_xll.BInterpol('Base CDI'!$H$4:$H$28,'Base CDI'!$I$4:$I$29,S1879,"Cubic","Extrapolate=Linear","MultiX=Average","Skip=True","Sort=True")</f>
        <v>13.589171302239102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47738</v>
      </c>
      <c r="T1880" s="43">
        <f ca="1">_xll.BInterpol('Base CDI'!$H$4:$H$28,'Base CDI'!$J$4:$J$29,S1880,"Cubic","Extrapolate=Linear","MultiX=Average","Skip=True","Sort=True")</f>
        <v>13.752246455726747</v>
      </c>
      <c r="U1880" s="43">
        <f ca="1">_xll.BInterpol('Base CDI'!$H$4:$H$28,'Base CDI'!$I$4:$I$29,S1880,"Cubic","Extrapolate=Linear","MultiX=Average","Skip=True","Sort=True")</f>
        <v>13.589453815346976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47739</v>
      </c>
      <c r="T1881" s="43">
        <f ca="1">_xll.BInterpol('Base CDI'!$H$4:$H$28,'Base CDI'!$J$4:$J$29,S1881,"Cubic","Extrapolate=Linear","MultiX=Average","Skip=True","Sort=True")</f>
        <v>13.752568439299827</v>
      </c>
      <c r="U1881" s="43">
        <f ca="1">_xll.BInterpol('Base CDI'!$H$4:$H$28,'Base CDI'!$I$4:$I$29,S1881,"Cubic","Extrapolate=Linear","MultiX=Average","Skip=True","Sort=True")</f>
        <v>13.589736131898015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47740</v>
      </c>
      <c r="T1882" s="43">
        <f ca="1">_xll.BInterpol('Base CDI'!$H$4:$H$28,'Base CDI'!$J$4:$J$29,S1882,"Cubic","Extrapolate=Linear","MultiX=Average","Skip=True","Sort=True")</f>
        <v>13.752890081007916</v>
      </c>
      <c r="U1882" s="43">
        <f ca="1">_xll.BInterpol('Base CDI'!$H$4:$H$28,'Base CDI'!$I$4:$I$29,S1882,"Cubic","Extrapolate=Linear","MultiX=Average","Skip=True","Sort=True")</f>
        <v>13.590018252526582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47741</v>
      </c>
      <c r="T1883" s="43">
        <f ca="1">_xll.BInterpol('Base CDI'!$H$4:$H$28,'Base CDI'!$J$4:$J$29,S1883,"Cubic","Extrapolate=Linear","MultiX=Average","Skip=True","Sort=True")</f>
        <v>13.753211380045544</v>
      </c>
      <c r="U1883" s="43">
        <f ca="1">_xll.BInterpol('Base CDI'!$H$4:$H$28,'Base CDI'!$I$4:$I$29,S1883,"Cubic","Extrapolate=Linear","MultiX=Average","Skip=True","Sort=True")</f>
        <v>13.590300177867043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47742</v>
      </c>
      <c r="T1884" s="43">
        <f ca="1">_xll.BInterpol('Base CDI'!$H$4:$H$28,'Base CDI'!$J$4:$J$29,S1884,"Cubic","Extrapolate=Linear","MultiX=Average","Skip=True","Sort=True")</f>
        <v>13.75353233560724</v>
      </c>
      <c r="U1884" s="43">
        <f ca="1">_xll.BInterpol('Base CDI'!$H$4:$H$28,'Base CDI'!$I$4:$I$29,S1884,"Cubic","Extrapolate=Linear","MultiX=Average","Skip=True","Sort=True")</f>
        <v>13.590581908553769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47743</v>
      </c>
      <c r="T1885" s="43">
        <f ca="1">_xll.BInterpol('Base CDI'!$H$4:$H$28,'Base CDI'!$J$4:$J$29,S1885,"Cubic","Extrapolate=Linear","MultiX=Average","Skip=True","Sort=True")</f>
        <v>13.753852946887529</v>
      </c>
      <c r="U1885" s="43">
        <f ca="1">_xll.BInterpol('Base CDI'!$H$4:$H$28,'Base CDI'!$I$4:$I$29,S1885,"Cubic","Extrapolate=Linear","MultiX=Average","Skip=True","Sort=True")</f>
        <v>13.590863445221126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47744</v>
      </c>
      <c r="T1886" s="43">
        <f ca="1">_xll.BInterpol('Base CDI'!$H$4:$H$28,'Base CDI'!$J$4:$J$29,S1886,"Cubic","Extrapolate=Linear","MultiX=Average","Skip=True","Sort=True")</f>
        <v>13.754173213080941</v>
      </c>
      <c r="U1886" s="43">
        <f ca="1">_xll.BInterpol('Base CDI'!$H$4:$H$28,'Base CDI'!$I$4:$I$29,S1886,"Cubic","Extrapolate=Linear","MultiX=Average","Skip=True","Sort=True")</f>
        <v>13.591144788503481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47745</v>
      </c>
      <c r="T1887" s="43">
        <f ca="1">_xll.BInterpol('Base CDI'!$H$4:$H$28,'Base CDI'!$J$4:$J$29,S1887,"Cubic","Extrapolate=Linear","MultiX=Average","Skip=True","Sort=True")</f>
        <v>13.754493133382006</v>
      </c>
      <c r="U1887" s="43">
        <f ca="1">_xll.BInterpol('Base CDI'!$H$4:$H$28,'Base CDI'!$I$4:$I$29,S1887,"Cubic","Extrapolate=Linear","MultiX=Average","Skip=True","Sort=True")</f>
        <v>13.591425939035203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47746</v>
      </c>
      <c r="T1888" s="43">
        <f ca="1">_xll.BInterpol('Base CDI'!$H$4:$H$28,'Base CDI'!$J$4:$J$29,S1888,"Cubic","Extrapolate=Linear","MultiX=Average","Skip=True","Sort=True")</f>
        <v>13.754812706985248</v>
      </c>
      <c r="U1888" s="43">
        <f ca="1">_xll.BInterpol('Base CDI'!$H$4:$H$28,'Base CDI'!$I$4:$I$29,S1888,"Cubic","Extrapolate=Linear","MultiX=Average","Skip=True","Sort=True")</f>
        <v>13.591706897450656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47747</v>
      </c>
      <c r="T1889" s="43">
        <f ca="1">_xll.BInterpol('Base CDI'!$H$4:$H$28,'Base CDI'!$J$4:$J$29,S1889,"Cubic","Extrapolate=Linear","MultiX=Average","Skip=True","Sort=True")</f>
        <v>13.755131933085199</v>
      </c>
      <c r="U1889" s="43">
        <f ca="1">_xll.BInterpol('Base CDI'!$H$4:$H$28,'Base CDI'!$I$4:$I$29,S1889,"Cubic","Extrapolate=Linear","MultiX=Average","Skip=True","Sort=True")</f>
        <v>13.591987664384211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47748</v>
      </c>
      <c r="T1890" s="43">
        <f ca="1">_xll.BInterpol('Base CDI'!$H$4:$H$28,'Base CDI'!$J$4:$J$29,S1890,"Cubic","Extrapolate=Linear","MultiX=Average","Skip=True","Sort=True")</f>
        <v>13.755450810876384</v>
      </c>
      <c r="U1890" s="43">
        <f ca="1">_xll.BInterpol('Base CDI'!$H$4:$H$28,'Base CDI'!$I$4:$I$29,S1890,"Cubic","Extrapolate=Linear","MultiX=Average","Skip=True","Sort=True")</f>
        <v>13.592268240470235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47749</v>
      </c>
      <c r="T1891" s="43">
        <f ca="1">_xll.BInterpol('Base CDI'!$H$4:$H$28,'Base CDI'!$J$4:$J$29,S1891,"Cubic","Extrapolate=Linear","MultiX=Average","Skip=True","Sort=True")</f>
        <v>13.755769339553336</v>
      </c>
      <c r="U1891" s="43">
        <f ca="1">_xll.BInterpol('Base CDI'!$H$4:$H$28,'Base CDI'!$I$4:$I$29,S1891,"Cubic","Extrapolate=Linear","MultiX=Average","Skip=True","Sort=True")</f>
        <v>13.592548626343092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47750</v>
      </c>
      <c r="T1892" s="43">
        <f ca="1">_xll.BInterpol('Base CDI'!$H$4:$H$28,'Base CDI'!$J$4:$J$29,S1892,"Cubic","Extrapolate=Linear","MultiX=Average","Skip=True","Sort=True")</f>
        <v>13.756087518310578</v>
      </c>
      <c r="U1892" s="43">
        <f ca="1">_xll.BInterpol('Base CDI'!$H$4:$H$28,'Base CDI'!$I$4:$I$29,S1892,"Cubic","Extrapolate=Linear","MultiX=Average","Skip=True","Sort=True")</f>
        <v>13.592828822637154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47751</v>
      </c>
      <c r="T1893" s="43">
        <f ca="1">_xll.BInterpol('Base CDI'!$H$4:$H$28,'Base CDI'!$J$4:$J$29,S1893,"Cubic","Extrapolate=Linear","MultiX=Average","Skip=True","Sort=True")</f>
        <v>13.756405346342639</v>
      </c>
      <c r="U1893" s="43">
        <f ca="1">_xll.BInterpol('Base CDI'!$H$4:$H$28,'Base CDI'!$I$4:$I$29,S1893,"Cubic","Extrapolate=Linear","MultiX=Average","Skip=True","Sort=True")</f>
        <v>13.593108829986784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47752</v>
      </c>
      <c r="T1894" s="43">
        <f ca="1">_xll.BInterpol('Base CDI'!$H$4:$H$28,'Base CDI'!$J$4:$J$29,S1894,"Cubic","Extrapolate=Linear","MultiX=Average","Skip=True","Sort=True")</f>
        <v>13.756722822844051</v>
      </c>
      <c r="U1894" s="43">
        <f ca="1">_xll.BInterpol('Base CDI'!$H$4:$H$28,'Base CDI'!$I$4:$I$29,S1894,"Cubic","Extrapolate=Linear","MultiX=Average","Skip=True","Sort=True")</f>
        <v>13.593388649026354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47753</v>
      </c>
      <c r="T1895" s="43">
        <f ca="1">_xll.BInterpol('Base CDI'!$H$4:$H$28,'Base CDI'!$J$4:$J$29,S1895,"Cubic","Extrapolate=Linear","MultiX=Average","Skip=True","Sort=True")</f>
        <v>13.757039947009337</v>
      </c>
      <c r="U1895" s="43">
        <f ca="1">_xll.BInterpol('Base CDI'!$H$4:$H$28,'Base CDI'!$I$4:$I$29,S1895,"Cubic","Extrapolate=Linear","MultiX=Average","Skip=True","Sort=True")</f>
        <v>13.593668280390228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47754</v>
      </c>
      <c r="T1896" s="43">
        <f ca="1">_xll.BInterpol('Base CDI'!$H$4:$H$28,'Base CDI'!$J$4:$J$29,S1896,"Cubic","Extrapolate=Linear","MultiX=Average","Skip=True","Sort=True")</f>
        <v>13.75735671803303</v>
      </c>
      <c r="U1896" s="43">
        <f ca="1">_xll.BInterpol('Base CDI'!$H$4:$H$28,'Base CDI'!$I$4:$I$29,S1896,"Cubic","Extrapolate=Linear","MultiX=Average","Skip=True","Sort=True")</f>
        <v>13.593947724712773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47755</v>
      </c>
      <c r="T1897" s="43">
        <f ca="1">_xll.BInterpol('Base CDI'!$H$4:$H$28,'Base CDI'!$J$4:$J$29,S1897,"Cubic","Extrapolate=Linear","MultiX=Average","Skip=True","Sort=True")</f>
        <v>13.757673135109656</v>
      </c>
      <c r="U1897" s="43">
        <f ca="1">_xll.BInterpol('Base CDI'!$H$4:$H$28,'Base CDI'!$I$4:$I$29,S1897,"Cubic","Extrapolate=Linear","MultiX=Average","Skip=True","Sort=True")</f>
        <v>13.594226982628358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47756</v>
      </c>
      <c r="T1898" s="43">
        <f ca="1">_xll.BInterpol('Base CDI'!$H$4:$H$28,'Base CDI'!$J$4:$J$29,S1898,"Cubic","Extrapolate=Linear","MultiX=Average","Skip=True","Sort=True")</f>
        <v>13.757989197433742</v>
      </c>
      <c r="U1898" s="43">
        <f ca="1">_xll.BInterpol('Base CDI'!$H$4:$H$28,'Base CDI'!$I$4:$I$29,S1898,"Cubic","Extrapolate=Linear","MultiX=Average","Skip=True","Sort=True")</f>
        <v>13.594506054771351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47757</v>
      </c>
      <c r="T1899" s="43">
        <f ca="1">_xll.BInterpol('Base CDI'!$H$4:$H$28,'Base CDI'!$J$4:$J$29,S1899,"Cubic","Extrapolate=Linear","MultiX=Average","Skip=True","Sort=True")</f>
        <v>13.758304904199818</v>
      </c>
      <c r="U1899" s="43">
        <f ca="1">_xll.BInterpol('Base CDI'!$H$4:$H$28,'Base CDI'!$I$4:$I$29,S1899,"Cubic","Extrapolate=Linear","MultiX=Average","Skip=True","Sort=True")</f>
        <v>13.594784941776119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47758</v>
      </c>
      <c r="T1900" s="43">
        <f ca="1">_xll.BInterpol('Base CDI'!$H$4:$H$28,'Base CDI'!$J$4:$J$29,S1900,"Cubic","Extrapolate=Linear","MultiX=Average","Skip=True","Sort=True")</f>
        <v>13.758620254602411</v>
      </c>
      <c r="U1900" s="43">
        <f ca="1">_xll.BInterpol('Base CDI'!$H$4:$H$28,'Base CDI'!$I$4:$I$29,S1900,"Cubic","Extrapolate=Linear","MultiX=Average","Skip=True","Sort=True")</f>
        <v>13.59506364427703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47759</v>
      </c>
      <c r="T1901" s="43">
        <f ca="1">_xll.BInterpol('Base CDI'!$H$4:$H$28,'Base CDI'!$J$4:$J$29,S1901,"Cubic","Extrapolate=Linear","MultiX=Average","Skip=True","Sort=True")</f>
        <v>13.758935247836051</v>
      </c>
      <c r="U1901" s="43">
        <f ca="1">_xll.BInterpol('Base CDI'!$H$4:$H$28,'Base CDI'!$I$4:$I$29,S1901,"Cubic","Extrapolate=Linear","MultiX=Average","Skip=True","Sort=True")</f>
        <v>13.595342162908448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47760</v>
      </c>
      <c r="T1902" s="43">
        <f ca="1">_xll.BInterpol('Base CDI'!$H$4:$H$28,'Base CDI'!$J$4:$J$29,S1902,"Cubic","Extrapolate=Linear","MultiX=Average","Skip=True","Sort=True")</f>
        <v>13.759249883095263</v>
      </c>
      <c r="U1902" s="43">
        <f ca="1">_xll.BInterpol('Base CDI'!$H$4:$H$28,'Base CDI'!$I$4:$I$29,S1902,"Cubic","Extrapolate=Linear","MultiX=Average","Skip=True","Sort=True")</f>
        <v>13.595620498304744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47761</v>
      </c>
      <c r="T1903" s="43">
        <f ca="1">_xll.BInterpol('Base CDI'!$H$4:$H$28,'Base CDI'!$J$4:$J$29,S1903,"Cubic","Extrapolate=Linear","MultiX=Average","Skip=True","Sort=True")</f>
        <v>13.759564159574579</v>
      </c>
      <c r="U1903" s="43">
        <f ca="1">_xll.BInterpol('Base CDI'!$H$4:$H$28,'Base CDI'!$I$4:$I$29,S1903,"Cubic","Extrapolate=Linear","MultiX=Average","Skip=True","Sort=True")</f>
        <v>13.595898651100283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47762</v>
      </c>
      <c r="T1904" s="43">
        <f ca="1">_xll.BInterpol('Base CDI'!$H$4:$H$28,'Base CDI'!$J$4:$J$29,S1904,"Cubic","Extrapolate=Linear","MultiX=Average","Skip=True","Sort=True")</f>
        <v>13.759878076468524</v>
      </c>
      <c r="U1904" s="43">
        <f ca="1">_xll.BInterpol('Base CDI'!$H$4:$H$28,'Base CDI'!$I$4:$I$29,S1904,"Cubic","Extrapolate=Linear","MultiX=Average","Skip=True","Sort=True")</f>
        <v>13.596176621929436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47763</v>
      </c>
      <c r="T1905" s="43">
        <f ca="1">_xll.BInterpol('Base CDI'!$H$4:$H$28,'Base CDI'!$J$4:$J$29,S1905,"Cubic","Extrapolate=Linear","MultiX=Average","Skip=True","Sort=True")</f>
        <v>13.76019163297163</v>
      </c>
      <c r="U1905" s="43">
        <f ca="1">_xll.BInterpol('Base CDI'!$H$4:$H$28,'Base CDI'!$I$4:$I$29,S1905,"Cubic","Extrapolate=Linear","MultiX=Average","Skip=True","Sort=True")</f>
        <v>13.596454411426565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47764</v>
      </c>
      <c r="T1906" s="43">
        <f ca="1">_xll.BInterpol('Base CDI'!$H$4:$H$28,'Base CDI'!$J$4:$J$29,S1906,"Cubic","Extrapolate=Linear","MultiX=Average","Skip=True","Sort=True")</f>
        <v>13.760504828278421</v>
      </c>
      <c r="U1906" s="43">
        <f ca="1">_xll.BInterpol('Base CDI'!$H$4:$H$28,'Base CDI'!$I$4:$I$29,S1906,"Cubic","Extrapolate=Linear","MultiX=Average","Skip=True","Sort=True")</f>
        <v>13.596732020226042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47765</v>
      </c>
      <c r="T1907" s="43">
        <f ca="1">_xll.BInterpol('Base CDI'!$H$4:$H$28,'Base CDI'!$J$4:$J$29,S1907,"Cubic","Extrapolate=Linear","MultiX=Average","Skip=True","Sort=True")</f>
        <v>13.760817661583426</v>
      </c>
      <c r="U1907" s="43">
        <f ca="1">_xll.BInterpol('Base CDI'!$H$4:$H$28,'Base CDI'!$I$4:$I$29,S1907,"Cubic","Extrapolate=Linear","MultiX=Average","Skip=True","Sort=True")</f>
        <v>13.597009448962233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47766</v>
      </c>
      <c r="T1908" s="43">
        <f ca="1">_xll.BInterpol('Base CDI'!$H$4:$H$28,'Base CDI'!$J$4:$J$29,S1908,"Cubic","Extrapolate=Linear","MultiX=Average","Skip=True","Sort=True")</f>
        <v>13.761130132081176</v>
      </c>
      <c r="U1908" s="43">
        <f ca="1">_xll.BInterpol('Base CDI'!$H$4:$H$28,'Base CDI'!$I$4:$I$29,S1908,"Cubic","Extrapolate=Linear","MultiX=Average","Skip=True","Sort=True")</f>
        <v>13.597286698269505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47767</v>
      </c>
      <c r="T1909" s="43">
        <f ca="1">_xll.BInterpol('Base CDI'!$H$4:$H$28,'Base CDI'!$J$4:$J$29,S1909,"Cubic","Extrapolate=Linear","MultiX=Average","Skip=True","Sort=True")</f>
        <v>13.761442238966195</v>
      </c>
      <c r="U1909" s="43">
        <f ca="1">_xll.BInterpol('Base CDI'!$H$4:$H$28,'Base CDI'!$I$4:$I$29,S1909,"Cubic","Extrapolate=Linear","MultiX=Average","Skip=True","Sort=True")</f>
        <v>13.597563768782226</v>
      </c>
    </row>
    <row r="1910" spans="16:21" x14ac:dyDescent="0.25">
      <c r="P1910" s="10">
        <v>37293</v>
      </c>
      <c r="Q1910">
        <v>7.059825</v>
      </c>
      <c r="S1910" s="42">
        <f t="shared" ca="1" si="34"/>
        <v>47768</v>
      </c>
      <c r="T1910" s="43">
        <f ca="1">_xll.BInterpol('Base CDI'!$H$4:$H$28,'Base CDI'!$J$4:$J$29,S1910,"Cubic","Extrapolate=Linear","MultiX=Average","Skip=True","Sort=True")</f>
        <v>13.761753981433015</v>
      </c>
      <c r="U1910" s="43">
        <f ca="1">_xll.BInterpol('Base CDI'!$H$4:$H$28,'Base CDI'!$I$4:$I$29,S1910,"Cubic","Extrapolate=Linear","MultiX=Average","Skip=True","Sort=True")</f>
        <v>13.597840661134763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47769</v>
      </c>
      <c r="T1911" s="43">
        <f ca="1">_xll.BInterpol('Base CDI'!$H$4:$H$28,'Base CDI'!$J$4:$J$29,S1911,"Cubic","Extrapolate=Linear","MultiX=Average","Skip=True","Sort=True")</f>
        <v>13.762065358676162</v>
      </c>
      <c r="U1911" s="43">
        <f ca="1">_xll.BInterpol('Base CDI'!$H$4:$H$28,'Base CDI'!$I$4:$I$29,S1911,"Cubic","Extrapolate=Linear","MultiX=Average","Skip=True","Sort=True")</f>
        <v>13.598117375961483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47770</v>
      </c>
      <c r="T1912" s="43">
        <f ca="1">_xll.BInterpol('Base CDI'!$H$4:$H$28,'Base CDI'!$J$4:$J$29,S1912,"Cubic","Extrapolate=Linear","MultiX=Average","Skip=True","Sort=True")</f>
        <v>13.762376369890166</v>
      </c>
      <c r="U1912" s="43">
        <f ca="1">_xll.BInterpol('Base CDI'!$H$4:$H$28,'Base CDI'!$I$4:$I$29,S1912,"Cubic","Extrapolate=Linear","MultiX=Average","Skip=True","Sort=True")</f>
        <v>13.598393913896754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47771</v>
      </c>
      <c r="T1913" s="43">
        <f ca="1">_xll.BInterpol('Base CDI'!$H$4:$H$28,'Base CDI'!$J$4:$J$29,S1913,"Cubic","Extrapolate=Linear","MultiX=Average","Skip=True","Sort=True")</f>
        <v>13.762687014269554</v>
      </c>
      <c r="U1913" s="43">
        <f ca="1">_xll.BInterpol('Base CDI'!$H$4:$H$28,'Base CDI'!$I$4:$I$29,S1913,"Cubic","Extrapolate=Linear","MultiX=Average","Skip=True","Sort=True")</f>
        <v>13.598670275574941</v>
      </c>
    </row>
    <row r="1914" spans="16:21" x14ac:dyDescent="0.25">
      <c r="P1914" s="10">
        <v>37301</v>
      </c>
      <c r="Q1914">
        <v>7.079383</v>
      </c>
      <c r="S1914" s="42">
        <f t="shared" ca="1" si="34"/>
        <v>47772</v>
      </c>
      <c r="T1914" s="43">
        <f ca="1">_xll.BInterpol('Base CDI'!$H$4:$H$28,'Base CDI'!$J$4:$J$29,S1914,"Cubic","Extrapolate=Linear","MultiX=Average","Skip=True","Sort=True")</f>
        <v>13.762997291008853</v>
      </c>
      <c r="U1914" s="43">
        <f ca="1">_xll.BInterpol('Base CDI'!$H$4:$H$28,'Base CDI'!$I$4:$I$29,S1914,"Cubic","Extrapolate=Linear","MultiX=Average","Skip=True","Sort=True")</f>
        <v>13.598946461630415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47773</v>
      </c>
      <c r="T1915" s="43">
        <f ca="1">_xll.BInterpol('Base CDI'!$H$4:$H$28,'Base CDI'!$J$4:$J$29,S1915,"Cubic","Extrapolate=Linear","MultiX=Average","Skip=True","Sort=True")</f>
        <v>13.763307199302593</v>
      </c>
      <c r="U1915" s="43">
        <f ca="1">_xll.BInterpol('Base CDI'!$H$4:$H$28,'Base CDI'!$I$4:$I$29,S1915,"Cubic","Extrapolate=Linear","MultiX=Average","Skip=True","Sort=True")</f>
        <v>13.599222472697544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47774</v>
      </c>
      <c r="T1916" s="43">
        <f ca="1">_xll.BInterpol('Base CDI'!$H$4:$H$28,'Base CDI'!$J$4:$J$29,S1916,"Cubic","Extrapolate=Linear","MultiX=Average","Skip=True","Sort=True")</f>
        <v>13.763616738345302</v>
      </c>
      <c r="U1916" s="43">
        <f ca="1">_xll.BInterpol('Base CDI'!$H$4:$H$28,'Base CDI'!$I$4:$I$29,S1916,"Cubic","Extrapolate=Linear","MultiX=Average","Skip=True","Sort=True")</f>
        <v>13.599498309410691</v>
      </c>
    </row>
    <row r="1917" spans="16:21" x14ac:dyDescent="0.25">
      <c r="P1917" s="10">
        <v>37306</v>
      </c>
      <c r="Q1917">
        <v>7.094087</v>
      </c>
      <c r="S1917" s="42">
        <f t="shared" ca="1" si="34"/>
        <v>47775</v>
      </c>
      <c r="T1917" s="43">
        <f ca="1">_xll.BInterpol('Base CDI'!$H$4:$H$28,'Base CDI'!$J$4:$J$29,S1917,"Cubic","Extrapolate=Linear","MultiX=Average","Skip=True","Sort=True")</f>
        <v>13.763925907331508</v>
      </c>
      <c r="U1917" s="43">
        <f ca="1">_xll.BInterpol('Base CDI'!$H$4:$H$28,'Base CDI'!$I$4:$I$29,S1917,"Cubic","Extrapolate=Linear","MultiX=Average","Skip=True","Sort=True")</f>
        <v>13.599773972404227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47776</v>
      </c>
      <c r="T1918" s="43">
        <f ca="1">_xll.BInterpol('Base CDI'!$H$4:$H$28,'Base CDI'!$J$4:$J$29,S1918,"Cubic","Extrapolate=Linear","MultiX=Average","Skip=True","Sort=True")</f>
        <v>13.764234705455738</v>
      </c>
      <c r="U1918" s="43">
        <f ca="1">_xll.BInterpol('Base CDI'!$H$4:$H$28,'Base CDI'!$I$4:$I$29,S1918,"Cubic","Extrapolate=Linear","MultiX=Average","Skip=True","Sort=True")</f>
        <v>13.600049462312517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47777</v>
      </c>
      <c r="T1919" s="43">
        <f ca="1">_xll.BInterpol('Base CDI'!$H$4:$H$28,'Base CDI'!$J$4:$J$29,S1919,"Cubic","Extrapolate=Linear","MultiX=Average","Skip=True","Sort=True")</f>
        <v>13.764543131912523</v>
      </c>
      <c r="U1919" s="43">
        <f ca="1">_xll.BInterpol('Base CDI'!$H$4:$H$28,'Base CDI'!$I$4:$I$29,S1919,"Cubic","Extrapolate=Linear","MultiX=Average","Skip=True","Sort=True")</f>
        <v>13.600324779769931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47778</v>
      </c>
      <c r="T1920" s="43">
        <f ca="1">_xll.BInterpol('Base CDI'!$H$4:$H$28,'Base CDI'!$J$4:$J$29,S1920,"Cubic","Extrapolate=Linear","MultiX=Average","Skip=True","Sort=True")</f>
        <v>13.764851185896388</v>
      </c>
      <c r="U1920" s="43">
        <f ca="1">_xll.BInterpol('Base CDI'!$H$4:$H$28,'Base CDI'!$I$4:$I$29,S1920,"Cubic","Extrapolate=Linear","MultiX=Average","Skip=True","Sort=True")</f>
        <v>13.600599925410835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47779</v>
      </c>
      <c r="T1921" s="43">
        <f ca="1">_xll.BInterpol('Base CDI'!$H$4:$H$28,'Base CDI'!$J$4:$J$29,S1921,"Cubic","Extrapolate=Linear","MultiX=Average","Skip=True","Sort=True")</f>
        <v>13.765158866601864</v>
      </c>
      <c r="U1921" s="43">
        <f ca="1">_xll.BInterpol('Base CDI'!$H$4:$H$28,'Base CDI'!$I$4:$I$29,S1921,"Cubic","Extrapolate=Linear","MultiX=Average","Skip=True","Sort=True")</f>
        <v>13.600874899869595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47780</v>
      </c>
      <c r="T1922" s="43">
        <f ca="1">_xll.BInterpol('Base CDI'!$H$4:$H$28,'Base CDI'!$J$4:$J$29,S1922,"Cubic","Extrapolate=Linear","MultiX=Average","Skip=True","Sort=True")</f>
        <v>13.765466173223475</v>
      </c>
      <c r="U1922" s="43">
        <f ca="1">_xll.BInterpol('Base CDI'!$H$4:$H$28,'Base CDI'!$I$4:$I$29,S1922,"Cubic","Extrapolate=Linear","MultiX=Average","Skip=True","Sort=True")</f>
        <v>13.601149703780582</v>
      </c>
    </row>
    <row r="1923" spans="16:21" x14ac:dyDescent="0.25">
      <c r="P1923" s="10">
        <v>37314</v>
      </c>
      <c r="Q1923">
        <v>7.123335</v>
      </c>
      <c r="S1923" s="42">
        <f t="shared" ca="1" si="34"/>
        <v>47781</v>
      </c>
      <c r="T1923" s="43">
        <f ca="1">_xll.BInterpol('Base CDI'!$H$4:$H$28,'Base CDI'!$J$4:$J$29,S1923,"Cubic","Extrapolate=Linear","MultiX=Average","Skip=True","Sort=True")</f>
        <v>13.765773104955754</v>
      </c>
      <c r="U1923" s="43">
        <f ca="1">_xll.BInterpol('Base CDI'!$H$4:$H$28,'Base CDI'!$I$4:$I$29,S1923,"Cubic","Extrapolate=Linear","MultiX=Average","Skip=True","Sort=True")</f>
        <v>13.601424337778159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47782</v>
      </c>
      <c r="T1924" s="43">
        <f ca="1">_xll.BInterpol('Base CDI'!$H$4:$H$28,'Base CDI'!$J$4:$J$29,S1924,"Cubic","Extrapolate=Linear","MultiX=Average","Skip=True","Sort=True")</f>
        <v>13.766079660993226</v>
      </c>
      <c r="U1924" s="43">
        <f ca="1">_xll.BInterpol('Base CDI'!$H$4:$H$28,'Base CDI'!$I$4:$I$29,S1924,"Cubic","Extrapolate=Linear","MultiX=Average","Skip=True","Sort=True")</f>
        <v>13.601698802496697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47783</v>
      </c>
      <c r="T1925" s="43">
        <f ca="1">_xll.BInterpol('Base CDI'!$H$4:$H$28,'Base CDI'!$J$4:$J$29,S1925,"Cubic","Extrapolate=Linear","MultiX=Average","Skip=True","Sort=True")</f>
        <v>13.766385840530422</v>
      </c>
      <c r="U1925" s="43">
        <f ca="1">_xll.BInterpol('Base CDI'!$H$4:$H$28,'Base CDI'!$I$4:$I$29,S1925,"Cubic","Extrapolate=Linear","MultiX=Average","Skip=True","Sort=True")</f>
        <v>13.601973098570561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47784</v>
      </c>
      <c r="T1926" s="43">
        <f ca="1">_xll.BInterpol('Base CDI'!$H$4:$H$28,'Base CDI'!$J$4:$J$29,S1926,"Cubic","Extrapolate=Linear","MultiX=Average","Skip=True","Sort=True")</f>
        <v>13.766691642761867</v>
      </c>
      <c r="U1926" s="43">
        <f ca="1">_xll.BInterpol('Base CDI'!$H$4:$H$28,'Base CDI'!$I$4:$I$29,S1926,"Cubic","Extrapolate=Linear","MultiX=Average","Skip=True","Sort=True")</f>
        <v>13.60224722663412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47785</v>
      </c>
      <c r="T1927" s="43">
        <f ca="1">_xll.BInterpol('Base CDI'!$H$4:$H$28,'Base CDI'!$J$4:$J$29,S1927,"Cubic","Extrapolate=Linear","MultiX=Average","Skip=True","Sort=True")</f>
        <v>13.766997066882091</v>
      </c>
      <c r="U1927" s="43">
        <f ca="1">_xll.BInterpol('Base CDI'!$H$4:$H$28,'Base CDI'!$I$4:$I$29,S1927,"Cubic","Extrapolate=Linear","MultiX=Average","Skip=True","Sort=True")</f>
        <v>13.60252118732174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47786</v>
      </c>
      <c r="T1928" s="43">
        <f ca="1">_xll.BInterpol('Base CDI'!$H$4:$H$28,'Base CDI'!$J$4:$J$29,S1928,"Cubic","Extrapolate=Linear","MultiX=Average","Skip=True","Sort=True")</f>
        <v>13.767302112085623</v>
      </c>
      <c r="U1928" s="43">
        <f ca="1">_xll.BInterpol('Base CDI'!$H$4:$H$28,'Base CDI'!$I$4:$I$29,S1928,"Cubic","Extrapolate=Linear","MultiX=Average","Skip=True","Sort=True")</f>
        <v>13.60279498126779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47787</v>
      </c>
      <c r="T1929" s="43">
        <f ca="1">_xll.BInterpol('Base CDI'!$H$4:$H$28,'Base CDI'!$J$4:$J$29,S1929,"Cubic","Extrapolate=Linear","MultiX=Average","Skip=True","Sort=True")</f>
        <v>13.767606777566989</v>
      </c>
      <c r="U1929" s="43">
        <f ca="1">_xll.BInterpol('Base CDI'!$H$4:$H$28,'Base CDI'!$I$4:$I$29,S1929,"Cubic","Extrapolate=Linear","MultiX=Average","Skip=True","Sort=True")</f>
        <v>13.603068609106638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47788</v>
      </c>
      <c r="T1930" s="43">
        <f ca="1">_xll.BInterpol('Base CDI'!$H$4:$H$28,'Base CDI'!$J$4:$J$29,S1930,"Cubic","Extrapolate=Linear","MultiX=Average","Skip=True","Sort=True")</f>
        <v>13.767911062520719</v>
      </c>
      <c r="U1930" s="43">
        <f ca="1">_xll.BInterpol('Base CDI'!$H$4:$H$28,'Base CDI'!$I$4:$I$29,S1930,"Cubic","Extrapolate=Linear","MultiX=Average","Skip=True","Sort=True")</f>
        <v>13.603342071472648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47789</v>
      </c>
      <c r="T1931" s="43">
        <f ca="1">_xll.BInterpol('Base CDI'!$H$4:$H$28,'Base CDI'!$J$4:$J$29,S1931,"Cubic","Extrapolate=Linear","MultiX=Average","Skip=True","Sort=True")</f>
        <v>13.76821496614134</v>
      </c>
      <c r="U1931" s="43">
        <f ca="1">_xll.BInterpol('Base CDI'!$H$4:$H$28,'Base CDI'!$I$4:$I$29,S1931,"Cubic","Extrapolate=Linear","MultiX=Average","Skip=True","Sort=True")</f>
        <v>13.60361536900019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47790</v>
      </c>
      <c r="T1932" s="43">
        <f ca="1">_xll.BInterpol('Base CDI'!$H$4:$H$28,'Base CDI'!$J$4:$J$29,S1932,"Cubic","Extrapolate=Linear","MultiX=Average","Skip=True","Sort=True")</f>
        <v>13.76851848762338</v>
      </c>
      <c r="U1932" s="43">
        <f ca="1">_xll.BInterpol('Base CDI'!$H$4:$H$28,'Base CDI'!$I$4:$I$29,S1932,"Cubic","Extrapolate=Linear","MultiX=Average","Skip=True","Sort=True")</f>
        <v>13.603888502323629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47791</v>
      </c>
      <c r="T1933" s="43">
        <f ca="1">_xll.BInterpol('Base CDI'!$H$4:$H$28,'Base CDI'!$J$4:$J$29,S1933,"Cubic","Extrapolate=Linear","MultiX=Average","Skip=True","Sort=True")</f>
        <v>13.768821626161369</v>
      </c>
      <c r="U1933" s="43">
        <f ca="1">_xll.BInterpol('Base CDI'!$H$4:$H$28,'Base CDI'!$I$4:$I$29,S1933,"Cubic","Extrapolate=Linear","MultiX=Average","Skip=True","Sort=True")</f>
        <v>13.604161472077337</v>
      </c>
    </row>
    <row r="1934" spans="16:21" x14ac:dyDescent="0.25">
      <c r="P1934" s="10">
        <v>37329</v>
      </c>
      <c r="Q1934">
        <v>7.177079</v>
      </c>
      <c r="S1934" s="42">
        <f t="shared" ca="1" si="35"/>
        <v>47792</v>
      </c>
      <c r="T1934" s="43">
        <f ca="1">_xll.BInterpol('Base CDI'!$H$4:$H$28,'Base CDI'!$J$4:$J$29,S1934,"Cubic","Extrapolate=Linear","MultiX=Average","Skip=True","Sort=True")</f>
        <v>13.769124380949835</v>
      </c>
      <c r="U1934" s="43">
        <f ca="1">_xll.BInterpol('Base CDI'!$H$4:$H$28,'Base CDI'!$I$4:$I$29,S1934,"Cubic","Extrapolate=Linear","MultiX=Average","Skip=True","Sort=True")</f>
        <v>13.604434278895678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47793</v>
      </c>
      <c r="T1935" s="43">
        <f ca="1">_xll.BInterpol('Base CDI'!$H$4:$H$28,'Base CDI'!$J$4:$J$29,S1935,"Cubic","Extrapolate=Linear","MultiX=Average","Skip=True","Sort=True")</f>
        <v>13.769426751183303</v>
      </c>
      <c r="U1935" s="43">
        <f ca="1">_xll.BInterpol('Base CDI'!$H$4:$H$28,'Base CDI'!$I$4:$I$29,S1935,"Cubic","Extrapolate=Linear","MultiX=Average","Skip=True","Sort=True")</f>
        <v>13.604706923413019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47794</v>
      </c>
      <c r="T1936" s="43">
        <f ca="1">_xll.BInterpol('Base CDI'!$H$4:$H$28,'Base CDI'!$J$4:$J$29,S1936,"Cubic","Extrapolate=Linear","MultiX=Average","Skip=True","Sort=True")</f>
        <v>13.769728736056305</v>
      </c>
      <c r="U1936" s="43">
        <f ca="1">_xll.BInterpol('Base CDI'!$H$4:$H$28,'Base CDI'!$I$4:$I$29,S1936,"Cubic","Extrapolate=Linear","MultiX=Average","Skip=True","Sort=True")</f>
        <v>13.604979406263729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47795</v>
      </c>
      <c r="T1937" s="43">
        <f ca="1">_xll.BInterpol('Base CDI'!$H$4:$H$28,'Base CDI'!$J$4:$J$29,S1937,"Cubic","Extrapolate=Linear","MultiX=Average","Skip=True","Sort=True")</f>
        <v>13.770030334763367</v>
      </c>
      <c r="U1937" s="43">
        <f ca="1">_xll.BInterpol('Base CDI'!$H$4:$H$28,'Base CDI'!$I$4:$I$29,S1937,"Cubic","Extrapolate=Linear","MultiX=Average","Skip=True","Sort=True")</f>
        <v>13.605251728082175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47796</v>
      </c>
      <c r="T1938" s="43">
        <f ca="1">_xll.BInterpol('Base CDI'!$H$4:$H$28,'Base CDI'!$J$4:$J$29,S1938,"Cubic","Extrapolate=Linear","MultiX=Average","Skip=True","Sort=True")</f>
        <v>13.770331546499017</v>
      </c>
      <c r="U1938" s="43">
        <f ca="1">_xll.BInterpol('Base CDI'!$H$4:$H$28,'Base CDI'!$I$4:$I$29,S1938,"Cubic","Extrapolate=Linear","MultiX=Average","Skip=True","Sort=True")</f>
        <v>13.605523889502724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47797</v>
      </c>
      <c r="T1939" s="43">
        <f ca="1">_xll.BInterpol('Base CDI'!$H$4:$H$28,'Base CDI'!$J$4:$J$29,S1939,"Cubic","Extrapolate=Linear","MultiX=Average","Skip=True","Sort=True")</f>
        <v>13.770632370457786</v>
      </c>
      <c r="U1939" s="43">
        <f ca="1">_xll.BInterpol('Base CDI'!$H$4:$H$28,'Base CDI'!$I$4:$I$29,S1939,"Cubic","Extrapolate=Linear","MultiX=Average","Skip=True","Sort=True")</f>
        <v>13.605795891159744</v>
      </c>
    </row>
    <row r="1940" spans="16:21" x14ac:dyDescent="0.25">
      <c r="P1940" s="10">
        <v>37337</v>
      </c>
      <c r="Q1940">
        <v>7.206423</v>
      </c>
      <c r="S1940" s="42">
        <f t="shared" ca="1" si="35"/>
        <v>47798</v>
      </c>
      <c r="T1940" s="43">
        <f ca="1">_xll.BInterpol('Base CDI'!$H$4:$H$28,'Base CDI'!$J$4:$J$29,S1940,"Cubic","Extrapolate=Linear","MultiX=Average","Skip=True","Sort=True")</f>
        <v>13.7709328058342</v>
      </c>
      <c r="U1940" s="43">
        <f ca="1">_xll.BInterpol('Base CDI'!$H$4:$H$28,'Base CDI'!$I$4:$I$29,S1940,"Cubic","Extrapolate=Linear","MultiX=Average","Skip=True","Sort=True")</f>
        <v>13.606067733687601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47799</v>
      </c>
      <c r="T1941" s="43">
        <f ca="1">_xll.BInterpol('Base CDI'!$H$4:$H$28,'Base CDI'!$J$4:$J$29,S1941,"Cubic","Extrapolate=Linear","MultiX=Average","Skip=True","Sort=True")</f>
        <v>13.771232851822786</v>
      </c>
      <c r="U1941" s="43">
        <f ca="1">_xll.BInterpol('Base CDI'!$H$4:$H$28,'Base CDI'!$I$4:$I$29,S1941,"Cubic","Extrapolate=Linear","MultiX=Average","Skip=True","Sort=True")</f>
        <v>13.606339417720664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47800</v>
      </c>
      <c r="T1942" s="43">
        <f ca="1">_xll.BInterpol('Base CDI'!$H$4:$H$28,'Base CDI'!$J$4:$J$29,S1942,"Cubic","Extrapolate=Linear","MultiX=Average","Skip=True","Sort=True")</f>
        <v>13.771532507618073</v>
      </c>
      <c r="U1942" s="43">
        <f ca="1">_xll.BInterpol('Base CDI'!$H$4:$H$28,'Base CDI'!$I$4:$I$29,S1942,"Cubic","Extrapolate=Linear","MultiX=Average","Skip=True","Sort=True")</f>
        <v>13.606610943893299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47801</v>
      </c>
      <c r="T1943" s="43">
        <f ca="1">_xll.BInterpol('Base CDI'!$H$4:$H$28,'Base CDI'!$J$4:$J$29,S1943,"Cubic","Extrapolate=Linear","MultiX=Average","Skip=True","Sort=True")</f>
        <v>13.771831772414592</v>
      </c>
      <c r="U1943" s="43">
        <f ca="1">_xll.BInterpol('Base CDI'!$H$4:$H$28,'Base CDI'!$I$4:$I$29,S1943,"Cubic","Extrapolate=Linear","MultiX=Average","Skip=True","Sort=True")</f>
        <v>13.606882312839875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47802</v>
      </c>
      <c r="T1944" s="43">
        <f ca="1">_xll.BInterpol('Base CDI'!$H$4:$H$28,'Base CDI'!$J$4:$J$29,S1944,"Cubic","Extrapolate=Linear","MultiX=Average","Skip=True","Sort=True")</f>
        <v>13.772130645406866</v>
      </c>
      <c r="U1944" s="43">
        <f ca="1">_xll.BInterpol('Base CDI'!$H$4:$H$28,'Base CDI'!$I$4:$I$29,S1944,"Cubic","Extrapolate=Linear","MultiX=Average","Skip=True","Sort=True")</f>
        <v>13.607153525194761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47803</v>
      </c>
      <c r="T1945" s="43">
        <f ca="1">_xll.BInterpol('Base CDI'!$H$4:$H$28,'Base CDI'!$J$4:$J$29,S1945,"Cubic","Extrapolate=Linear","MultiX=Average","Skip=True","Sort=True")</f>
        <v>13.772429125789429</v>
      </c>
      <c r="U1945" s="43">
        <f ca="1">_xll.BInterpol('Base CDI'!$H$4:$H$28,'Base CDI'!$I$4:$I$29,S1945,"Cubic","Extrapolate=Linear","MultiX=Average","Skip=True","Sort=True")</f>
        <v>13.607424581592319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47804</v>
      </c>
      <c r="T1946" s="43">
        <f ca="1">_xll.BInterpol('Base CDI'!$H$4:$H$28,'Base CDI'!$J$4:$J$29,S1946,"Cubic","Extrapolate=Linear","MultiX=Average","Skip=True","Sort=True")</f>
        <v>13.772727212756806</v>
      </c>
      <c r="U1946" s="43">
        <f ca="1">_xll.BInterpol('Base CDI'!$H$4:$H$28,'Base CDI'!$I$4:$I$29,S1946,"Cubic","Extrapolate=Linear","MultiX=Average","Skip=True","Sort=True")</f>
        <v>13.607695482666919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47805</v>
      </c>
      <c r="T1947" s="43">
        <f ca="1">_xll.BInterpol('Base CDI'!$H$4:$H$28,'Base CDI'!$J$4:$J$29,S1947,"Cubic","Extrapolate=Linear","MultiX=Average","Skip=True","Sort=True")</f>
        <v>13.773024905503524</v>
      </c>
      <c r="U1947" s="43">
        <f ca="1">_xll.BInterpol('Base CDI'!$H$4:$H$28,'Base CDI'!$I$4:$I$29,S1947,"Cubic","Extrapolate=Linear","MultiX=Average","Skip=True","Sort=True")</f>
        <v>13.607966229052931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47806</v>
      </c>
      <c r="T1948" s="43">
        <f ca="1">_xll.BInterpol('Base CDI'!$H$4:$H$28,'Base CDI'!$J$4:$J$29,S1948,"Cubic","Extrapolate=Linear","MultiX=Average","Skip=True","Sort=True")</f>
        <v>13.773322203224113</v>
      </c>
      <c r="U1948" s="43">
        <f ca="1">_xll.BInterpol('Base CDI'!$H$4:$H$28,'Base CDI'!$I$4:$I$29,S1948,"Cubic","Extrapolate=Linear","MultiX=Average","Skip=True","Sort=True")</f>
        <v>13.60823682138472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47807</v>
      </c>
      <c r="T1949" s="43">
        <f ca="1">_xll.BInterpol('Base CDI'!$H$4:$H$28,'Base CDI'!$J$4:$J$29,S1949,"Cubic","Extrapolate=Linear","MultiX=Average","Skip=True","Sort=True")</f>
        <v>13.773619105113102</v>
      </c>
      <c r="U1949" s="43">
        <f ca="1">_xll.BInterpol('Base CDI'!$H$4:$H$28,'Base CDI'!$I$4:$I$29,S1949,"Cubic","Extrapolate=Linear","MultiX=Average","Skip=True","Sort=True")</f>
        <v>13.608507260296651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47808</v>
      </c>
      <c r="T1950" s="43">
        <f ca="1">_xll.BInterpol('Base CDI'!$H$4:$H$28,'Base CDI'!$J$4:$J$29,S1950,"Cubic","Extrapolate=Linear","MultiX=Average","Skip=True","Sort=True")</f>
        <v>13.773915610365018</v>
      </c>
      <c r="U1950" s="43">
        <f ca="1">_xll.BInterpol('Base CDI'!$H$4:$H$28,'Base CDI'!$I$4:$I$29,S1950,"Cubic","Extrapolate=Linear","MultiX=Average","Skip=True","Sort=True")</f>
        <v>13.608777546423097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47809</v>
      </c>
      <c r="T1951" s="43">
        <f ca="1">_xll.BInterpol('Base CDI'!$H$4:$H$28,'Base CDI'!$J$4:$J$29,S1951,"Cubic","Extrapolate=Linear","MultiX=Average","Skip=True","Sort=True")</f>
        <v>13.774211718174389</v>
      </c>
      <c r="U1951" s="43">
        <f ca="1">_xll.BInterpol('Base CDI'!$H$4:$H$28,'Base CDI'!$I$4:$I$29,S1951,"Cubic","Extrapolate=Linear","MultiX=Average","Skip=True","Sort=True")</f>
        <v>13.609047680398421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47810</v>
      </c>
      <c r="T1952" s="43">
        <f ca="1">_xll.BInterpol('Base CDI'!$H$4:$H$28,'Base CDI'!$J$4:$J$29,S1952,"Cubic","Extrapolate=Linear","MultiX=Average","Skip=True","Sort=True")</f>
        <v>13.774507427735744</v>
      </c>
      <c r="U1952" s="43">
        <f ca="1">_xll.BInterpol('Base CDI'!$H$4:$H$28,'Base CDI'!$I$4:$I$29,S1952,"Cubic","Extrapolate=Linear","MultiX=Average","Skip=True","Sort=True")</f>
        <v>13.609317662856993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47811</v>
      </c>
      <c r="T1953" s="43">
        <f ca="1">_xll.BInterpol('Base CDI'!$H$4:$H$28,'Base CDI'!$J$4:$J$29,S1953,"Cubic","Extrapolate=Linear","MultiX=Average","Skip=True","Sort=True")</f>
        <v>13.77480273824361</v>
      </c>
      <c r="U1953" s="43">
        <f ca="1">_xll.BInterpol('Base CDI'!$H$4:$H$28,'Base CDI'!$I$4:$I$29,S1953,"Cubic","Extrapolate=Linear","MultiX=Average","Skip=True","Sort=True")</f>
        <v>13.609587494433178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47812</v>
      </c>
      <c r="T1954" s="43">
        <f ca="1">_xll.BInterpol('Base CDI'!$H$4:$H$28,'Base CDI'!$J$4:$J$29,S1954,"Cubic","Extrapolate=Linear","MultiX=Average","Skip=True","Sort=True")</f>
        <v>13.775097648892515</v>
      </c>
      <c r="U1954" s="43">
        <f ca="1">_xll.BInterpol('Base CDI'!$H$4:$H$28,'Base CDI'!$I$4:$I$29,S1954,"Cubic","Extrapolate=Linear","MultiX=Average","Skip=True","Sort=True")</f>
        <v>13.609857175761345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47813</v>
      </c>
      <c r="T1955" s="43">
        <f ca="1">_xll.BInterpol('Base CDI'!$H$4:$H$28,'Base CDI'!$J$4:$J$29,S1955,"Cubic","Extrapolate=Linear","MultiX=Average","Skip=True","Sort=True")</f>
        <v>13.775392158876988</v>
      </c>
      <c r="U1955" s="43">
        <f ca="1">_xll.BInterpol('Base CDI'!$H$4:$H$28,'Base CDI'!$I$4:$I$29,S1955,"Cubic","Extrapolate=Linear","MultiX=Average","Skip=True","Sort=True")</f>
        <v>13.61012670747586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47814</v>
      </c>
      <c r="T1956" s="43">
        <f ca="1">_xll.BInterpol('Base CDI'!$H$4:$H$28,'Base CDI'!$J$4:$J$29,S1956,"Cubic","Extrapolate=Linear","MultiX=Average","Skip=True","Sort=True")</f>
        <v>13.775686267391558</v>
      </c>
      <c r="U1956" s="43">
        <f ca="1">_xll.BInterpol('Base CDI'!$H$4:$H$28,'Base CDI'!$I$4:$I$29,S1956,"Cubic","Extrapolate=Linear","MultiX=Average","Skip=True","Sort=True")</f>
        <v>13.610396090211093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47815</v>
      </c>
      <c r="T1957" s="43">
        <f ca="1">_xll.BInterpol('Base CDI'!$H$4:$H$28,'Base CDI'!$J$4:$J$29,S1957,"Cubic","Extrapolate=Linear","MultiX=Average","Skip=True","Sort=True")</f>
        <v>13.775979973630754</v>
      </c>
      <c r="U1957" s="43">
        <f ca="1">_xll.BInterpol('Base CDI'!$H$4:$H$28,'Base CDI'!$I$4:$I$29,S1957,"Cubic","Extrapolate=Linear","MultiX=Average","Skip=True","Sort=True")</f>
        <v>13.61066532460141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47816</v>
      </c>
      <c r="T1958" s="43">
        <f ca="1">_xll.BInterpol('Base CDI'!$H$4:$H$28,'Base CDI'!$J$4:$J$29,S1958,"Cubic","Extrapolate=Linear","MultiX=Average","Skip=True","Sort=True")</f>
        <v>13.776273276789102</v>
      </c>
      <c r="U1958" s="43">
        <f ca="1">_xll.BInterpol('Base CDI'!$H$4:$H$28,'Base CDI'!$I$4:$I$29,S1958,"Cubic","Extrapolate=Linear","MultiX=Average","Skip=True","Sort=True")</f>
        <v>13.610934411281177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47817</v>
      </c>
      <c r="T1959" s="43">
        <f ca="1">_xll.BInterpol('Base CDI'!$H$4:$H$28,'Base CDI'!$J$4:$J$29,S1959,"Cubic","Extrapolate=Linear","MultiX=Average","Skip=True","Sort=True")</f>
        <v>13.776566176061129</v>
      </c>
      <c r="U1959" s="43">
        <f ca="1">_xll.BInterpol('Base CDI'!$H$4:$H$28,'Base CDI'!$I$4:$I$29,S1959,"Cubic","Extrapolate=Linear","MultiX=Average","Skip=True","Sort=True")</f>
        <v>13.611203350884763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47818</v>
      </c>
      <c r="T1960" s="43">
        <f ca="1">_xll.BInterpol('Base CDI'!$H$4:$H$28,'Base CDI'!$J$4:$J$29,S1960,"Cubic","Extrapolate=Linear","MultiX=Average","Skip=True","Sort=True")</f>
        <v>13.776858670641365</v>
      </c>
      <c r="U1960" s="43">
        <f ca="1">_xll.BInterpol('Base CDI'!$H$4:$H$28,'Base CDI'!$I$4:$I$29,S1960,"Cubic","Extrapolate=Linear","MultiX=Average","Skip=True","Sort=True")</f>
        <v>13.611472144046536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47819</v>
      </c>
      <c r="T1961" s="43">
        <f ca="1">_xll.BInterpol('Base CDI'!$H$4:$H$28,'Base CDI'!$J$4:$J$29,S1961,"Cubic","Extrapolate=Linear","MultiX=Average","Skip=True","Sort=True")</f>
        <v>13.777150759724341</v>
      </c>
      <c r="U1961" s="43">
        <f ca="1">_xll.BInterpol('Base CDI'!$H$4:$H$28,'Base CDI'!$I$4:$I$29,S1961,"Cubic","Extrapolate=Linear","MultiX=Average","Skip=True","Sort=True")</f>
        <v>13.611740791400861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47820</v>
      </c>
      <c r="T1962" s="43">
        <f ca="1">_xll.BInterpol('Base CDI'!$H$4:$H$28,'Base CDI'!$J$4:$J$29,S1962,"Cubic","Extrapolate=Linear","MultiX=Average","Skip=True","Sort=True")</f>
        <v>13.777442442504579</v>
      </c>
      <c r="U1962" s="43">
        <f ca="1">_xll.BInterpol('Base CDI'!$H$4:$H$28,'Base CDI'!$I$4:$I$29,S1962,"Cubic","Extrapolate=Linear","MultiX=Average","Skip=True","Sort=True")</f>
        <v>13.612009293582108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47821</v>
      </c>
      <c r="T1963" s="43">
        <f ca="1">_xll.BInterpol('Base CDI'!$H$4:$H$28,'Base CDI'!$J$4:$J$29,S1963,"Cubic","Extrapolate=Linear","MultiX=Average","Skip=True","Sort=True")</f>
        <v>13.777733718176613</v>
      </c>
      <c r="U1963" s="43">
        <f ca="1">_xll.BInterpol('Base CDI'!$H$4:$H$28,'Base CDI'!$I$4:$I$29,S1963,"Cubic","Extrapolate=Linear","MultiX=Average","Skip=True","Sort=True")</f>
        <v>13.612277651224643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47822</v>
      </c>
      <c r="T1964" s="43">
        <f ca="1">_xll.BInterpol('Base CDI'!$H$4:$H$28,'Base CDI'!$J$4:$J$29,S1964,"Cubic","Extrapolate=Linear","MultiX=Average","Skip=True","Sort=True")</f>
        <v>13.778024585934968</v>
      </c>
      <c r="U1964" s="43">
        <f ca="1">_xll.BInterpol('Base CDI'!$H$4:$H$28,'Base CDI'!$I$4:$I$29,S1964,"Cubic","Extrapolate=Linear","MultiX=Average","Skip=True","Sort=True")</f>
        <v>13.612545864962833</v>
      </c>
    </row>
    <row r="1965" spans="16:21" x14ac:dyDescent="0.25">
      <c r="P1965" s="10">
        <v>37375</v>
      </c>
      <c r="Q1965">
        <v>7.328303</v>
      </c>
      <c r="S1965" s="42">
        <f t="shared" ca="1" si="35"/>
        <v>47823</v>
      </c>
      <c r="T1965" s="43">
        <f ca="1">_xll.BInterpol('Base CDI'!$H$4:$H$28,'Base CDI'!$J$4:$J$29,S1965,"Cubic","Extrapolate=Linear","MultiX=Average","Skip=True","Sort=True")</f>
        <v>13.778315044974173</v>
      </c>
      <c r="U1965" s="43">
        <f ca="1">_xll.BInterpol('Base CDI'!$H$4:$H$28,'Base CDI'!$I$4:$I$29,S1965,"Cubic","Extrapolate=Linear","MultiX=Average","Skip=True","Sort=True")</f>
        <v>13.612813935431046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47824</v>
      </c>
      <c r="T1966" s="43">
        <f ca="1">_xll.BInterpol('Base CDI'!$H$4:$H$28,'Base CDI'!$J$4:$J$29,S1966,"Cubic","Extrapolate=Linear","MultiX=Average","Skip=True","Sort=True")</f>
        <v>13.778605094488757</v>
      </c>
      <c r="U1966" s="43">
        <f ca="1">_xll.BInterpol('Base CDI'!$H$4:$H$28,'Base CDI'!$I$4:$I$29,S1966,"Cubic","Extrapolate=Linear","MultiX=Average","Skip=True","Sort=True")</f>
        <v>13.61308186326365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47825</v>
      </c>
      <c r="T1967" s="43">
        <f ca="1">_xll.BInterpol('Base CDI'!$H$4:$H$28,'Base CDI'!$J$4:$J$29,S1967,"Cubic","Extrapolate=Linear","MultiX=Average","Skip=True","Sort=True")</f>
        <v>13.778894733673246</v>
      </c>
      <c r="U1967" s="43">
        <f ca="1">_xll.BInterpol('Base CDI'!$H$4:$H$28,'Base CDI'!$I$4:$I$29,S1967,"Cubic","Extrapolate=Linear","MultiX=Average","Skip=True","Sort=True")</f>
        <v>13.613349649095012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47826</v>
      </c>
      <c r="T1968" s="43">
        <f ca="1">_xll.BInterpol('Base CDI'!$H$4:$H$28,'Base CDI'!$J$4:$J$29,S1968,"Cubic","Extrapolate=Linear","MultiX=Average","Skip=True","Sort=True")</f>
        <v>13.77918396172217</v>
      </c>
      <c r="U1968" s="43">
        <f ca="1">_xll.BInterpol('Base CDI'!$H$4:$H$28,'Base CDI'!$I$4:$I$29,S1968,"Cubic","Extrapolate=Linear","MultiX=Average","Skip=True","Sort=True")</f>
        <v>13.613617293559498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47827</v>
      </c>
      <c r="T1969" s="43">
        <f ca="1">_xll.BInterpol('Base CDI'!$H$4:$H$28,'Base CDI'!$J$4:$J$29,S1969,"Cubic","Extrapolate=Linear","MultiX=Average","Skip=True","Sort=True")</f>
        <v>13.779472777830057</v>
      </c>
      <c r="U1969" s="43">
        <f ca="1">_xll.BInterpol('Base CDI'!$H$4:$H$28,'Base CDI'!$I$4:$I$29,S1969,"Cubic","Extrapolate=Linear","MultiX=Average","Skip=True","Sort=True")</f>
        <v>13.613884797291478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47828</v>
      </c>
      <c r="T1970" s="43">
        <f ca="1">_xll.BInterpol('Base CDI'!$H$4:$H$28,'Base CDI'!$J$4:$J$29,S1970,"Cubic","Extrapolate=Linear","MultiX=Average","Skip=True","Sort=True")</f>
        <v>13.779761181191434</v>
      </c>
      <c r="U1970" s="43">
        <f ca="1">_xll.BInterpol('Base CDI'!$H$4:$H$28,'Base CDI'!$I$4:$I$29,S1970,"Cubic","Extrapolate=Linear","MultiX=Average","Skip=True","Sort=True")</f>
        <v>13.614152160925318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47829</v>
      </c>
      <c r="T1971" s="43">
        <f ca="1">_xll.BInterpol('Base CDI'!$H$4:$H$28,'Base CDI'!$J$4:$J$29,S1971,"Cubic","Extrapolate=Linear","MultiX=Average","Skip=True","Sort=True")</f>
        <v>13.780049171000831</v>
      </c>
      <c r="U1971" s="43">
        <f ca="1">_xll.BInterpol('Base CDI'!$H$4:$H$28,'Base CDI'!$I$4:$I$29,S1971,"Cubic","Extrapolate=Linear","MultiX=Average","Skip=True","Sort=True")</f>
        <v>13.614419385095385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47830</v>
      </c>
      <c r="T1972" s="43">
        <f ca="1">_xll.BInterpol('Base CDI'!$H$4:$H$28,'Base CDI'!$J$4:$J$29,S1972,"Cubic","Extrapolate=Linear","MultiX=Average","Skip=True","Sort=True")</f>
        <v>13.780336746452775</v>
      </c>
      <c r="U1972" s="43">
        <f ca="1">_xll.BInterpol('Base CDI'!$H$4:$H$28,'Base CDI'!$I$4:$I$29,S1972,"Cubic","Extrapolate=Linear","MultiX=Average","Skip=True","Sort=True")</f>
        <v>13.614686470436046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47831</v>
      </c>
      <c r="T1973" s="43">
        <f ca="1">_xll.BInterpol('Base CDI'!$H$4:$H$28,'Base CDI'!$J$4:$J$29,S1973,"Cubic","Extrapolate=Linear","MultiX=Average","Skip=True","Sort=True")</f>
        <v>13.780623906741795</v>
      </c>
      <c r="U1973" s="43">
        <f ca="1">_xll.BInterpol('Base CDI'!$H$4:$H$28,'Base CDI'!$I$4:$I$29,S1973,"Cubic","Extrapolate=Linear","MultiX=Average","Skip=True","Sort=True")</f>
        <v>13.61495341758167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47832</v>
      </c>
      <c r="T1974" s="43">
        <f ca="1">_xll.BInterpol('Base CDI'!$H$4:$H$28,'Base CDI'!$J$4:$J$29,S1974,"Cubic","Extrapolate=Linear","MultiX=Average","Skip=True","Sort=True")</f>
        <v>13.780910651062417</v>
      </c>
      <c r="U1974" s="43">
        <f ca="1">_xll.BInterpol('Base CDI'!$H$4:$H$28,'Base CDI'!$I$4:$I$29,S1974,"Cubic","Extrapolate=Linear","MultiX=Average","Skip=True","Sort=True")</f>
        <v>13.615220227166624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47833</v>
      </c>
      <c r="T1975" s="43">
        <f ca="1">_xll.BInterpol('Base CDI'!$H$4:$H$28,'Base CDI'!$J$4:$J$29,S1975,"Cubic","Extrapolate=Linear","MultiX=Average","Skip=True","Sort=True")</f>
        <v>13.781196978609172</v>
      </c>
      <c r="U1975" s="43">
        <f ca="1">_xll.BInterpol('Base CDI'!$H$4:$H$28,'Base CDI'!$I$4:$I$29,S1975,"Cubic","Extrapolate=Linear","MultiX=Average","Skip=True","Sort=True")</f>
        <v>13.615486899825274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47834</v>
      </c>
      <c r="T1976" s="43">
        <f ca="1">_xll.BInterpol('Base CDI'!$H$4:$H$28,'Base CDI'!$J$4:$J$29,S1976,"Cubic","Extrapolate=Linear","MultiX=Average","Skip=True","Sort=True")</f>
        <v>13.781482888576587</v>
      </c>
      <c r="U1976" s="43">
        <f ca="1">_xll.BInterpol('Base CDI'!$H$4:$H$28,'Base CDI'!$I$4:$I$29,S1976,"Cubic","Extrapolate=Linear","MultiX=Average","Skip=True","Sort=True")</f>
        <v>13.615753436191991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47835</v>
      </c>
      <c r="T1977" s="43">
        <f ca="1">_xll.BInterpol('Base CDI'!$H$4:$H$28,'Base CDI'!$J$4:$J$29,S1977,"Cubic","Extrapolate=Linear","MultiX=Average","Skip=True","Sort=True")</f>
        <v>13.781768380159191</v>
      </c>
      <c r="U1977" s="43">
        <f ca="1">_xll.BInterpol('Base CDI'!$H$4:$H$28,'Base CDI'!$I$4:$I$29,S1977,"Cubic","Extrapolate=Linear","MultiX=Average","Skip=True","Sort=True")</f>
        <v>13.616019836901138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47836</v>
      </c>
      <c r="T1978" s="43">
        <f ca="1">_xll.BInterpol('Base CDI'!$H$4:$H$28,'Base CDI'!$J$4:$J$29,S1978,"Cubic","Extrapolate=Linear","MultiX=Average","Skip=True","Sort=True")</f>
        <v>13.78205345255151</v>
      </c>
      <c r="U1978" s="43">
        <f ca="1">_xll.BInterpol('Base CDI'!$H$4:$H$28,'Base CDI'!$I$4:$I$29,S1978,"Cubic","Extrapolate=Linear","MultiX=Average","Skip=True","Sort=True")</f>
        <v>13.616286102587084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47837</v>
      </c>
      <c r="T1979" s="43">
        <f ca="1">_xll.BInterpol('Base CDI'!$H$4:$H$28,'Base CDI'!$J$4:$J$29,S1979,"Cubic","Extrapolate=Linear","MultiX=Average","Skip=True","Sort=True")</f>
        <v>13.782338104948074</v>
      </c>
      <c r="U1979" s="43">
        <f ca="1">_xll.BInterpol('Base CDI'!$H$4:$H$28,'Base CDI'!$I$4:$I$29,S1979,"Cubic","Extrapolate=Linear","MultiX=Average","Skip=True","Sort=True")</f>
        <v>13.616552233884198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47838</v>
      </c>
      <c r="T1980" s="43">
        <f ca="1">_xll.BInterpol('Base CDI'!$H$4:$H$28,'Base CDI'!$J$4:$J$29,S1980,"Cubic","Extrapolate=Linear","MultiX=Average","Skip=True","Sort=True")</f>
        <v>13.782622336543412</v>
      </c>
      <c r="U1980" s="43">
        <f ca="1">_xll.BInterpol('Base CDI'!$H$4:$H$28,'Base CDI'!$I$4:$I$29,S1980,"Cubic","Extrapolate=Linear","MultiX=Average","Skip=True","Sort=True")</f>
        <v>13.616818231426844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47839</v>
      </c>
      <c r="T1981" s="43">
        <f ca="1">_xll.BInterpol('Base CDI'!$H$4:$H$28,'Base CDI'!$J$4:$J$29,S1981,"Cubic","Extrapolate=Linear","MultiX=Average","Skip=True","Sort=True")</f>
        <v>13.782906146532051</v>
      </c>
      <c r="U1981" s="43">
        <f ca="1">_xll.BInterpol('Base CDI'!$H$4:$H$28,'Base CDI'!$I$4:$I$29,S1981,"Cubic","Extrapolate=Linear","MultiX=Average","Skip=True","Sort=True")</f>
        <v>13.617084095849393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47840</v>
      </c>
      <c r="T1982" s="43">
        <f ca="1">_xll.BInterpol('Base CDI'!$H$4:$H$28,'Base CDI'!$J$4:$J$29,S1982,"Cubic","Extrapolate=Linear","MultiX=Average","Skip=True","Sort=True")</f>
        <v>13.783189534108518</v>
      </c>
      <c r="U1982" s="43">
        <f ca="1">_xll.BInterpol('Base CDI'!$H$4:$H$28,'Base CDI'!$I$4:$I$29,S1982,"Cubic","Extrapolate=Linear","MultiX=Average","Skip=True","Sort=True")</f>
        <v>13.61734982778621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47841</v>
      </c>
      <c r="T1983" s="43">
        <f ca="1">_xll.BInterpol('Base CDI'!$H$4:$H$28,'Base CDI'!$J$4:$J$29,S1983,"Cubic","Extrapolate=Linear","MultiX=Average","Skip=True","Sort=True")</f>
        <v>13.783472498467344</v>
      </c>
      <c r="U1983" s="43">
        <f ca="1">_xll.BInterpol('Base CDI'!$H$4:$H$28,'Base CDI'!$I$4:$I$29,S1983,"Cubic","Extrapolate=Linear","MultiX=Average","Skip=True","Sort=True")</f>
        <v>13.617615427871664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47842</v>
      </c>
      <c r="T1984" s="43">
        <f ca="1">_xll.BInterpol('Base CDI'!$H$4:$H$28,'Base CDI'!$J$4:$J$29,S1984,"Cubic","Extrapolate=Linear","MultiX=Average","Skip=True","Sort=True")</f>
        <v>13.783755038803053</v>
      </c>
      <c r="U1984" s="43">
        <f ca="1">_xll.BInterpol('Base CDI'!$H$4:$H$28,'Base CDI'!$I$4:$I$29,S1984,"Cubic","Extrapolate=Linear","MultiX=Average","Skip=True","Sort=True")</f>
        <v>13.617880896740122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47843</v>
      </c>
      <c r="T1985" s="43">
        <f ca="1">_xll.BInterpol('Base CDI'!$H$4:$H$28,'Base CDI'!$J$4:$J$29,S1985,"Cubic","Extrapolate=Linear","MultiX=Average","Skip=True","Sort=True")</f>
        <v>13.784037154310177</v>
      </c>
      <c r="U1985" s="43">
        <f ca="1">_xll.BInterpol('Base CDI'!$H$4:$H$28,'Base CDI'!$I$4:$I$29,S1985,"Cubic","Extrapolate=Linear","MultiX=Average","Skip=True","Sort=True")</f>
        <v>13.61814623502595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47844</v>
      </c>
      <c r="T1986" s="43">
        <f ca="1">_xll.BInterpol('Base CDI'!$H$4:$H$28,'Base CDI'!$J$4:$J$29,S1986,"Cubic","Extrapolate=Linear","MultiX=Average","Skip=True","Sort=True")</f>
        <v>13.784318844183243</v>
      </c>
      <c r="U1986" s="43">
        <f ca="1">_xll.BInterpol('Base CDI'!$H$4:$H$28,'Base CDI'!$I$4:$I$29,S1986,"Cubic","Extrapolate=Linear","MultiX=Average","Skip=True","Sort=True")</f>
        <v>13.618411443363517</v>
      </c>
    </row>
    <row r="1987" spans="16:21" x14ac:dyDescent="0.25">
      <c r="P1987" s="10">
        <v>37407</v>
      </c>
      <c r="Q1987">
        <v>7.43621</v>
      </c>
      <c r="S1987" s="42">
        <f t="shared" ca="1" si="35"/>
        <v>47845</v>
      </c>
      <c r="T1987" s="43">
        <f ca="1">_xll.BInterpol('Base CDI'!$H$4:$H$28,'Base CDI'!$J$4:$J$29,S1987,"Cubic","Extrapolate=Linear","MultiX=Average","Skip=True","Sort=True")</f>
        <v>13.784600107616779</v>
      </c>
      <c r="U1987" s="43">
        <f ca="1">_xll.BInterpol('Base CDI'!$H$4:$H$28,'Base CDI'!$I$4:$I$29,S1987,"Cubic","Extrapolate=Linear","MultiX=Average","Skip=True","Sort=True")</f>
        <v>13.618676522387188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47846</v>
      </c>
      <c r="T1988" s="43">
        <f ca="1">_xll.BInterpol('Base CDI'!$H$4:$H$28,'Base CDI'!$J$4:$J$29,S1988,"Cubic","Extrapolate=Linear","MultiX=Average","Skip=True","Sort=True")</f>
        <v>13.784880943805314</v>
      </c>
      <c r="U1988" s="43">
        <f ca="1">_xll.BInterpol('Base CDI'!$H$4:$H$28,'Base CDI'!$I$4:$I$29,S1988,"Cubic","Extrapolate=Linear","MultiX=Average","Skip=True","Sort=True")</f>
        <v>13.618941472731334</v>
      </c>
    </row>
    <row r="1989" spans="16:21" x14ac:dyDescent="0.25">
      <c r="P1989" s="10">
        <v>37411</v>
      </c>
      <c r="Q1989">
        <v>7.44564</v>
      </c>
      <c r="S1989" s="42">
        <f t="shared" ca="1" si="35"/>
        <v>47847</v>
      </c>
      <c r="T1989" s="43">
        <f ca="1">_xll.BInterpol('Base CDI'!$H$4:$H$28,'Base CDI'!$J$4:$J$29,S1989,"Cubic","Extrapolate=Linear","MultiX=Average","Skip=True","Sort=True")</f>
        <v>13.785161351943374</v>
      </c>
      <c r="U1989" s="43">
        <f ca="1">_xll.BInterpol('Base CDI'!$H$4:$H$28,'Base CDI'!$I$4:$I$29,S1989,"Cubic","Extrapolate=Linear","MultiX=Average","Skip=True","Sort=True")</f>
        <v>13.619206295030322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47848</v>
      </c>
      <c r="T1990" s="43">
        <f ca="1">_xll.BInterpol('Base CDI'!$H$4:$H$28,'Base CDI'!$J$4:$J$29,S1990,"Cubic","Extrapolate=Linear","MultiX=Average","Skip=True","Sort=True")</f>
        <v>13.78544133122549</v>
      </c>
      <c r="U1990" s="43">
        <f ca="1">_xll.BInterpol('Base CDI'!$H$4:$H$28,'Base CDI'!$I$4:$I$29,S1990,"Cubic","Extrapolate=Linear","MultiX=Average","Skip=True","Sort=True")</f>
        <v>13.619470989918517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47849</v>
      </c>
      <c r="T1991" s="43">
        <f ca="1">_xll.BInterpol('Base CDI'!$H$4:$H$28,'Base CDI'!$J$4:$J$29,S1991,"Cubic","Extrapolate=Linear","MultiX=Average","Skip=True","Sort=True")</f>
        <v>13.78572088084619</v>
      </c>
      <c r="U1991" s="43">
        <f ca="1">_xll.BInterpol('Base CDI'!$H$4:$H$28,'Base CDI'!$I$4:$I$29,S1991,"Cubic","Extrapolate=Linear","MultiX=Average","Skip=True","Sort=True")</f>
        <v>13.619735558030285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47850</v>
      </c>
      <c r="T1992" s="43">
        <f ca="1">_xll.BInterpol('Base CDI'!$H$4:$H$28,'Base CDI'!$J$4:$J$29,S1992,"Cubic","Extrapolate=Linear","MultiX=Average","Skip=True","Sort=True")</f>
        <v>13.786</v>
      </c>
      <c r="U1992" s="43">
        <f ca="1">_xll.BInterpol('Base CDI'!$H$4:$H$28,'Base CDI'!$I$4:$I$29,S1992,"Cubic","Extrapolate=Linear","MultiX=Average","Skip=True","Sort=True")</f>
        <v>13.62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47851</v>
      </c>
      <c r="T1993" s="43">
        <f ca="1">_xll.BInterpol('Base CDI'!$H$4:$H$28,'Base CDI'!$J$4:$J$29,S1993,"Cubic","Extrapolate=Linear","MultiX=Average","Skip=True","Sort=True")</f>
        <v>13.786278688088064</v>
      </c>
      <c r="U1993" s="43">
        <f ca="1">_xll.BInterpol('Base CDI'!$H$4:$H$28,'Base CDI'!$I$4:$I$29,S1993,"Cubic","Extrapolate=Linear","MultiX=Average","Skip=True","Sort=True")</f>
        <v>13.620264316305557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47852</v>
      </c>
      <c r="T1994" s="43">
        <f ca="1">_xll.BInterpol('Base CDI'!$H$4:$H$28,'Base CDI'!$J$4:$J$29,S1994,"Cubic","Extrapolate=Linear","MultiX=Average","Skip=True","Sort=True")</f>
        <v>13.786556945337995</v>
      </c>
      <c r="U1994" s="43">
        <f ca="1">_xll.BInterpol('Base CDI'!$H$4:$H$28,'Base CDI'!$I$4:$I$29,S1994,"Cubic","Extrapolate=Linear","MultiX=Average","Skip=True","Sort=True")</f>
        <v>13.620528506798999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47853</v>
      </c>
      <c r="T1995" s="43">
        <f ca="1">_xll.BInterpol('Base CDI'!$H$4:$H$28,'Base CDI'!$J$4:$J$29,S1995,"Cubic","Extrapolate=Linear","MultiX=Average","Skip=True","Sort=True")</f>
        <v>13.786834772184017</v>
      </c>
      <c r="U1995" s="43">
        <f ca="1">_xll.BInterpol('Base CDI'!$H$4:$H$28,'Base CDI'!$I$4:$I$29,S1995,"Cubic","Extrapolate=Linear","MultiX=Average","Skip=True","Sort=True")</f>
        <v>13.620792571175899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47854</v>
      </c>
      <c r="T1996" s="43">
        <f ca="1">_xll.BInterpol('Base CDI'!$H$4:$H$28,'Base CDI'!$J$4:$J$29,S1996,"Cubic","Extrapolate=Linear","MultiX=Average","Skip=True","Sort=True")</f>
        <v>13.787112169060354</v>
      </c>
      <c r="U1996" s="43">
        <f ca="1">_xll.BInterpol('Base CDI'!$H$4:$H$28,'Base CDI'!$I$4:$I$29,S1996,"Cubic","Extrapolate=Linear","MultiX=Average","Skip=True","Sort=True")</f>
        <v>13.621056509131831</v>
      </c>
    </row>
    <row r="1997" spans="16:21" x14ac:dyDescent="0.25">
      <c r="P1997" s="10">
        <v>37421</v>
      </c>
      <c r="Q1997">
        <v>7.483142</v>
      </c>
      <c r="S1997" s="42">
        <f t="shared" ca="1" si="36"/>
        <v>47855</v>
      </c>
      <c r="T1997" s="43">
        <f ca="1">_xll.BInterpol('Base CDI'!$H$4:$H$28,'Base CDI'!$J$4:$J$29,S1997,"Cubic","Extrapolate=Linear","MultiX=Average","Skip=True","Sort=True")</f>
        <v>13.787389136401234</v>
      </c>
      <c r="U1997" s="43">
        <f ca="1">_xll.BInterpol('Base CDI'!$H$4:$H$28,'Base CDI'!$I$4:$I$29,S1997,"Cubic","Extrapolate=Linear","MultiX=Average","Skip=True","Sort=True")</f>
        <v>13.621320320362369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47856</v>
      </c>
      <c r="T1998" s="43">
        <f ca="1">_xll.BInterpol('Base CDI'!$H$4:$H$28,'Base CDI'!$J$4:$J$29,S1998,"Cubic","Extrapolate=Linear","MultiX=Average","Skip=True","Sort=True")</f>
        <v>13.787665674640882</v>
      </c>
      <c r="U1998" s="43">
        <f ca="1">_xll.BInterpol('Base CDI'!$H$4:$H$28,'Base CDI'!$I$4:$I$29,S1998,"Cubic","Extrapolate=Linear","MultiX=Average","Skip=True","Sort=True")</f>
        <v>13.621584004563086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47857</v>
      </c>
      <c r="T1999" s="43">
        <f ca="1">_xll.BInterpol('Base CDI'!$H$4:$H$28,'Base CDI'!$J$4:$J$29,S1999,"Cubic","Extrapolate=Linear","MultiX=Average","Skip=True","Sort=True")</f>
        <v>13.787941784213524</v>
      </c>
      <c r="U1999" s="43">
        <f ca="1">_xll.BInterpol('Base CDI'!$H$4:$H$28,'Base CDI'!$I$4:$I$29,S1999,"Cubic","Extrapolate=Linear","MultiX=Average","Skip=True","Sort=True")</f>
        <v>13.62184756142956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47858</v>
      </c>
      <c r="T2000" s="43">
        <f ca="1">_xll.BInterpol('Base CDI'!$H$4:$H$28,'Base CDI'!$J$4:$J$29,S2000,"Cubic","Extrapolate=Linear","MultiX=Average","Skip=True","Sort=True")</f>
        <v>13.788217465553387</v>
      </c>
      <c r="U2000" s="43">
        <f ca="1">_xll.BInterpol('Base CDI'!$H$4:$H$28,'Base CDI'!$I$4:$I$29,S2000,"Cubic","Extrapolate=Linear","MultiX=Average","Skip=True","Sort=True")</f>
        <v>13.622110990657358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47859</v>
      </c>
      <c r="T2001" s="43">
        <f ca="1">_xll.BInterpol('Base CDI'!$H$4:$H$28,'Base CDI'!$J$4:$J$29,S2001,"Cubic","Extrapolate=Linear","MultiX=Average","Skip=True","Sort=True")</f>
        <v>13.788492719094695</v>
      </c>
      <c r="U2001" s="43">
        <f ca="1">_xll.BInterpol('Base CDI'!$H$4:$H$28,'Base CDI'!$I$4:$I$29,S2001,"Cubic","Extrapolate=Linear","MultiX=Average","Skip=True","Sort=True")</f>
        <v>13.622374291942061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47860</v>
      </c>
      <c r="T2002" s="43">
        <f ca="1">_xll.BInterpol('Base CDI'!$H$4:$H$28,'Base CDI'!$J$4:$J$29,S2002,"Cubic","Extrapolate=Linear","MultiX=Average","Skip=True","Sort=True")</f>
        <v>13.788767545271673</v>
      </c>
      <c r="U2002" s="43">
        <f ca="1">_xll.BInterpol('Base CDI'!$H$4:$H$28,'Base CDI'!$I$4:$I$29,S2002,"Cubic","Extrapolate=Linear","MultiX=Average","Skip=True","Sort=True")</f>
        <v>13.622637464979238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47861</v>
      </c>
      <c r="T2003" s="43">
        <f ca="1">_xll.BInterpol('Base CDI'!$H$4:$H$28,'Base CDI'!$J$4:$J$29,S2003,"Cubic","Extrapolate=Linear","MultiX=Average","Skip=True","Sort=True")</f>
        <v>13.789041944518548</v>
      </c>
      <c r="U2003" s="43">
        <f ca="1">_xll.BInterpol('Base CDI'!$H$4:$H$28,'Base CDI'!$I$4:$I$29,S2003,"Cubic","Extrapolate=Linear","MultiX=Average","Skip=True","Sort=True")</f>
        <v>13.622900509464465</v>
      </c>
    </row>
    <row r="2004" spans="16:21" x14ac:dyDescent="0.25">
      <c r="P2004" s="10">
        <v>37432</v>
      </c>
      <c r="Q2004">
        <v>7.518262</v>
      </c>
      <c r="S2004" s="42">
        <f t="shared" ca="1" si="36"/>
        <v>47862</v>
      </c>
      <c r="T2004" s="43">
        <f ca="1">_xll.BInterpol('Base CDI'!$H$4:$H$28,'Base CDI'!$J$4:$J$29,S2004,"Cubic","Extrapolate=Linear","MultiX=Average","Skip=True","Sort=True")</f>
        <v>13.789315917269546</v>
      </c>
      <c r="U2004" s="43">
        <f ca="1">_xll.BInterpol('Base CDI'!$H$4:$H$28,'Base CDI'!$I$4:$I$29,S2004,"Cubic","Extrapolate=Linear","MultiX=Average","Skip=True","Sort=True")</f>
        <v>13.623163425093315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47863</v>
      </c>
      <c r="T2005" s="43">
        <f ca="1">_xll.BInterpol('Base CDI'!$H$4:$H$28,'Base CDI'!$J$4:$J$29,S2005,"Cubic","Extrapolate=Linear","MultiX=Average","Skip=True","Sort=True")</f>
        <v>13.789589463958892</v>
      </c>
      <c r="U2005" s="43">
        <f ca="1">_xll.BInterpol('Base CDI'!$H$4:$H$28,'Base CDI'!$I$4:$I$29,S2005,"Cubic","Extrapolate=Linear","MultiX=Average","Skip=True","Sort=True")</f>
        <v>13.623426211561362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47864</v>
      </c>
      <c r="T2006" s="43">
        <f ca="1">_xll.BInterpol('Base CDI'!$H$4:$H$28,'Base CDI'!$J$4:$J$29,S2006,"Cubic","Extrapolate=Linear","MultiX=Average","Skip=True","Sort=True")</f>
        <v>13.789862585020813</v>
      </c>
      <c r="U2006" s="43">
        <f ca="1">_xll.BInterpol('Base CDI'!$H$4:$H$28,'Base CDI'!$I$4:$I$29,S2006,"Cubic","Extrapolate=Linear","MultiX=Average","Skip=True","Sort=True")</f>
        <v>13.623688868564182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47865</v>
      </c>
      <c r="T2007" s="43">
        <f ca="1">_xll.BInterpol('Base CDI'!$H$4:$H$28,'Base CDI'!$J$4:$J$29,S2007,"Cubic","Extrapolate=Linear","MultiX=Average","Skip=True","Sort=True")</f>
        <v>13.790135280889533</v>
      </c>
      <c r="U2007" s="43">
        <f ca="1">_xll.BInterpol('Base CDI'!$H$4:$H$28,'Base CDI'!$I$4:$I$29,S2007,"Cubic","Extrapolate=Linear","MultiX=Average","Skip=True","Sort=True")</f>
        <v>13.623951395797347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47866</v>
      </c>
      <c r="T2008" s="43">
        <f ca="1">_xll.BInterpol('Base CDI'!$H$4:$H$28,'Base CDI'!$J$4:$J$29,S2008,"Cubic","Extrapolate=Linear","MultiX=Average","Skip=True","Sort=True")</f>
        <v>13.79040755199928</v>
      </c>
      <c r="U2008" s="43">
        <f ca="1">_xll.BInterpol('Base CDI'!$H$4:$H$28,'Base CDI'!$I$4:$I$29,S2008,"Cubic","Extrapolate=Linear","MultiX=Average","Skip=True","Sort=True")</f>
        <v>13.62421379295643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47867</v>
      </c>
      <c r="T2009" s="43">
        <f ca="1">_xll.BInterpol('Base CDI'!$H$4:$H$28,'Base CDI'!$J$4:$J$29,S2009,"Cubic","Extrapolate=Linear","MultiX=Average","Skip=True","Sort=True")</f>
        <v>13.790679398784278</v>
      </c>
      <c r="U2009" s="43">
        <f ca="1">_xll.BInterpol('Base CDI'!$H$4:$H$28,'Base CDI'!$I$4:$I$29,S2009,"Cubic","Extrapolate=Linear","MultiX=Average","Skip=True","Sort=True")</f>
        <v>13.624476059737008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47868</v>
      </c>
      <c r="T2010" s="43">
        <f ca="1">_xll.BInterpol('Base CDI'!$H$4:$H$28,'Base CDI'!$J$4:$J$29,S2010,"Cubic","Extrapolate=Linear","MultiX=Average","Skip=True","Sort=True")</f>
        <v>13.790950821678754</v>
      </c>
      <c r="U2010" s="43">
        <f ca="1">_xll.BInterpol('Base CDI'!$H$4:$H$28,'Base CDI'!$I$4:$I$29,S2010,"Cubic","Extrapolate=Linear","MultiX=Average","Skip=True","Sort=True")</f>
        <v>13.624738195834652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47869</v>
      </c>
      <c r="T2011" s="43">
        <f ca="1">_xll.BInterpol('Base CDI'!$H$4:$H$28,'Base CDI'!$J$4:$J$29,S2011,"Cubic","Extrapolate=Linear","MultiX=Average","Skip=True","Sort=True")</f>
        <v>13.791221821116933</v>
      </c>
      <c r="U2011" s="43">
        <f ca="1">_xll.BInterpol('Base CDI'!$H$4:$H$28,'Base CDI'!$I$4:$I$29,S2011,"Cubic","Extrapolate=Linear","MultiX=Average","Skip=True","Sort=True")</f>
        <v>13.625000200944939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47870</v>
      </c>
      <c r="T2012" s="43">
        <f ca="1">_xll.BInterpol('Base CDI'!$H$4:$H$28,'Base CDI'!$J$4:$J$29,S2012,"Cubic","Extrapolate=Linear","MultiX=Average","Skip=True","Sort=True")</f>
        <v>13.791492397533039</v>
      </c>
      <c r="U2012" s="43">
        <f ca="1">_xll.BInterpol('Base CDI'!$H$4:$H$28,'Base CDI'!$I$4:$I$29,S2012,"Cubic","Extrapolate=Linear","MultiX=Average","Skip=True","Sort=True")</f>
        <v>13.625262074763439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47871</v>
      </c>
      <c r="T2013" s="43">
        <f ca="1">_xll.BInterpol('Base CDI'!$H$4:$H$28,'Base CDI'!$J$4:$J$29,S2013,"Cubic","Extrapolate=Linear","MultiX=Average","Skip=True","Sort=True")</f>
        <v>13.791762551361302</v>
      </c>
      <c r="U2013" s="43">
        <f ca="1">_xll.BInterpol('Base CDI'!$H$4:$H$28,'Base CDI'!$I$4:$I$29,S2013,"Cubic","Extrapolate=Linear","MultiX=Average","Skip=True","Sort=True")</f>
        <v>13.62552381698573</v>
      </c>
    </row>
    <row r="2014" spans="16:21" x14ac:dyDescent="0.25">
      <c r="P2014" s="10">
        <v>37446</v>
      </c>
      <c r="Q2014">
        <v>7.568829</v>
      </c>
      <c r="S2014" s="42">
        <f t="shared" ca="1" si="36"/>
        <v>47872</v>
      </c>
      <c r="T2014" s="43">
        <f ca="1">_xll.BInterpol('Base CDI'!$H$4:$H$28,'Base CDI'!$J$4:$J$29,S2014,"Cubic","Extrapolate=Linear","MultiX=Average","Skip=True","Sort=True")</f>
        <v>13.792032283035944</v>
      </c>
      <c r="U2014" s="43">
        <f ca="1">_xll.BInterpol('Base CDI'!$H$4:$H$28,'Base CDI'!$I$4:$I$29,S2014,"Cubic","Extrapolate=Linear","MultiX=Average","Skip=True","Sort=True")</f>
        <v>13.625785427307383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47873</v>
      </c>
      <c r="T2015" s="43">
        <f ca="1">_xll.BInterpol('Base CDI'!$H$4:$H$28,'Base CDI'!$J$4:$J$29,S2015,"Cubic","Extrapolate=Linear","MultiX=Average","Skip=True","Sort=True")</f>
        <v>13.792301592991192</v>
      </c>
      <c r="U2015" s="43">
        <f ca="1">_xll.BInterpol('Base CDI'!$H$4:$H$28,'Base CDI'!$I$4:$I$29,S2015,"Cubic","Extrapolate=Linear","MultiX=Average","Skip=True","Sort=True")</f>
        <v>13.626046905423971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47874</v>
      </c>
      <c r="T2016" s="43">
        <f ca="1">_xll.BInterpol('Base CDI'!$H$4:$H$28,'Base CDI'!$J$4:$J$29,S2016,"Cubic","Extrapolate=Linear","MultiX=Average","Skip=True","Sort=True")</f>
        <v>13.792570481661272</v>
      </c>
      <c r="U2016" s="43">
        <f ca="1">_xll.BInterpol('Base CDI'!$H$4:$H$28,'Base CDI'!$I$4:$I$29,S2016,"Cubic","Extrapolate=Linear","MultiX=Average","Skip=True","Sort=True")</f>
        <v>13.626308251031071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47875</v>
      </c>
      <c r="T2017" s="43">
        <f ca="1">_xll.BInterpol('Base CDI'!$H$4:$H$28,'Base CDI'!$J$4:$J$29,S2017,"Cubic","Extrapolate=Linear","MultiX=Average","Skip=True","Sort=True")</f>
        <v>13.792838949480409</v>
      </c>
      <c r="U2017" s="43">
        <f ca="1">_xll.BInterpol('Base CDI'!$H$4:$H$28,'Base CDI'!$I$4:$I$29,S2017,"Cubic","Extrapolate=Linear","MultiX=Average","Skip=True","Sort=True")</f>
        <v>13.626569463824257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47876</v>
      </c>
      <c r="T2018" s="43">
        <f ca="1">_xll.BInterpol('Base CDI'!$H$4:$H$28,'Base CDI'!$J$4:$J$29,S2018,"Cubic","Extrapolate=Linear","MultiX=Average","Skip=True","Sort=True")</f>
        <v>13.79310699688283</v>
      </c>
      <c r="U2018" s="43">
        <f ca="1">_xll.BInterpol('Base CDI'!$H$4:$H$28,'Base CDI'!$I$4:$I$29,S2018,"Cubic","Extrapolate=Linear","MultiX=Average","Skip=True","Sort=True")</f>
        <v>13.626830543499102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47877</v>
      </c>
      <c r="T2019" s="43">
        <f ca="1">_xll.BInterpol('Base CDI'!$H$4:$H$28,'Base CDI'!$J$4:$J$29,S2019,"Cubic","Extrapolate=Linear","MultiX=Average","Skip=True","Sort=True")</f>
        <v>13.793374624302761</v>
      </c>
      <c r="U2019" s="43">
        <f ca="1">_xll.BInterpol('Base CDI'!$H$4:$H$28,'Base CDI'!$I$4:$I$29,S2019,"Cubic","Extrapolate=Linear","MultiX=Average","Skip=True","Sort=True")</f>
        <v>13.627091489751178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47878</v>
      </c>
      <c r="T2020" s="43">
        <f ca="1">_xll.BInterpol('Base CDI'!$H$4:$H$28,'Base CDI'!$J$4:$J$29,S2020,"Cubic","Extrapolate=Linear","MultiX=Average","Skip=True","Sort=True")</f>
        <v>13.793641832174426</v>
      </c>
      <c r="U2020" s="43">
        <f ca="1">_xll.BInterpol('Base CDI'!$H$4:$H$28,'Base CDI'!$I$4:$I$29,S2020,"Cubic","Extrapolate=Linear","MultiX=Average","Skip=True","Sort=True")</f>
        <v>13.62735230227606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47879</v>
      </c>
      <c r="T2021" s="43">
        <f ca="1">_xll.BInterpol('Base CDI'!$H$4:$H$28,'Base CDI'!$J$4:$J$29,S2021,"Cubic","Extrapolate=Linear","MultiX=Average","Skip=True","Sort=True")</f>
        <v>13.793908620932053</v>
      </c>
      <c r="U2021" s="43">
        <f ca="1">_xll.BInterpol('Base CDI'!$H$4:$H$28,'Base CDI'!$I$4:$I$29,S2021,"Cubic","Extrapolate=Linear","MultiX=Average","Skip=True","Sort=True")</f>
        <v>13.627612980769324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47880</v>
      </c>
      <c r="T2022" s="43">
        <f ca="1">_xll.BInterpol('Base CDI'!$H$4:$H$28,'Base CDI'!$J$4:$J$29,S2022,"Cubic","Extrapolate=Linear","MultiX=Average","Skip=True","Sort=True")</f>
        <v>13.794174991009864</v>
      </c>
      <c r="U2022" s="43">
        <f ca="1">_xll.BInterpol('Base CDI'!$H$4:$H$28,'Base CDI'!$I$4:$I$29,S2022,"Cubic","Extrapolate=Linear","MultiX=Average","Skip=True","Sort=True")</f>
        <v>13.627873524926542</v>
      </c>
    </row>
    <row r="2023" spans="16:21" x14ac:dyDescent="0.25">
      <c r="P2023" s="10">
        <v>37459</v>
      </c>
      <c r="Q2023">
        <v>7.614242</v>
      </c>
      <c r="S2023" s="42">
        <f t="shared" ca="1" si="36"/>
        <v>47881</v>
      </c>
      <c r="T2023" s="43">
        <f ca="1">_xll.BInterpol('Base CDI'!$H$4:$H$28,'Base CDI'!$J$4:$J$29,S2023,"Cubic","Extrapolate=Linear","MultiX=Average","Skip=True","Sort=True")</f>
        <v>13.79444094284209</v>
      </c>
      <c r="U2023" s="43">
        <f ca="1">_xll.BInterpol('Base CDI'!$H$4:$H$28,'Base CDI'!$I$4:$I$29,S2023,"Cubic","Extrapolate=Linear","MultiX=Average","Skip=True","Sort=True")</f>
        <v>13.628133934443289</v>
      </c>
    </row>
    <row r="2024" spans="16:21" x14ac:dyDescent="0.25">
      <c r="P2024" s="10">
        <v>37460</v>
      </c>
      <c r="Q2024">
        <v>7.619211</v>
      </c>
      <c r="S2024" s="42">
        <f t="shared" ca="1" si="36"/>
        <v>47882</v>
      </c>
      <c r="T2024" s="43">
        <f ca="1">_xll.BInterpol('Base CDI'!$H$4:$H$28,'Base CDI'!$J$4:$J$29,S2024,"Cubic","Extrapolate=Linear","MultiX=Average","Skip=True","Sort=True")</f>
        <v>13.794706476862952</v>
      </c>
      <c r="U2024" s="43">
        <f ca="1">_xll.BInterpol('Base CDI'!$H$4:$H$28,'Base CDI'!$I$4:$I$29,S2024,"Cubic","Extrapolate=Linear","MultiX=Average","Skip=True","Sort=True")</f>
        <v>13.628394209015138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47883</v>
      </c>
      <c r="T2025" s="43">
        <f ca="1">_xll.BInterpol('Base CDI'!$H$4:$H$28,'Base CDI'!$J$4:$J$29,S2025,"Cubic","Extrapolate=Linear","MultiX=Average","Skip=True","Sort=True")</f>
        <v>13.794971593506679</v>
      </c>
      <c r="U2025" s="43">
        <f ca="1">_xll.BInterpol('Base CDI'!$H$4:$H$28,'Base CDI'!$I$4:$I$29,S2025,"Cubic","Extrapolate=Linear","MultiX=Average","Skip=True","Sort=True")</f>
        <v>13.628654348337664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47884</v>
      </c>
      <c r="T2026" s="43">
        <f ca="1">_xll.BInterpol('Base CDI'!$H$4:$H$28,'Base CDI'!$J$4:$J$29,S2026,"Cubic","Extrapolate=Linear","MultiX=Average","Skip=True","Sort=True")</f>
        <v>13.795236293207495</v>
      </c>
      <c r="U2026" s="43">
        <f ca="1">_xll.BInterpol('Base CDI'!$H$4:$H$28,'Base CDI'!$I$4:$I$29,S2026,"Cubic","Extrapolate=Linear","MultiX=Average","Skip=True","Sort=True")</f>
        <v>13.628914352106438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47885</v>
      </c>
      <c r="T2027" s="43">
        <f ca="1">_xll.BInterpol('Base CDI'!$H$4:$H$28,'Base CDI'!$J$4:$J$29,S2027,"Cubic","Extrapolate=Linear","MultiX=Average","Skip=True","Sort=True")</f>
        <v>13.795500576399625</v>
      </c>
      <c r="U2027" s="43">
        <f ca="1">_xll.BInterpol('Base CDI'!$H$4:$H$28,'Base CDI'!$I$4:$I$29,S2027,"Cubic","Extrapolate=Linear","MultiX=Average","Skip=True","Sort=True")</f>
        <v>13.629174220017038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47886</v>
      </c>
      <c r="T2028" s="43">
        <f ca="1">_xll.BInterpol('Base CDI'!$H$4:$H$28,'Base CDI'!$J$4:$J$29,S2028,"Cubic","Extrapolate=Linear","MultiX=Average","Skip=True","Sort=True")</f>
        <v>13.795764443517299</v>
      </c>
      <c r="U2028" s="43">
        <f ca="1">_xll.BInterpol('Base CDI'!$H$4:$H$28,'Base CDI'!$I$4:$I$29,S2028,"Cubic","Extrapolate=Linear","MultiX=Average","Skip=True","Sort=True")</f>
        <v>13.629433951765035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47887</v>
      </c>
      <c r="T2029" s="43">
        <f ca="1">_xll.BInterpol('Base CDI'!$H$4:$H$28,'Base CDI'!$J$4:$J$29,S2029,"Cubic","Extrapolate=Linear","MultiX=Average","Skip=True","Sort=True")</f>
        <v>13.796027894994738</v>
      </c>
      <c r="U2029" s="43">
        <f ca="1">_xll.BInterpol('Base CDI'!$H$4:$H$28,'Base CDI'!$I$4:$I$29,S2029,"Cubic","Extrapolate=Linear","MultiX=Average","Skip=True","Sort=True")</f>
        <v>13.629693547046005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47888</v>
      </c>
      <c r="T2030" s="43">
        <f ca="1">_xll.BInterpol('Base CDI'!$H$4:$H$28,'Base CDI'!$J$4:$J$29,S2030,"Cubic","Extrapolate=Linear","MultiX=Average","Skip=True","Sort=True")</f>
        <v>13.796290931266169</v>
      </c>
      <c r="U2030" s="43">
        <f ca="1">_xll.BInterpol('Base CDI'!$H$4:$H$28,'Base CDI'!$I$4:$I$29,S2030,"Cubic","Extrapolate=Linear","MultiX=Average","Skip=True","Sort=True")</f>
        <v>13.629953005555521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47889</v>
      </c>
      <c r="T2031" s="43">
        <f ca="1">_xll.BInterpol('Base CDI'!$H$4:$H$28,'Base CDI'!$J$4:$J$29,S2031,"Cubic","Extrapolate=Linear","MultiX=Average","Skip=True","Sort=True")</f>
        <v>13.79655355276582</v>
      </c>
      <c r="U2031" s="43">
        <f ca="1">_xll.BInterpol('Base CDI'!$H$4:$H$28,'Base CDI'!$I$4:$I$29,S2031,"Cubic","Extrapolate=Linear","MultiX=Average","Skip=True","Sort=True")</f>
        <v>13.630212326989156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47890</v>
      </c>
      <c r="T2032" s="43">
        <f ca="1">_xll.BInterpol('Base CDI'!$H$4:$H$28,'Base CDI'!$J$4:$J$29,S2032,"Cubic","Extrapolate=Linear","MultiX=Average","Skip=True","Sort=True")</f>
        <v>13.796815759927915</v>
      </c>
      <c r="U2032" s="43">
        <f ca="1">_xll.BInterpol('Base CDI'!$H$4:$H$28,'Base CDI'!$I$4:$I$29,S2032,"Cubic","Extrapolate=Linear","MultiX=Average","Skip=True","Sort=True")</f>
        <v>13.630471511042485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47891</v>
      </c>
      <c r="T2033" s="43">
        <f ca="1">_xll.BInterpol('Base CDI'!$H$4:$H$28,'Base CDI'!$J$4:$J$29,S2033,"Cubic","Extrapolate=Linear","MultiX=Average","Skip=True","Sort=True")</f>
        <v>13.797077553186679</v>
      </c>
      <c r="U2033" s="43">
        <f ca="1">_xll.BInterpol('Base CDI'!$H$4:$H$28,'Base CDI'!$I$4:$I$29,S2033,"Cubic","Extrapolate=Linear","MultiX=Average","Skip=True","Sort=True")</f>
        <v>13.630730557411081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47892</v>
      </c>
      <c r="T2034" s="43">
        <f ca="1">_xll.BInterpol('Base CDI'!$H$4:$H$28,'Base CDI'!$J$4:$J$29,S2034,"Cubic","Extrapolate=Linear","MultiX=Average","Skip=True","Sort=True")</f>
        <v>13.797338932976338</v>
      </c>
      <c r="U2034" s="43">
        <f ca="1">_xll.BInterpol('Base CDI'!$H$4:$H$28,'Base CDI'!$I$4:$I$29,S2034,"Cubic","Extrapolate=Linear","MultiX=Average","Skip=True","Sort=True")</f>
        <v>13.63098946579052</v>
      </c>
    </row>
    <row r="2035" spans="16:21" x14ac:dyDescent="0.25">
      <c r="P2035" s="10">
        <v>37475</v>
      </c>
      <c r="Q2035">
        <v>7.674112</v>
      </c>
      <c r="S2035" s="42">
        <f t="shared" ca="1" si="36"/>
        <v>47893</v>
      </c>
      <c r="T2035" s="43">
        <f ca="1">_xll.BInterpol('Base CDI'!$H$4:$H$28,'Base CDI'!$J$4:$J$29,S2035,"Cubic","Extrapolate=Linear","MultiX=Average","Skip=True","Sort=True")</f>
        <v>13.79759989973112</v>
      </c>
      <c r="U2035" s="43">
        <f ca="1">_xll.BInterpol('Base CDI'!$H$4:$H$28,'Base CDI'!$I$4:$I$29,S2035,"Cubic","Extrapolate=Linear","MultiX=Average","Skip=True","Sort=True")</f>
        <v>13.631248235876374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47894</v>
      </c>
      <c r="T2036" s="43">
        <f ca="1">_xll.BInterpol('Base CDI'!$H$4:$H$28,'Base CDI'!$J$4:$J$29,S2036,"Cubic","Extrapolate=Linear","MultiX=Average","Skip=True","Sort=True")</f>
        <v>13.797860453885248</v>
      </c>
      <c r="U2036" s="43">
        <f ca="1">_xll.BInterpol('Base CDI'!$H$4:$H$28,'Base CDI'!$I$4:$I$29,S2036,"Cubic","Extrapolate=Linear","MultiX=Average","Skip=True","Sort=True")</f>
        <v>13.631506867364218</v>
      </c>
    </row>
    <row r="2037" spans="16:21" x14ac:dyDescent="0.25">
      <c r="P2037" s="10">
        <v>37477</v>
      </c>
      <c r="Q2037">
        <v>7.684145</v>
      </c>
      <c r="S2037" s="42">
        <f t="shared" ca="1" si="36"/>
        <v>47895</v>
      </c>
      <c r="T2037" s="43">
        <f ca="1">_xll.BInterpol('Base CDI'!$H$4:$H$28,'Base CDI'!$J$4:$J$29,S2037,"Cubic","Extrapolate=Linear","MultiX=Average","Skip=True","Sort=True")</f>
        <v>13.79812059587295</v>
      </c>
      <c r="U2037" s="43">
        <f ca="1">_xll.BInterpol('Base CDI'!$H$4:$H$28,'Base CDI'!$I$4:$I$29,S2037,"Cubic","Extrapolate=Linear","MultiX=Average","Skip=True","Sort=True")</f>
        <v>13.631765359949625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47896</v>
      </c>
      <c r="T2038" s="43">
        <f ca="1">_xll.BInterpol('Base CDI'!$H$4:$H$28,'Base CDI'!$J$4:$J$29,S2038,"Cubic","Extrapolate=Linear","MultiX=Average","Skip=True","Sort=True")</f>
        <v>13.79838032612845</v>
      </c>
      <c r="U2038" s="43">
        <f ca="1">_xll.BInterpol('Base CDI'!$H$4:$H$28,'Base CDI'!$I$4:$I$29,S2038,"Cubic","Extrapolate=Linear","MultiX=Average","Skip=True","Sort=True")</f>
        <v>13.63202371332817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47897</v>
      </c>
      <c r="T2039" s="43">
        <f ca="1">_xll.BInterpol('Base CDI'!$H$4:$H$28,'Base CDI'!$J$4:$J$29,S2039,"Cubic","Extrapolate=Linear","MultiX=Average","Skip=True","Sort=True")</f>
        <v>13.798639645085974</v>
      </c>
      <c r="U2039" s="43">
        <f ca="1">_xll.BInterpol('Base CDI'!$H$4:$H$28,'Base CDI'!$I$4:$I$29,S2039,"Cubic","Extrapolate=Linear","MultiX=Average","Skip=True","Sort=True")</f>
        <v>13.632281927195427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47898</v>
      </c>
      <c r="T2040" s="43">
        <f ca="1">_xll.BInterpol('Base CDI'!$H$4:$H$28,'Base CDI'!$J$4:$J$29,S2040,"Cubic","Extrapolate=Linear","MultiX=Average","Skip=True","Sort=True")</f>
        <v>13.798898553179749</v>
      </c>
      <c r="U2040" s="43">
        <f ca="1">_xll.BInterpol('Base CDI'!$H$4:$H$28,'Base CDI'!$I$4:$I$29,S2040,"Cubic","Extrapolate=Linear","MultiX=Average","Skip=True","Sort=True")</f>
        <v>13.632540001246968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47899</v>
      </c>
      <c r="T2041" s="43">
        <f ca="1">_xll.BInterpol('Base CDI'!$H$4:$H$28,'Base CDI'!$J$4:$J$29,S2041,"Cubic","Extrapolate=Linear","MultiX=Average","Skip=True","Sort=True")</f>
        <v>13.799157050844</v>
      </c>
      <c r="U2041" s="43">
        <f ca="1">_xll.BInterpol('Base CDI'!$H$4:$H$28,'Base CDI'!$I$4:$I$29,S2041,"Cubic","Extrapolate=Linear","MultiX=Average","Skip=True","Sort=True")</f>
        <v>13.632797935178369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47900</v>
      </c>
      <c r="T2042" s="43">
        <f ca="1">_xll.BInterpol('Base CDI'!$H$4:$H$28,'Base CDI'!$J$4:$J$29,S2042,"Cubic","Extrapolate=Linear","MultiX=Average","Skip=True","Sort=True")</f>
        <v>13.799415138512952</v>
      </c>
      <c r="U2042" s="43">
        <f ca="1">_xll.BInterpol('Base CDI'!$H$4:$H$28,'Base CDI'!$I$4:$I$29,S2042,"Cubic","Extrapolate=Linear","MultiX=Average","Skip=True","Sort=True")</f>
        <v>13.633055728685202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47901</v>
      </c>
      <c r="T2043" s="43">
        <f ca="1">_xll.BInterpol('Base CDI'!$H$4:$H$28,'Base CDI'!$J$4:$J$29,S2043,"Cubic","Extrapolate=Linear","MultiX=Average","Skip=True","Sort=True")</f>
        <v>13.799672816620832</v>
      </c>
      <c r="U2043" s="43">
        <f ca="1">_xll.BInterpol('Base CDI'!$H$4:$H$28,'Base CDI'!$I$4:$I$29,S2043,"Cubic","Extrapolate=Linear","MultiX=Average","Skip=True","Sort=True")</f>
        <v>13.633313381463044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47902</v>
      </c>
      <c r="T2044" s="43">
        <f ca="1">_xll.BInterpol('Base CDI'!$H$4:$H$28,'Base CDI'!$J$4:$J$29,S2044,"Cubic","Extrapolate=Linear","MultiX=Average","Skip=True","Sort=True")</f>
        <v>13.799930085601867</v>
      </c>
      <c r="U2044" s="43">
        <f ca="1">_xll.BInterpol('Base CDI'!$H$4:$H$28,'Base CDI'!$I$4:$I$29,S2044,"Cubic","Extrapolate=Linear","MultiX=Average","Skip=True","Sort=True")</f>
        <v>13.633570893207466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47903</v>
      </c>
      <c r="T2045" s="43">
        <f ca="1">_xll.BInterpol('Base CDI'!$H$4:$H$28,'Base CDI'!$J$4:$J$29,S2045,"Cubic","Extrapolate=Linear","MultiX=Average","Skip=True","Sort=True")</f>
        <v>13.800186945890278</v>
      </c>
      <c r="U2045" s="43">
        <f ca="1">_xll.BInterpol('Base CDI'!$H$4:$H$28,'Base CDI'!$I$4:$I$29,S2045,"Cubic","Extrapolate=Linear","MultiX=Average","Skip=True","Sort=True")</f>
        <v>13.633828263614042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47904</v>
      </c>
      <c r="T2046" s="43">
        <f ca="1">_xll.BInterpol('Base CDI'!$H$4:$H$28,'Base CDI'!$J$4:$J$29,S2046,"Cubic","Extrapolate=Linear","MultiX=Average","Skip=True","Sort=True")</f>
        <v>13.800443397920297</v>
      </c>
      <c r="U2046" s="43">
        <f ca="1">_xll.BInterpol('Base CDI'!$H$4:$H$28,'Base CDI'!$I$4:$I$29,S2046,"Cubic","Extrapolate=Linear","MultiX=Average","Skip=True","Sort=True")</f>
        <v>13.634085492378349</v>
      </c>
    </row>
    <row r="2047" spans="16:21" x14ac:dyDescent="0.25">
      <c r="P2047" s="10">
        <v>37491</v>
      </c>
      <c r="Q2047">
        <v>7.734432</v>
      </c>
      <c r="S2047" s="42">
        <f t="shared" ca="1" si="36"/>
        <v>47905</v>
      </c>
      <c r="T2047" s="43">
        <f ca="1">_xll.BInterpol('Base CDI'!$H$4:$H$28,'Base CDI'!$J$4:$J$29,S2047,"Cubic","Extrapolate=Linear","MultiX=Average","Skip=True","Sort=True")</f>
        <v>13.800699442126144</v>
      </c>
      <c r="U2047" s="43">
        <f ca="1">_xll.BInterpol('Base CDI'!$H$4:$H$28,'Base CDI'!$I$4:$I$29,S2047,"Cubic","Extrapolate=Linear","MultiX=Average","Skip=True","Sort=True")</f>
        <v>13.634342579195957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47906</v>
      </c>
      <c r="T2048" s="43">
        <f ca="1">_xll.BInterpol('Base CDI'!$H$4:$H$28,'Base CDI'!$J$4:$J$29,S2048,"Cubic","Extrapolate=Linear","MultiX=Average","Skip=True","Sort=True")</f>
        <v>13.800955078942049</v>
      </c>
      <c r="U2048" s="43">
        <f ca="1">_xll.BInterpol('Base CDI'!$H$4:$H$28,'Base CDI'!$I$4:$I$29,S2048,"Cubic","Extrapolate=Linear","MultiX=Average","Skip=True","Sort=True")</f>
        <v>13.634599523762443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47907</v>
      </c>
      <c r="T2049" s="43">
        <f ca="1">_xll.BInterpol('Base CDI'!$H$4:$H$28,'Base CDI'!$J$4:$J$29,S2049,"Cubic","Extrapolate=Linear","MultiX=Average","Skip=True","Sort=True")</f>
        <v>13.801210308802235</v>
      </c>
      <c r="U2049" s="43">
        <f ca="1">_xll.BInterpol('Base CDI'!$H$4:$H$28,'Base CDI'!$I$4:$I$29,S2049,"Cubic","Extrapolate=Linear","MultiX=Average","Skip=True","Sort=True")</f>
        <v>13.634856325773379</v>
      </c>
    </row>
    <row r="2050" spans="16:21" x14ac:dyDescent="0.25">
      <c r="P2050" s="10">
        <v>37496</v>
      </c>
      <c r="Q2050">
        <v>7.749568</v>
      </c>
      <c r="S2050" s="42">
        <f t="shared" ca="1" si="36"/>
        <v>47908</v>
      </c>
      <c r="T2050" s="43">
        <f ca="1">_xll.BInterpol('Base CDI'!$H$4:$H$28,'Base CDI'!$J$4:$J$29,S2050,"Cubic","Extrapolate=Linear","MultiX=Average","Skip=True","Sort=True")</f>
        <v>13.80146513214093</v>
      </c>
      <c r="U2050" s="43">
        <f ca="1">_xll.BInterpol('Base CDI'!$H$4:$H$28,'Base CDI'!$I$4:$I$29,S2050,"Cubic","Extrapolate=Linear","MultiX=Average","Skip=True","Sort=True")</f>
        <v>13.635112984924341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47909</v>
      </c>
      <c r="T2051" s="43">
        <f ca="1">_xll.BInterpol('Base CDI'!$H$4:$H$28,'Base CDI'!$J$4:$J$29,S2051,"Cubic","Extrapolate=Linear","MultiX=Average","Skip=True","Sort=True")</f>
        <v>13.801719549392358</v>
      </c>
      <c r="U2051" s="43">
        <f ca="1">_xll.BInterpol('Base CDI'!$H$4:$H$28,'Base CDI'!$I$4:$I$29,S2051,"Cubic","Extrapolate=Linear","MultiX=Average","Skip=True","Sort=True")</f>
        <v>13.635369500910901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47910</v>
      </c>
      <c r="T2052" s="43">
        <f ca="1">_xll.BInterpol('Base CDI'!$H$4:$H$28,'Base CDI'!$J$4:$J$29,S2052,"Cubic","Extrapolate=Linear","MultiX=Average","Skip=True","Sort=True")</f>
        <v>13.801973560990746</v>
      </c>
      <c r="U2052" s="43">
        <f ca="1">_xll.BInterpol('Base CDI'!$H$4:$H$28,'Base CDI'!$I$4:$I$29,S2052,"Cubic","Extrapolate=Linear","MultiX=Average","Skip=True","Sort=True")</f>
        <v>13.635625873428634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47911</v>
      </c>
      <c r="T2053" s="43">
        <f ca="1">_xll.BInterpol('Base CDI'!$H$4:$H$28,'Base CDI'!$J$4:$J$29,S2053,"Cubic","Extrapolate=Linear","MultiX=Average","Skip=True","Sort=True")</f>
        <v>13.802227167370317</v>
      </c>
      <c r="U2053" s="43">
        <f ca="1">_xll.BInterpol('Base CDI'!$H$4:$H$28,'Base CDI'!$I$4:$I$29,S2053,"Cubic","Extrapolate=Linear","MultiX=Average","Skip=True","Sort=True")</f>
        <v>13.635882102173111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47912</v>
      </c>
      <c r="T2054" s="43">
        <f ca="1">_xll.BInterpol('Base CDI'!$H$4:$H$28,'Base CDI'!$J$4:$J$29,S2054,"Cubic","Extrapolate=Linear","MultiX=Average","Skip=True","Sort=True")</f>
        <v>13.802480368965302</v>
      </c>
      <c r="U2054" s="43">
        <f ca="1">_xll.BInterpol('Base CDI'!$H$4:$H$28,'Base CDI'!$I$4:$I$29,S2054,"Cubic","Extrapolate=Linear","MultiX=Average","Skip=True","Sort=True")</f>
        <v>13.636138186839911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47913</v>
      </c>
      <c r="T2055" s="43">
        <f ca="1">_xll.BInterpol('Base CDI'!$H$4:$H$28,'Base CDI'!$J$4:$J$29,S2055,"Cubic","Extrapolate=Linear","MultiX=Average","Skip=True","Sort=True")</f>
        <v>13.802733166209922</v>
      </c>
      <c r="U2055" s="43">
        <f ca="1">_xll.BInterpol('Base CDI'!$H$4:$H$28,'Base CDI'!$I$4:$I$29,S2055,"Cubic","Extrapolate=Linear","MultiX=Average","Skip=True","Sort=True")</f>
        <v>13.636394127124605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47914</v>
      </c>
      <c r="T2056" s="43">
        <f ca="1">_xll.BInterpol('Base CDI'!$H$4:$H$28,'Base CDI'!$J$4:$J$29,S2056,"Cubic","Extrapolate=Linear","MultiX=Average","Skip=True","Sort=True")</f>
        <v>13.802985559538405</v>
      </c>
      <c r="U2056" s="43">
        <f ca="1">_xll.BInterpol('Base CDI'!$H$4:$H$28,'Base CDI'!$I$4:$I$29,S2056,"Cubic","Extrapolate=Linear","MultiX=Average","Skip=True","Sort=True")</f>
        <v>13.636649922722768</v>
      </c>
    </row>
    <row r="2057" spans="16:21" x14ac:dyDescent="0.25">
      <c r="P2057" s="10">
        <v>37505</v>
      </c>
      <c r="Q2057">
        <v>7.785069</v>
      </c>
      <c r="S2057" s="42">
        <f t="shared" ca="1" si="36"/>
        <v>47915</v>
      </c>
      <c r="T2057" s="43">
        <f ca="1">_xll.BInterpol('Base CDI'!$H$4:$H$28,'Base CDI'!$J$4:$J$29,S2057,"Cubic","Extrapolate=Linear","MultiX=Average","Skip=True","Sort=True")</f>
        <v>13.803237549384976</v>
      </c>
      <c r="U2057" s="43">
        <f ca="1">_xll.BInterpol('Base CDI'!$H$4:$H$28,'Base CDI'!$I$4:$I$29,S2057,"Cubic","Extrapolate=Linear","MultiX=Average","Skip=True","Sort=True")</f>
        <v>13.636905573329972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47916</v>
      </c>
      <c r="T2058" s="43">
        <f ca="1">_xll.BInterpol('Base CDI'!$H$4:$H$28,'Base CDI'!$J$4:$J$29,S2058,"Cubic","Extrapolate=Linear","MultiX=Average","Skip=True","Sort=True")</f>
        <v>13.803489136183861</v>
      </c>
      <c r="U2058" s="43">
        <f ca="1">_xll.BInterpol('Base CDI'!$H$4:$H$28,'Base CDI'!$I$4:$I$29,S2058,"Cubic","Extrapolate=Linear","MultiX=Average","Skip=True","Sort=True")</f>
        <v>13.637161078641792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47917</v>
      </c>
      <c r="T2059" s="43">
        <f ca="1">_xll.BInterpol('Base CDI'!$H$4:$H$28,'Base CDI'!$J$4:$J$29,S2059,"Cubic","Extrapolate=Linear","MultiX=Average","Skip=True","Sort=True")</f>
        <v>13.803740320369286</v>
      </c>
      <c r="U2059" s="43">
        <f ca="1">_xll.BInterpol('Base CDI'!$H$4:$H$28,'Base CDI'!$I$4:$I$29,S2059,"Cubic","Extrapolate=Linear","MultiX=Average","Skip=True","Sort=True")</f>
        <v>13.637416438353803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47918</v>
      </c>
      <c r="T2060" s="43">
        <f ca="1">_xll.BInterpol('Base CDI'!$H$4:$H$28,'Base CDI'!$J$4:$J$29,S2060,"Cubic","Extrapolate=Linear","MultiX=Average","Skip=True","Sort=True")</f>
        <v>13.803991102375475</v>
      </c>
      <c r="U2060" s="43">
        <f ca="1">_xll.BInterpol('Base CDI'!$H$4:$H$28,'Base CDI'!$I$4:$I$29,S2060,"Cubic","Extrapolate=Linear","MultiX=Average","Skip=True","Sort=True")</f>
        <v>13.637671652161577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47919</v>
      </c>
      <c r="T2061" s="43">
        <f ca="1">_xll.BInterpol('Base CDI'!$H$4:$H$28,'Base CDI'!$J$4:$J$29,S2061,"Cubic","Extrapolate=Linear","MultiX=Average","Skip=True","Sort=True")</f>
        <v>13.804241482636657</v>
      </c>
      <c r="U2061" s="43">
        <f ca="1">_xll.BInterpol('Base CDI'!$H$4:$H$28,'Base CDI'!$I$4:$I$29,S2061,"Cubic","Extrapolate=Linear","MultiX=Average","Skip=True","Sort=True")</f>
        <v>13.63792671976069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47920</v>
      </c>
      <c r="T2062" s="43">
        <f ca="1">_xll.BInterpol('Base CDI'!$H$4:$H$28,'Base CDI'!$J$4:$J$29,S2062,"Cubic","Extrapolate=Linear","MultiX=Average","Skip=True","Sort=True")</f>
        <v>13.804491461587057</v>
      </c>
      <c r="U2062" s="43">
        <f ca="1">_xll.BInterpol('Base CDI'!$H$4:$H$28,'Base CDI'!$I$4:$I$29,S2062,"Cubic","Extrapolate=Linear","MultiX=Average","Skip=True","Sort=True")</f>
        <v>13.638181640846716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47921</v>
      </c>
      <c r="T2063" s="43">
        <f ca="1">_xll.BInterpol('Base CDI'!$H$4:$H$28,'Base CDI'!$J$4:$J$29,S2063,"Cubic","Extrapolate=Linear","MultiX=Average","Skip=True","Sort=True")</f>
        <v>13.804741039660898</v>
      </c>
      <c r="U2063" s="43">
        <f ca="1">_xll.BInterpol('Base CDI'!$H$4:$H$28,'Base CDI'!$I$4:$I$29,S2063,"Cubic","Extrapolate=Linear","MultiX=Average","Skip=True","Sort=True")</f>
        <v>13.638436415115226</v>
      </c>
    </row>
    <row r="2064" spans="16:21" x14ac:dyDescent="0.25">
      <c r="P2064" s="10">
        <v>37516</v>
      </c>
      <c r="Q2064">
        <v>7.820729</v>
      </c>
      <c r="S2064" s="42">
        <f t="shared" ca="1" si="37"/>
        <v>47922</v>
      </c>
      <c r="T2064" s="43">
        <f ca="1">_xll.BInterpol('Base CDI'!$H$4:$H$28,'Base CDI'!$J$4:$J$29,S2064,"Cubic","Extrapolate=Linear","MultiX=Average","Skip=True","Sort=True")</f>
        <v>13.804990217292408</v>
      </c>
      <c r="U2064" s="43">
        <f ca="1">_xll.BInterpol('Base CDI'!$H$4:$H$28,'Base CDI'!$I$4:$I$29,S2064,"Cubic","Extrapolate=Linear","MultiX=Average","Skip=True","Sort=True")</f>
        <v>13.638691042261796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47923</v>
      </c>
      <c r="T2065" s="43">
        <f ca="1">_xll.BInterpol('Base CDI'!$H$4:$H$28,'Base CDI'!$J$4:$J$29,S2065,"Cubic","Extrapolate=Linear","MultiX=Average","Skip=True","Sort=True")</f>
        <v>13.805238994915813</v>
      </c>
      <c r="U2065" s="43">
        <f ca="1">_xll.BInterpol('Base CDI'!$H$4:$H$28,'Base CDI'!$I$4:$I$29,S2065,"Cubic","Extrapolate=Linear","MultiX=Average","Skip=True","Sort=True")</f>
        <v>13.638945521982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47924</v>
      </c>
      <c r="T2066" s="43">
        <f ca="1">_xll.BInterpol('Base CDI'!$H$4:$H$28,'Base CDI'!$J$4:$J$29,S2066,"Cubic","Extrapolate=Linear","MultiX=Average","Skip=True","Sort=True")</f>
        <v>13.805487372965338</v>
      </c>
      <c r="U2066" s="43">
        <f ca="1">_xll.BInterpol('Base CDI'!$H$4:$H$28,'Base CDI'!$I$4:$I$29,S2066,"Cubic","Extrapolate=Linear","MultiX=Average","Skip=True","Sort=True")</f>
        <v>13.639199853971412</v>
      </c>
    </row>
    <row r="2067" spans="16:21" x14ac:dyDescent="0.25">
      <c r="P2067" s="10">
        <v>37519</v>
      </c>
      <c r="Q2067">
        <v>7.836068</v>
      </c>
      <c r="S2067" s="42">
        <f t="shared" ca="1" si="37"/>
        <v>47925</v>
      </c>
      <c r="T2067" s="43">
        <f ca="1">_xll.BInterpol('Base CDI'!$H$4:$H$28,'Base CDI'!$J$4:$J$29,S2067,"Cubic","Extrapolate=Linear","MultiX=Average","Skip=True","Sort=True")</f>
        <v>13.805735351875208</v>
      </c>
      <c r="U2067" s="43">
        <f ca="1">_xll.BInterpol('Base CDI'!$H$4:$H$28,'Base CDI'!$I$4:$I$29,S2067,"Cubic","Extrapolate=Linear","MultiX=Average","Skip=True","Sort=True")</f>
        <v>13.639454037925605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47926</v>
      </c>
      <c r="T2068" s="43">
        <f ca="1">_xll.BInterpol('Base CDI'!$H$4:$H$28,'Base CDI'!$J$4:$J$29,S2068,"Cubic","Extrapolate=Linear","MultiX=Average","Skip=True","Sort=True")</f>
        <v>13.805982932079651</v>
      </c>
      <c r="U2068" s="43">
        <f ca="1">_xll.BInterpol('Base CDI'!$H$4:$H$28,'Base CDI'!$I$4:$I$29,S2068,"Cubic","Extrapolate=Linear","MultiX=Average","Skip=True","Sort=True")</f>
        <v>13.639708073540154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47927</v>
      </c>
      <c r="T2069" s="43">
        <f ca="1">_xll.BInterpol('Base CDI'!$H$4:$H$28,'Base CDI'!$J$4:$J$29,S2069,"Cubic","Extrapolate=Linear","MultiX=Average","Skip=True","Sort=True")</f>
        <v>13.806230114012891</v>
      </c>
      <c r="U2069" s="43">
        <f ca="1">_xll.BInterpol('Base CDI'!$H$4:$H$28,'Base CDI'!$I$4:$I$29,S2069,"Cubic","Extrapolate=Linear","MultiX=Average","Skip=True","Sort=True")</f>
        <v>13.639961960510632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47928</v>
      </c>
      <c r="T2070" s="43">
        <f ca="1">_xll.BInterpol('Base CDI'!$H$4:$H$28,'Base CDI'!$J$4:$J$29,S2070,"Cubic","Extrapolate=Linear","MultiX=Average","Skip=True","Sort=True")</f>
        <v>13.806476898109153</v>
      </c>
      <c r="U2070" s="43">
        <f ca="1">_xll.BInterpol('Base CDI'!$H$4:$H$28,'Base CDI'!$I$4:$I$29,S2070,"Cubic","Extrapolate=Linear","MultiX=Average","Skip=True","Sort=True")</f>
        <v>13.640215698532614</v>
      </c>
    </row>
    <row r="2071" spans="16:21" x14ac:dyDescent="0.25">
      <c r="P2071" s="10">
        <v>37525</v>
      </c>
      <c r="Q2071">
        <v>7.85656</v>
      </c>
      <c r="S2071" s="42">
        <f t="shared" ca="1" si="37"/>
        <v>47929</v>
      </c>
      <c r="T2071" s="43">
        <f ca="1">_xll.BInterpol('Base CDI'!$H$4:$H$28,'Base CDI'!$J$4:$J$29,S2071,"Cubic","Extrapolate=Linear","MultiX=Average","Skip=True","Sort=True")</f>
        <v>13.806723284802665</v>
      </c>
      <c r="U2071" s="43">
        <f ca="1">_xll.BInterpol('Base CDI'!$H$4:$H$28,'Base CDI'!$I$4:$I$29,S2071,"Cubic","Extrapolate=Linear","MultiX=Average","Skip=True","Sort=True")</f>
        <v>13.640469287301674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47930</v>
      </c>
      <c r="T2072" s="43">
        <f ca="1">_xll.BInterpol('Base CDI'!$H$4:$H$28,'Base CDI'!$J$4:$J$29,S2072,"Cubic","Extrapolate=Linear","MultiX=Average","Skip=True","Sort=True")</f>
        <v>13.806969274527651</v>
      </c>
      <c r="U2072" s="43">
        <f ca="1">_xll.BInterpol('Base CDI'!$H$4:$H$28,'Base CDI'!$I$4:$I$29,S2072,"Cubic","Extrapolate=Linear","MultiX=Average","Skip=True","Sort=True")</f>
        <v>13.640722726513385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47931</v>
      </c>
      <c r="T2073" s="43">
        <f ca="1">_xll.BInterpol('Base CDI'!$H$4:$H$28,'Base CDI'!$J$4:$J$29,S2073,"Cubic","Extrapolate=Linear","MultiX=Average","Skip=True","Sort=True")</f>
        <v>13.807214867718338</v>
      </c>
      <c r="U2073" s="43">
        <f ca="1">_xll.BInterpol('Base CDI'!$H$4:$H$28,'Base CDI'!$I$4:$I$29,S2073,"Cubic","Extrapolate=Linear","MultiX=Average","Skip=True","Sort=True")</f>
        <v>13.640976015863322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47932</v>
      </c>
      <c r="T2074" s="43">
        <f ca="1">_xll.BInterpol('Base CDI'!$H$4:$H$28,'Base CDI'!$J$4:$J$29,S2074,"Cubic","Extrapolate=Linear","MultiX=Average","Skip=True","Sort=True")</f>
        <v>13.807460064808952</v>
      </c>
      <c r="U2074" s="43">
        <f ca="1">_xll.BInterpol('Base CDI'!$H$4:$H$28,'Base CDI'!$I$4:$I$29,S2074,"Cubic","Extrapolate=Linear","MultiX=Average","Skip=True","Sort=True")</f>
        <v>13.641229155047055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47933</v>
      </c>
      <c r="T2075" s="43">
        <f ca="1">_xll.BInterpol('Base CDI'!$H$4:$H$28,'Base CDI'!$J$4:$J$29,S2075,"Cubic","Extrapolate=Linear","MultiX=Average","Skip=True","Sort=True")</f>
        <v>13.807704866233717</v>
      </c>
      <c r="U2075" s="43">
        <f ca="1">_xll.BInterpol('Base CDI'!$H$4:$H$28,'Base CDI'!$I$4:$I$29,S2075,"Cubic","Extrapolate=Linear","MultiX=Average","Skip=True","Sort=True")</f>
        <v>13.641482143760165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47934</v>
      </c>
      <c r="T2076" s="43">
        <f ca="1">_xll.BInterpol('Base CDI'!$H$4:$H$28,'Base CDI'!$J$4:$J$29,S2076,"Cubic","Extrapolate=Linear","MultiX=Average","Skip=True","Sort=True")</f>
        <v>13.80794927242686</v>
      </c>
      <c r="U2076" s="43">
        <f ca="1">_xll.BInterpol('Base CDI'!$H$4:$H$28,'Base CDI'!$I$4:$I$29,S2076,"Cubic","Extrapolate=Linear","MultiX=Average","Skip=True","Sort=True")</f>
        <v>13.641734981698219</v>
      </c>
    </row>
    <row r="2077" spans="16:21" x14ac:dyDescent="0.25">
      <c r="P2077" s="10">
        <v>37533</v>
      </c>
      <c r="Q2077">
        <v>7.88741</v>
      </c>
      <c r="S2077" s="42">
        <f t="shared" ca="1" si="37"/>
        <v>47935</v>
      </c>
      <c r="T2077" s="43">
        <f ca="1">_xll.BInterpol('Base CDI'!$H$4:$H$28,'Base CDI'!$J$4:$J$29,S2077,"Cubic","Extrapolate=Linear","MultiX=Average","Skip=True","Sort=True")</f>
        <v>13.808193283822607</v>
      </c>
      <c r="U2077" s="43">
        <f ca="1">_xll.BInterpol('Base CDI'!$H$4:$H$28,'Base CDI'!$I$4:$I$29,S2077,"Cubic","Extrapolate=Linear","MultiX=Average","Skip=True","Sort=True")</f>
        <v>13.641987668556796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47936</v>
      </c>
      <c r="T2078" s="43">
        <f ca="1">_xll.BInterpol('Base CDI'!$H$4:$H$28,'Base CDI'!$J$4:$J$29,S2078,"Cubic","Extrapolate=Linear","MultiX=Average","Skip=True","Sort=True")</f>
        <v>13.808436900855183</v>
      </c>
      <c r="U2078" s="43">
        <f ca="1">_xll.BInterpol('Base CDI'!$H$4:$H$28,'Base CDI'!$I$4:$I$29,S2078,"Cubic","Extrapolate=Linear","MultiX=Average","Skip=True","Sort=True")</f>
        <v>13.642240204031467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47937</v>
      </c>
      <c r="T2079" s="43">
        <f ca="1">_xll.BInterpol('Base CDI'!$H$4:$H$28,'Base CDI'!$J$4:$J$29,S2079,"Cubic","Extrapolate=Linear","MultiX=Average","Skip=True","Sort=True")</f>
        <v>13.808680123958814</v>
      </c>
      <c r="U2079" s="43">
        <f ca="1">_xll.BInterpol('Base CDI'!$H$4:$H$28,'Base CDI'!$I$4:$I$29,S2079,"Cubic","Extrapolate=Linear","MultiX=Average","Skip=True","Sort=True")</f>
        <v>13.642492587817808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47938</v>
      </c>
      <c r="T2080" s="43">
        <f ca="1">_xll.BInterpol('Base CDI'!$H$4:$H$28,'Base CDI'!$J$4:$J$29,S2080,"Cubic","Extrapolate=Linear","MultiX=Average","Skip=True","Sort=True")</f>
        <v>13.808922953567727</v>
      </c>
      <c r="U2080" s="43">
        <f ca="1">_xll.BInterpol('Base CDI'!$H$4:$H$28,'Base CDI'!$I$4:$I$29,S2080,"Cubic","Extrapolate=Linear","MultiX=Average","Skip=True","Sort=True")</f>
        <v>13.642744819611391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47939</v>
      </c>
      <c r="T2081" s="43">
        <f ca="1">_xll.BInterpol('Base CDI'!$H$4:$H$28,'Base CDI'!$J$4:$J$29,S2081,"Cubic","Extrapolate=Linear","MultiX=Average","Skip=True","Sort=True")</f>
        <v>13.809165390116144</v>
      </c>
      <c r="U2081" s="43">
        <f ca="1">_xll.BInterpol('Base CDI'!$H$4:$H$28,'Base CDI'!$I$4:$I$29,S2081,"Cubic","Extrapolate=Linear","MultiX=Average","Skip=True","Sort=True")</f>
        <v>13.642996899107789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47940</v>
      </c>
      <c r="T2082" s="43">
        <f ca="1">_xll.BInterpol('Base CDI'!$H$4:$H$28,'Base CDI'!$J$4:$J$29,S2082,"Cubic","Extrapolate=Linear","MultiX=Average","Skip=True","Sort=True")</f>
        <v>13.809407434038295</v>
      </c>
      <c r="U2082" s="43">
        <f ca="1">_xll.BInterpol('Base CDI'!$H$4:$H$28,'Base CDI'!$I$4:$I$29,S2082,"Cubic","Extrapolate=Linear","MultiX=Average","Skip=True","Sort=True")</f>
        <v>13.64324882600258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47941</v>
      </c>
      <c r="T2083" s="43">
        <f ca="1">_xll.BInterpol('Base CDI'!$H$4:$H$28,'Base CDI'!$J$4:$J$29,S2083,"Cubic","Extrapolate=Linear","MultiX=Average","Skip=True","Sort=True")</f>
        <v>13.809649085768404</v>
      </c>
      <c r="U2083" s="43">
        <f ca="1">_xll.BInterpol('Base CDI'!$H$4:$H$28,'Base CDI'!$I$4:$I$29,S2083,"Cubic","Extrapolate=Linear","MultiX=Average","Skip=True","Sort=True")</f>
        <v>13.643500599991334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47942</v>
      </c>
      <c r="T2084" s="43">
        <f ca="1">_xll.BInterpol('Base CDI'!$H$4:$H$28,'Base CDI'!$J$4:$J$29,S2084,"Cubic","Extrapolate=Linear","MultiX=Average","Skip=True","Sort=True")</f>
        <v>13.809890345740698</v>
      </c>
      <c r="U2084" s="43">
        <f ca="1">_xll.BInterpol('Base CDI'!$H$4:$H$28,'Base CDI'!$I$4:$I$29,S2084,"Cubic","Extrapolate=Linear","MultiX=Average","Skip=True","Sort=True")</f>
        <v>13.643752220769629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47943</v>
      </c>
      <c r="T2085" s="43">
        <f ca="1">_xll.BInterpol('Base CDI'!$H$4:$H$28,'Base CDI'!$J$4:$J$29,S2085,"Cubic","Extrapolate=Linear","MultiX=Average","Skip=True","Sort=True")</f>
        <v>13.810131214389401</v>
      </c>
      <c r="U2085" s="43">
        <f ca="1">_xll.BInterpol('Base CDI'!$H$4:$H$28,'Base CDI'!$I$4:$I$29,S2085,"Cubic","Extrapolate=Linear","MultiX=Average","Skip=True","Sort=True")</f>
        <v>13.644003688033035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47944</v>
      </c>
      <c r="T2086" s="43">
        <f ca="1">_xll.BInterpol('Base CDI'!$H$4:$H$28,'Base CDI'!$J$4:$J$29,S2086,"Cubic","Extrapolate=Linear","MultiX=Average","Skip=True","Sort=True")</f>
        <v>13.810371692148738</v>
      </c>
      <c r="U2086" s="43">
        <f ca="1">_xll.BInterpol('Base CDI'!$H$4:$H$28,'Base CDI'!$I$4:$I$29,S2086,"Cubic","Extrapolate=Linear","MultiX=Average","Skip=True","Sort=True")</f>
        <v>13.644255001477127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47945</v>
      </c>
      <c r="T2087" s="43">
        <f ca="1">_xll.BInterpol('Base CDI'!$H$4:$H$28,'Base CDI'!$J$4:$J$29,S2087,"Cubic","Extrapolate=Linear","MultiX=Average","Skip=True","Sort=True")</f>
        <v>13.810611779452937</v>
      </c>
      <c r="U2087" s="43">
        <f ca="1">_xll.BInterpol('Base CDI'!$H$4:$H$28,'Base CDI'!$I$4:$I$29,S2087,"Cubic","Extrapolate=Linear","MultiX=Average","Skip=True","Sort=True")</f>
        <v>13.64450616079748</v>
      </c>
    </row>
    <row r="2088" spans="16:21" x14ac:dyDescent="0.25">
      <c r="P2088" s="10">
        <v>37550</v>
      </c>
      <c r="Q2088">
        <v>7.947336</v>
      </c>
      <c r="S2088" s="42">
        <f t="shared" ca="1" si="37"/>
        <v>47946</v>
      </c>
      <c r="T2088" s="43">
        <f ca="1">_xll.BInterpol('Base CDI'!$H$4:$H$28,'Base CDI'!$J$4:$J$29,S2088,"Cubic","Extrapolate=Linear","MultiX=Average","Skip=True","Sort=True")</f>
        <v>13.810851476736223</v>
      </c>
      <c r="U2088" s="43">
        <f ca="1">_xll.BInterpol('Base CDI'!$H$4:$H$28,'Base CDI'!$I$4:$I$29,S2088,"Cubic","Extrapolate=Linear","MultiX=Average","Skip=True","Sort=True")</f>
        <v>13.644757165689667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47947</v>
      </c>
      <c r="T2089" s="43">
        <f ca="1">_xll.BInterpol('Base CDI'!$H$4:$H$28,'Base CDI'!$J$4:$J$29,S2089,"Cubic","Extrapolate=Linear","MultiX=Average","Skip=True","Sort=True")</f>
        <v>13.811090784432823</v>
      </c>
      <c r="U2089" s="43">
        <f ca="1">_xll.BInterpol('Base CDI'!$H$4:$H$28,'Base CDI'!$I$4:$I$29,S2089,"Cubic","Extrapolate=Linear","MultiX=Average","Skip=True","Sort=True")</f>
        <v>13.645008015849262</v>
      </c>
    </row>
    <row r="2090" spans="16:21" x14ac:dyDescent="0.25">
      <c r="P2090" s="10">
        <v>37552</v>
      </c>
      <c r="Q2090">
        <v>7.959282</v>
      </c>
      <c r="S2090" s="42">
        <f t="shared" ca="1" si="37"/>
        <v>47948</v>
      </c>
      <c r="T2090" s="43">
        <f ca="1">_xll.BInterpol('Base CDI'!$H$4:$H$28,'Base CDI'!$J$4:$J$29,S2090,"Cubic","Extrapolate=Linear","MultiX=Average","Skip=True","Sort=True")</f>
        <v>13.811329702976961</v>
      </c>
      <c r="U2090" s="43">
        <f ca="1">_xll.BInterpol('Base CDI'!$H$4:$H$28,'Base CDI'!$I$4:$I$29,S2090,"Cubic","Extrapolate=Linear","MultiX=Average","Skip=True","Sort=True")</f>
        <v>13.645258710971842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47949</v>
      </c>
      <c r="T2091" s="43">
        <f ca="1">_xll.BInterpol('Base CDI'!$H$4:$H$28,'Base CDI'!$J$4:$J$29,S2091,"Cubic","Extrapolate=Linear","MultiX=Average","Skip=True","Sort=True")</f>
        <v>13.811568232802863</v>
      </c>
      <c r="U2091" s="43">
        <f ca="1">_xll.BInterpol('Base CDI'!$H$4:$H$28,'Base CDI'!$I$4:$I$29,S2091,"Cubic","Extrapolate=Linear","MultiX=Average","Skip=True","Sort=True")</f>
        <v>13.645509250752974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47950</v>
      </c>
      <c r="T2092" s="43">
        <f ca="1">_xll.BInterpol('Base CDI'!$H$4:$H$28,'Base CDI'!$J$4:$J$29,S2092,"Cubic","Extrapolate=Linear","MultiX=Average","Skip=True","Sort=True")</f>
        <v>13.811806374344753</v>
      </c>
      <c r="U2092" s="43">
        <f ca="1">_xll.BInterpol('Base CDI'!$H$4:$H$28,'Base CDI'!$I$4:$I$29,S2092,"Cubic","Extrapolate=Linear","MultiX=Average","Skip=True","Sort=True")</f>
        <v>13.645759634888238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47951</v>
      </c>
      <c r="T2093" s="43">
        <f ca="1">_xll.BInterpol('Base CDI'!$H$4:$H$28,'Base CDI'!$J$4:$J$29,S2093,"Cubic","Extrapolate=Linear","MultiX=Average","Skip=True","Sort=True")</f>
        <v>13.812044128036861</v>
      </c>
      <c r="U2093" s="43">
        <f ca="1">_xll.BInterpol('Base CDI'!$H$4:$H$28,'Base CDI'!$I$4:$I$29,S2093,"Cubic","Extrapolate=Linear","MultiX=Average","Skip=True","Sort=True")</f>
        <v>13.646009863073207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47952</v>
      </c>
      <c r="T2094" s="43">
        <f ca="1">_xll.BInterpol('Base CDI'!$H$4:$H$28,'Base CDI'!$J$4:$J$29,S2094,"Cubic","Extrapolate=Linear","MultiX=Average","Skip=True","Sort=True")</f>
        <v>13.81228149431341</v>
      </c>
      <c r="U2094" s="43">
        <f ca="1">_xll.BInterpol('Base CDI'!$H$4:$H$28,'Base CDI'!$I$4:$I$29,S2094,"Cubic","Extrapolate=Linear","MultiX=Average","Skip=True","Sort=True")</f>
        <v>13.646259935003451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47953</v>
      </c>
      <c r="T2095" s="43">
        <f ca="1">_xll.BInterpol('Base CDI'!$H$4:$H$28,'Base CDI'!$J$4:$J$29,S2095,"Cubic","Extrapolate=Linear","MultiX=Average","Skip=True","Sort=True")</f>
        <v>13.812518473608627</v>
      </c>
      <c r="U2095" s="43">
        <f ca="1">_xll.BInterpol('Base CDI'!$H$4:$H$28,'Base CDI'!$I$4:$I$29,S2095,"Cubic","Extrapolate=Linear","MultiX=Average","Skip=True","Sort=True")</f>
        <v>13.646509850374549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47954</v>
      </c>
      <c r="T2096" s="43">
        <f ca="1">_xll.BInterpol('Base CDI'!$H$4:$H$28,'Base CDI'!$J$4:$J$29,S2096,"Cubic","Extrapolate=Linear","MultiX=Average","Skip=True","Sort=True")</f>
        <v>13.812755066356736</v>
      </c>
      <c r="U2096" s="43">
        <f ca="1">_xll.BInterpol('Base CDI'!$H$4:$H$28,'Base CDI'!$I$4:$I$29,S2096,"Cubic","Extrapolate=Linear","MultiX=Average","Skip=True","Sort=True")</f>
        <v>13.646759608882073</v>
      </c>
    </row>
    <row r="2097" spans="16:21" x14ac:dyDescent="0.25">
      <c r="P2097" s="10">
        <v>37561</v>
      </c>
      <c r="Q2097">
        <v>8.001182</v>
      </c>
      <c r="S2097" s="42">
        <f t="shared" ca="1" si="37"/>
        <v>47955</v>
      </c>
      <c r="T2097" s="43">
        <f ca="1">_xll.BInterpol('Base CDI'!$H$4:$H$28,'Base CDI'!$J$4:$J$29,S2097,"Cubic","Extrapolate=Linear","MultiX=Average","Skip=True","Sort=True")</f>
        <v>13.812991272991965</v>
      </c>
      <c r="U2097" s="43">
        <f ca="1">_xll.BInterpol('Base CDI'!$H$4:$H$28,'Base CDI'!$I$4:$I$29,S2097,"Cubic","Extrapolate=Linear","MultiX=Average","Skip=True","Sort=True")</f>
        <v>13.647009210221597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47956</v>
      </c>
      <c r="T2098" s="43">
        <f ca="1">_xll.BInterpol('Base CDI'!$H$4:$H$28,'Base CDI'!$J$4:$J$29,S2098,"Cubic","Extrapolate=Linear","MultiX=Average","Skip=True","Sort=True")</f>
        <v>13.813227093948537</v>
      </c>
      <c r="U2098" s="43">
        <f ca="1">_xll.BInterpol('Base CDI'!$H$4:$H$28,'Base CDI'!$I$4:$I$29,S2098,"Cubic","Extrapolate=Linear","MultiX=Average","Skip=True","Sort=True")</f>
        <v>13.647258654088693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47957</v>
      </c>
      <c r="T2099" s="43">
        <f ca="1">_xll.BInterpol('Base CDI'!$H$4:$H$28,'Base CDI'!$J$4:$J$29,S2099,"Cubic","Extrapolate=Linear","MultiX=Average","Skip=True","Sort=True")</f>
        <v>13.813462529660681</v>
      </c>
      <c r="U2099" s="43">
        <f ca="1">_xll.BInterpol('Base CDI'!$H$4:$H$28,'Base CDI'!$I$4:$I$29,S2099,"Cubic","Extrapolate=Linear","MultiX=Average","Skip=True","Sort=True")</f>
        <v>13.647507940178938</v>
      </c>
    </row>
    <row r="2100" spans="16:21" x14ac:dyDescent="0.25">
      <c r="P2100" s="10">
        <v>37566</v>
      </c>
      <c r="Q2100">
        <v>8.019209</v>
      </c>
      <c r="S2100" s="42">
        <f t="shared" ca="1" si="37"/>
        <v>47958</v>
      </c>
      <c r="T2100" s="43">
        <f ca="1">_xll.BInterpol('Base CDI'!$H$4:$H$28,'Base CDI'!$J$4:$J$29,S2100,"Cubic","Extrapolate=Linear","MultiX=Average","Skip=True","Sort=True")</f>
        <v>13.813697580562621</v>
      </c>
      <c r="U2100" s="43">
        <f ca="1">_xll.BInterpol('Base CDI'!$H$4:$H$28,'Base CDI'!$I$4:$I$29,S2100,"Cubic","Extrapolate=Linear","MultiX=Average","Skip=True","Sort=True")</f>
        <v>13.647757068187904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47959</v>
      </c>
      <c r="T2101" s="43">
        <f ca="1">_xll.BInterpol('Base CDI'!$H$4:$H$28,'Base CDI'!$J$4:$J$29,S2101,"Cubic","Extrapolate=Linear","MultiX=Average","Skip=True","Sort=True")</f>
        <v>13.813932247088582</v>
      </c>
      <c r="U2101" s="43">
        <f ca="1">_xll.BInterpol('Base CDI'!$H$4:$H$28,'Base CDI'!$I$4:$I$29,S2101,"Cubic","Extrapolate=Linear","MultiX=Average","Skip=True","Sort=True")</f>
        <v>13.648006037811166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47960</v>
      </c>
      <c r="T2102" s="43">
        <f ca="1">_xll.BInterpol('Base CDI'!$H$4:$H$28,'Base CDI'!$J$4:$J$29,S2102,"Cubic","Extrapolate=Linear","MultiX=Average","Skip=True","Sort=True")</f>
        <v>13.814166529672791</v>
      </c>
      <c r="U2102" s="43">
        <f ca="1">_xll.BInterpol('Base CDI'!$H$4:$H$28,'Base CDI'!$I$4:$I$29,S2102,"Cubic","Extrapolate=Linear","MultiX=Average","Skip=True","Sort=True")</f>
        <v>13.648254848744296</v>
      </c>
    </row>
    <row r="2103" spans="16:21" x14ac:dyDescent="0.25">
      <c r="P2103" s="10">
        <v>37571</v>
      </c>
      <c r="Q2103">
        <v>8.037293</v>
      </c>
      <c r="S2103" s="42">
        <f t="shared" ca="1" si="37"/>
        <v>47961</v>
      </c>
      <c r="T2103" s="43">
        <f ca="1">_xll.BInterpol('Base CDI'!$H$4:$H$28,'Base CDI'!$J$4:$J$29,S2103,"Cubic","Extrapolate=Linear","MultiX=Average","Skip=True","Sort=True")</f>
        <v>13.814400428749474</v>
      </c>
      <c r="U2103" s="43">
        <f ca="1">_xll.BInterpol('Base CDI'!$H$4:$H$28,'Base CDI'!$I$4:$I$29,S2103,"Cubic","Extrapolate=Linear","MultiX=Average","Skip=True","Sort=True")</f>
        <v>13.648503500682871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47962</v>
      </c>
      <c r="T2104" s="43">
        <f ca="1">_xll.BInterpol('Base CDI'!$H$4:$H$28,'Base CDI'!$J$4:$J$29,S2104,"Cubic","Extrapolate=Linear","MultiX=Average","Skip=True","Sort=True")</f>
        <v>13.814633944752856</v>
      </c>
      <c r="U2104" s="43">
        <f ca="1">_xll.BInterpol('Base CDI'!$H$4:$H$28,'Base CDI'!$I$4:$I$29,S2104,"Cubic","Extrapolate=Linear","MultiX=Average","Skip=True","Sort=True")</f>
        <v>13.648751993322463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47963</v>
      </c>
      <c r="T2105" s="43">
        <f ca="1">_xll.BInterpol('Base CDI'!$H$4:$H$28,'Base CDI'!$J$4:$J$29,S2105,"Cubic","Extrapolate=Linear","MultiX=Average","Skip=True","Sort=True")</f>
        <v>13.814867078117162</v>
      </c>
      <c r="U2105" s="43">
        <f ca="1">_xll.BInterpol('Base CDI'!$H$4:$H$28,'Base CDI'!$I$4:$I$29,S2105,"Cubic","Extrapolate=Linear","MultiX=Average","Skip=True","Sort=True")</f>
        <v>13.649000326358646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47964</v>
      </c>
      <c r="T2106" s="43">
        <f ca="1">_xll.BInterpol('Base CDI'!$H$4:$H$28,'Base CDI'!$J$4:$J$29,S2106,"Cubic","Extrapolate=Linear","MultiX=Average","Skip=True","Sort=True")</f>
        <v>13.815099829276619</v>
      </c>
      <c r="U2106" s="43">
        <f ca="1">_xll.BInterpol('Base CDI'!$H$4:$H$28,'Base CDI'!$I$4:$I$29,S2106,"Cubic","Extrapolate=Linear","MultiX=Average","Skip=True","Sort=True")</f>
        <v>13.649248499486994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47965</v>
      </c>
      <c r="T2107" s="43">
        <f ca="1">_xll.BInterpol('Base CDI'!$H$4:$H$28,'Base CDI'!$J$4:$J$29,S2107,"Cubic","Extrapolate=Linear","MultiX=Average","Skip=True","Sort=True")</f>
        <v>13.815332198665454</v>
      </c>
      <c r="U2107" s="43">
        <f ca="1">_xll.BInterpol('Base CDI'!$H$4:$H$28,'Base CDI'!$I$4:$I$29,S2107,"Cubic","Extrapolate=Linear","MultiX=Average","Skip=True","Sort=True")</f>
        <v>13.649496512403081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47966</v>
      </c>
      <c r="T2108" s="43">
        <f ca="1">_xll.BInterpol('Base CDI'!$H$4:$H$28,'Base CDI'!$J$4:$J$29,S2108,"Cubic","Extrapolate=Linear","MultiX=Average","Skip=True","Sort=True")</f>
        <v>13.815564186717889</v>
      </c>
      <c r="U2108" s="43">
        <f ca="1">_xll.BInterpol('Base CDI'!$H$4:$H$28,'Base CDI'!$I$4:$I$29,S2108,"Cubic","Extrapolate=Linear","MultiX=Average","Skip=True","Sort=True")</f>
        <v>13.649744364802482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47967</v>
      </c>
      <c r="T2109" s="43">
        <f ca="1">_xll.BInterpol('Base CDI'!$H$4:$H$28,'Base CDI'!$J$4:$J$29,S2109,"Cubic","Extrapolate=Linear","MultiX=Average","Skip=True","Sort=True")</f>
        <v>13.815795793868155</v>
      </c>
      <c r="U2109" s="43">
        <f ca="1">_xll.BInterpol('Base CDI'!$H$4:$H$28,'Base CDI'!$I$4:$I$29,S2109,"Cubic","Extrapolate=Linear","MultiX=Average","Skip=True","Sort=True")</f>
        <v>13.64999205638077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47968</v>
      </c>
      <c r="T2110" s="43">
        <f ca="1">_xll.BInterpol('Base CDI'!$H$4:$H$28,'Base CDI'!$J$4:$J$29,S2110,"Cubic","Extrapolate=Linear","MultiX=Average","Skip=True","Sort=True")</f>
        <v>13.816027020550472</v>
      </c>
      <c r="U2110" s="43">
        <f ca="1">_xll.BInterpol('Base CDI'!$H$4:$H$28,'Base CDI'!$I$4:$I$29,S2110,"Cubic","Extrapolate=Linear","MultiX=Average","Skip=True","Sort=True")</f>
        <v>13.650239586833518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47969</v>
      </c>
      <c r="T2111" s="43">
        <f ca="1">_xll.BInterpol('Base CDI'!$H$4:$H$28,'Base CDI'!$J$4:$J$29,S2111,"Cubic","Extrapolate=Linear","MultiX=Average","Skip=True","Sort=True")</f>
        <v>13.81625786719907</v>
      </c>
      <c r="U2111" s="43">
        <f ca="1">_xll.BInterpol('Base CDI'!$H$4:$H$28,'Base CDI'!$I$4:$I$29,S2111,"Cubic","Extrapolate=Linear","MultiX=Average","Skip=True","Sort=True")</f>
        <v>13.650486955856302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47970</v>
      </c>
      <c r="T2112" s="43">
        <f ca="1">_xll.BInterpol('Base CDI'!$H$4:$H$28,'Base CDI'!$J$4:$J$29,S2112,"Cubic","Extrapolate=Linear","MultiX=Average","Skip=True","Sort=True")</f>
        <v>13.816488334248172</v>
      </c>
      <c r="U2112" s="43">
        <f ca="1">_xll.BInterpol('Base CDI'!$H$4:$H$28,'Base CDI'!$I$4:$I$29,S2112,"Cubic","Extrapolate=Linear","MultiX=Average","Skip=True","Sort=True")</f>
        <v>13.650734163144692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47971</v>
      </c>
      <c r="T2113" s="43">
        <f ca="1">_xll.BInterpol('Base CDI'!$H$4:$H$28,'Base CDI'!$J$4:$J$29,S2113,"Cubic","Extrapolate=Linear","MultiX=Average","Skip=True","Sort=True")</f>
        <v>13.816718422132007</v>
      </c>
      <c r="U2113" s="43">
        <f ca="1">_xll.BInterpol('Base CDI'!$H$4:$H$28,'Base CDI'!$I$4:$I$29,S2113,"Cubic","Extrapolate=Linear","MultiX=Average","Skip=True","Sort=True")</f>
        <v>13.650981208394267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47972</v>
      </c>
      <c r="T2114" s="43">
        <f ca="1">_xll.BInterpol('Base CDI'!$H$4:$H$28,'Base CDI'!$J$4:$J$29,S2114,"Cubic","Extrapolate=Linear","MultiX=Average","Skip=True","Sort=True")</f>
        <v>13.816948131284798</v>
      </c>
      <c r="U2114" s="43">
        <f ca="1">_xll.BInterpol('Base CDI'!$H$4:$H$28,'Base CDI'!$I$4:$I$29,S2114,"Cubic","Extrapolate=Linear","MultiX=Average","Skip=True","Sort=True")</f>
        <v>13.651228091300599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47973</v>
      </c>
      <c r="T2115" s="43">
        <f ca="1">_xll.BInterpol('Base CDI'!$H$4:$H$28,'Base CDI'!$J$4:$J$29,S2115,"Cubic","Extrapolate=Linear","MultiX=Average","Skip=True","Sort=True")</f>
        <v>13.817177462140771</v>
      </c>
      <c r="U2115" s="43">
        <f ca="1">_xll.BInterpol('Base CDI'!$H$4:$H$28,'Base CDI'!$I$4:$I$29,S2115,"Cubic","Extrapolate=Linear","MultiX=Average","Skip=True","Sort=True")</f>
        <v>13.651474811559261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47974</v>
      </c>
      <c r="T2116" s="43">
        <f ca="1">_xll.BInterpol('Base CDI'!$H$4:$H$28,'Base CDI'!$J$4:$J$29,S2116,"Cubic","Extrapolate=Linear","MultiX=Average","Skip=True","Sort=True")</f>
        <v>13.817406415134153</v>
      </c>
      <c r="U2116" s="43">
        <f ca="1">_xll.BInterpol('Base CDI'!$H$4:$H$28,'Base CDI'!$I$4:$I$29,S2116,"Cubic","Extrapolate=Linear","MultiX=Average","Skip=True","Sort=True")</f>
        <v>13.651721368865827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47975</v>
      </c>
      <c r="T2117" s="43">
        <f ca="1">_xll.BInterpol('Base CDI'!$H$4:$H$28,'Base CDI'!$J$4:$J$29,S2117,"Cubic","Extrapolate=Linear","MultiX=Average","Skip=True","Sort=True")</f>
        <v>13.817634990699169</v>
      </c>
      <c r="U2117" s="43">
        <f ca="1">_xll.BInterpol('Base CDI'!$H$4:$H$28,'Base CDI'!$I$4:$I$29,S2117,"Cubic","Extrapolate=Linear","MultiX=Average","Skip=True","Sort=True")</f>
        <v>13.651967762915874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47976</v>
      </c>
      <c r="T2118" s="43">
        <f ca="1">_xll.BInterpol('Base CDI'!$H$4:$H$28,'Base CDI'!$J$4:$J$29,S2118,"Cubic","Extrapolate=Linear","MultiX=Average","Skip=True","Sort=True")</f>
        <v>13.817863189270044</v>
      </c>
      <c r="U2118" s="43">
        <f ca="1">_xll.BInterpol('Base CDI'!$H$4:$H$28,'Base CDI'!$I$4:$I$29,S2118,"Cubic","Extrapolate=Linear","MultiX=Average","Skip=True","Sort=True")</f>
        <v>13.65221399340497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47977</v>
      </c>
      <c r="T2119" s="43">
        <f ca="1">_xll.BInterpol('Base CDI'!$H$4:$H$28,'Base CDI'!$J$4:$J$29,S2119,"Cubic","Extrapolate=Linear","MultiX=Average","Skip=True","Sort=True")</f>
        <v>13.818091011281007</v>
      </c>
      <c r="U2119" s="43">
        <f ca="1">_xll.BInterpol('Base CDI'!$H$4:$H$28,'Base CDI'!$I$4:$I$29,S2119,"Cubic","Extrapolate=Linear","MultiX=Average","Skip=True","Sort=True")</f>
        <v>13.652460060028694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47978</v>
      </c>
      <c r="T2120" s="43">
        <f ca="1">_xll.BInterpol('Base CDI'!$H$4:$H$28,'Base CDI'!$J$4:$J$29,S2120,"Cubic","Extrapolate=Linear","MultiX=Average","Skip=True","Sort=True")</f>
        <v>13.81831845716628</v>
      </c>
      <c r="U2120" s="43">
        <f ca="1">_xll.BInterpol('Base CDI'!$H$4:$H$28,'Base CDI'!$I$4:$I$29,S2120,"Cubic","Extrapolate=Linear","MultiX=Average","Skip=True","Sort=True")</f>
        <v>13.652705962482619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47979</v>
      </c>
      <c r="T2121" s="43">
        <f ca="1">_xll.BInterpol('Base CDI'!$H$4:$H$28,'Base CDI'!$J$4:$J$29,S2121,"Cubic","Extrapolate=Linear","MultiX=Average","Skip=True","Sort=True")</f>
        <v>13.81854552736009</v>
      </c>
      <c r="U2121" s="43">
        <f ca="1">_xll.BInterpol('Base CDI'!$H$4:$H$28,'Base CDI'!$I$4:$I$29,S2121,"Cubic","Extrapolate=Linear","MultiX=Average","Skip=True","Sort=True")</f>
        <v>13.652951700462317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47980</v>
      </c>
      <c r="T2122" s="43">
        <f ca="1">_xll.BInterpol('Base CDI'!$H$4:$H$28,'Base CDI'!$J$4:$J$29,S2122,"Cubic","Extrapolate=Linear","MultiX=Average","Skip=True","Sort=True")</f>
        <v>13.818772222296664</v>
      </c>
      <c r="U2122" s="43">
        <f ca="1">_xll.BInterpol('Base CDI'!$H$4:$H$28,'Base CDI'!$I$4:$I$29,S2122,"Cubic","Extrapolate=Linear","MultiX=Average","Skip=True","Sort=True")</f>
        <v>13.653197273663364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47981</v>
      </c>
      <c r="T2123" s="43">
        <f ca="1">_xll.BInterpol('Base CDI'!$H$4:$H$28,'Base CDI'!$J$4:$J$29,S2123,"Cubic","Extrapolate=Linear","MultiX=Average","Skip=True","Sort=True")</f>
        <v>13.818998542410226</v>
      </c>
      <c r="U2123" s="43">
        <f ca="1">_xll.BInterpol('Base CDI'!$H$4:$H$28,'Base CDI'!$I$4:$I$29,S2123,"Cubic","Extrapolate=Linear","MultiX=Average","Skip=True","Sort=True")</f>
        <v>13.653442681781332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47982</v>
      </c>
      <c r="T2124" s="43">
        <f ca="1">_xll.BInterpol('Base CDI'!$H$4:$H$28,'Base CDI'!$J$4:$J$29,S2124,"Cubic","Extrapolate=Linear","MultiX=Average","Skip=True","Sort=True")</f>
        <v>13.819224488135001</v>
      </c>
      <c r="U2124" s="43">
        <f ca="1">_xll.BInterpol('Base CDI'!$H$4:$H$28,'Base CDI'!$I$4:$I$29,S2124,"Cubic","Extrapolate=Linear","MultiX=Average","Skip=True","Sort=True")</f>
        <v>13.653687924511798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47983</v>
      </c>
      <c r="T2125" s="43">
        <f ca="1">_xll.BInterpol('Base CDI'!$H$4:$H$28,'Base CDI'!$J$4:$J$29,S2125,"Cubic","Extrapolate=Linear","MultiX=Average","Skip=True","Sort=True")</f>
        <v>13.819450059905218</v>
      </c>
      <c r="U2125" s="43">
        <f ca="1">_xll.BInterpol('Base CDI'!$H$4:$H$28,'Base CDI'!$I$4:$I$29,S2125,"Cubic","Extrapolate=Linear","MultiX=Average","Skip=True","Sort=True")</f>
        <v>13.653933001550332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47984</v>
      </c>
      <c r="T2126" s="43">
        <f ca="1">_xll.BInterpol('Base CDI'!$H$4:$H$28,'Base CDI'!$J$4:$J$29,S2126,"Cubic","Extrapolate=Linear","MultiX=Average","Skip=True","Sort=True")</f>
        <v>13.819675258155101</v>
      </c>
      <c r="U2126" s="43">
        <f ca="1">_xll.BInterpol('Base CDI'!$H$4:$H$28,'Base CDI'!$I$4:$I$29,S2126,"Cubic","Extrapolate=Linear","MultiX=Average","Skip=True","Sort=True")</f>
        <v>13.654177912592511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47985</v>
      </c>
      <c r="T2127" s="43">
        <f ca="1">_xll.BInterpol('Base CDI'!$H$4:$H$28,'Base CDI'!$J$4:$J$29,S2127,"Cubic","Extrapolate=Linear","MultiX=Average","Skip=True","Sort=True")</f>
        <v>13.819900083318876</v>
      </c>
      <c r="U2127" s="43">
        <f ca="1">_xll.BInterpol('Base CDI'!$H$4:$H$28,'Base CDI'!$I$4:$I$29,S2127,"Cubic","Extrapolate=Linear","MultiX=Average","Skip=True","Sort=True")</f>
        <v>13.654422657333908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47986</v>
      </c>
      <c r="T2128" s="43">
        <f ca="1">_xll.BInterpol('Base CDI'!$H$4:$H$28,'Base CDI'!$J$4:$J$29,S2128,"Cubic","Extrapolate=Linear","MultiX=Average","Skip=True","Sort=True")</f>
        <v>13.820124535830768</v>
      </c>
      <c r="U2128" s="43">
        <f ca="1">_xll.BInterpol('Base CDI'!$H$4:$H$28,'Base CDI'!$I$4:$I$29,S2128,"Cubic","Extrapolate=Linear","MultiX=Average","Skip=True","Sort=True")</f>
        <v>13.654667235470097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47987</v>
      </c>
      <c r="T2129" s="43">
        <f ca="1">_xll.BInterpol('Base CDI'!$H$4:$H$28,'Base CDI'!$J$4:$J$29,S2129,"Cubic","Extrapolate=Linear","MultiX=Average","Skip=True","Sort=True")</f>
        <v>13.820348616125003</v>
      </c>
      <c r="U2129" s="43">
        <f ca="1">_xll.BInterpol('Base CDI'!$H$4:$H$28,'Base CDI'!$I$4:$I$29,S2129,"Cubic","Extrapolate=Linear","MultiX=Average","Skip=True","Sort=True")</f>
        <v>13.65491164669665</v>
      </c>
    </row>
    <row r="2130" spans="16:21" x14ac:dyDescent="0.25">
      <c r="P2130" s="10">
        <v>37609</v>
      </c>
      <c r="Q2130">
        <v>8.206906</v>
      </c>
      <c r="S2130" s="42">
        <f t="shared" ca="1" si="38"/>
        <v>47988</v>
      </c>
      <c r="T2130" s="43">
        <f ca="1">_xll.BInterpol('Base CDI'!$H$4:$H$28,'Base CDI'!$J$4:$J$29,S2130,"Cubic","Extrapolate=Linear","MultiX=Average","Skip=True","Sort=True")</f>
        <v>13.820572324635808</v>
      </c>
      <c r="U2130" s="43">
        <f ca="1">_xll.BInterpol('Base CDI'!$H$4:$H$28,'Base CDI'!$I$4:$I$29,S2130,"Cubic","Extrapolate=Linear","MultiX=Average","Skip=True","Sort=True")</f>
        <v>13.655155890709144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47989</v>
      </c>
      <c r="T2131" s="43">
        <f ca="1">_xll.BInterpol('Base CDI'!$H$4:$H$28,'Base CDI'!$J$4:$J$29,S2131,"Cubic","Extrapolate=Linear","MultiX=Average","Skip=True","Sort=True")</f>
        <v>13.820795661797408</v>
      </c>
      <c r="U2131" s="43">
        <f ca="1">_xll.BInterpol('Base CDI'!$H$4:$H$28,'Base CDI'!$I$4:$I$29,S2131,"Cubic","Extrapolate=Linear","MultiX=Average","Skip=True","Sort=True")</f>
        <v>13.655399967203152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47990</v>
      </c>
      <c r="T2132" s="43">
        <f ca="1">_xll.BInterpol('Base CDI'!$H$4:$H$28,'Base CDI'!$J$4:$J$29,S2132,"Cubic","Extrapolate=Linear","MultiX=Average","Skip=True","Sort=True")</f>
        <v>13.821018628044028</v>
      </c>
      <c r="U2132" s="43">
        <f ca="1">_xll.BInterpol('Base CDI'!$H$4:$H$28,'Base CDI'!$I$4:$I$29,S2132,"Cubic","Extrapolate=Linear","MultiX=Average","Skip=True","Sort=True")</f>
        <v>13.655643875874247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47991</v>
      </c>
      <c r="T2133" s="43">
        <f ca="1">_xll.BInterpol('Base CDI'!$H$4:$H$28,'Base CDI'!$J$4:$J$29,S2133,"Cubic","Extrapolate=Linear","MultiX=Average","Skip=True","Sort=True")</f>
        <v>13.821241223809894</v>
      </c>
      <c r="U2133" s="43">
        <f ca="1">_xll.BInterpol('Base CDI'!$H$4:$H$28,'Base CDI'!$I$4:$I$29,S2133,"Cubic","Extrapolate=Linear","MultiX=Average","Skip=True","Sort=True")</f>
        <v>13.655887616418005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47992</v>
      </c>
      <c r="T2134" s="43">
        <f ca="1">_xll.BInterpol('Base CDI'!$H$4:$H$28,'Base CDI'!$J$4:$J$29,S2134,"Cubic","Extrapolate=Linear","MultiX=Average","Skip=True","Sort=True")</f>
        <v>13.821463449529233</v>
      </c>
      <c r="U2134" s="43">
        <f ca="1">_xll.BInterpol('Base CDI'!$H$4:$H$28,'Base CDI'!$I$4:$I$29,S2134,"Cubic","Extrapolate=Linear","MultiX=Average","Skip=True","Sort=True")</f>
        <v>13.656131188529995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47993</v>
      </c>
      <c r="T2135" s="43">
        <f ca="1">_xll.BInterpol('Base CDI'!$H$4:$H$28,'Base CDI'!$J$4:$J$29,S2135,"Cubic","Extrapolate=Linear","MultiX=Average","Skip=True","Sort=True")</f>
        <v>13.821685305636269</v>
      </c>
      <c r="U2135" s="43">
        <f ca="1">_xll.BInterpol('Base CDI'!$H$4:$H$28,'Base CDI'!$I$4:$I$29,S2135,"Cubic","Extrapolate=Linear","MultiX=Average","Skip=True","Sort=True")</f>
        <v>13.656374591905797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47994</v>
      </c>
      <c r="T2136" s="43">
        <f ca="1">_xll.BInterpol('Base CDI'!$H$4:$H$28,'Base CDI'!$J$4:$J$29,S2136,"Cubic","Extrapolate=Linear","MultiX=Average","Skip=True","Sort=True")</f>
        <v>13.82190679256523</v>
      </c>
      <c r="U2136" s="43">
        <f ca="1">_xll.BInterpol('Base CDI'!$H$4:$H$28,'Base CDI'!$I$4:$I$29,S2136,"Cubic","Extrapolate=Linear","MultiX=Average","Skip=True","Sort=True")</f>
        <v>13.656617826240982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47995</v>
      </c>
      <c r="T2137" s="43">
        <f ca="1">_xll.BInterpol('Base CDI'!$H$4:$H$28,'Base CDI'!$J$4:$J$29,S2137,"Cubic","Extrapolate=Linear","MultiX=Average","Skip=True","Sort=True")</f>
        <v>13.822127910750339</v>
      </c>
      <c r="U2137" s="43">
        <f ca="1">_xll.BInterpol('Base CDI'!$H$4:$H$28,'Base CDI'!$I$4:$I$29,S2137,"Cubic","Extrapolate=Linear","MultiX=Average","Skip=True","Sort=True")</f>
        <v>13.656860891231124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47996</v>
      </c>
      <c r="T2138" s="43">
        <f ca="1">_xll.BInterpol('Base CDI'!$H$4:$H$28,'Base CDI'!$J$4:$J$29,S2138,"Cubic","Extrapolate=Linear","MultiX=Average","Skip=True","Sort=True")</f>
        <v>13.822348660625824</v>
      </c>
      <c r="U2138" s="43">
        <f ca="1">_xll.BInterpol('Base CDI'!$H$4:$H$28,'Base CDI'!$I$4:$I$29,S2138,"Cubic","Extrapolate=Linear","MultiX=Average","Skip=True","Sort=True")</f>
        <v>13.657103786571797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47997</v>
      </c>
      <c r="T2139" s="43">
        <f ca="1">_xll.BInterpol('Base CDI'!$H$4:$H$28,'Base CDI'!$J$4:$J$29,S2139,"Cubic","Extrapolate=Linear","MultiX=Average","Skip=True","Sort=True")</f>
        <v>13.82256904262591</v>
      </c>
      <c r="U2139" s="43">
        <f ca="1">_xll.BInterpol('Base CDI'!$H$4:$H$28,'Base CDI'!$I$4:$I$29,S2139,"Cubic","Extrapolate=Linear","MultiX=Average","Skip=True","Sort=True")</f>
        <v>13.657346511958576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47998</v>
      </c>
      <c r="T2140" s="43">
        <f ca="1">_xll.BInterpol('Base CDI'!$H$4:$H$28,'Base CDI'!$J$4:$J$29,S2140,"Cubic","Extrapolate=Linear","MultiX=Average","Skip=True","Sort=True")</f>
        <v>13.822789057184822</v>
      </c>
      <c r="U2140" s="43">
        <f ca="1">_xll.BInterpol('Base CDI'!$H$4:$H$28,'Base CDI'!$I$4:$I$29,S2140,"Cubic","Extrapolate=Linear","MultiX=Average","Skip=True","Sort=True")</f>
        <v>13.657589067087033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47999</v>
      </c>
      <c r="T2141" s="43">
        <f ca="1">_xll.BInterpol('Base CDI'!$H$4:$H$28,'Base CDI'!$J$4:$J$29,S2141,"Cubic","Extrapolate=Linear","MultiX=Average","Skip=True","Sort=True")</f>
        <v>13.823008704736788</v>
      </c>
      <c r="U2141" s="43">
        <f ca="1">_xll.BInterpol('Base CDI'!$H$4:$H$28,'Base CDI'!$I$4:$I$29,S2141,"Cubic","Extrapolate=Linear","MultiX=Average","Skip=True","Sort=True")</f>
        <v>13.657831451652743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48000</v>
      </c>
      <c r="T2142" s="43">
        <f ca="1">_xll.BInterpol('Base CDI'!$H$4:$H$28,'Base CDI'!$J$4:$J$29,S2142,"Cubic","Extrapolate=Linear","MultiX=Average","Skip=True","Sort=True")</f>
        <v>13.823227985716031</v>
      </c>
      <c r="U2142" s="43">
        <f ca="1">_xll.BInterpol('Base CDI'!$H$4:$H$28,'Base CDI'!$I$4:$I$29,S2142,"Cubic","Extrapolate=Linear","MultiX=Average","Skip=True","Sort=True")</f>
        <v>13.65807366535128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48001</v>
      </c>
      <c r="T2143" s="43">
        <f ca="1">_xll.BInterpol('Base CDI'!$H$4:$H$28,'Base CDI'!$J$4:$J$29,S2143,"Cubic","Extrapolate=Linear","MultiX=Average","Skip=True","Sort=True")</f>
        <v>13.823446900556778</v>
      </c>
      <c r="U2143" s="43">
        <f ca="1">_xll.BInterpol('Base CDI'!$H$4:$H$28,'Base CDI'!$I$4:$I$29,S2143,"Cubic","Extrapolate=Linear","MultiX=Average","Skip=True","Sort=True")</f>
        <v>13.658315707878218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48002</v>
      </c>
      <c r="T2144" s="43">
        <f ca="1">_xll.BInterpol('Base CDI'!$H$4:$H$28,'Base CDI'!$J$4:$J$29,S2144,"Cubic","Extrapolate=Linear","MultiX=Average","Skip=True","Sort=True")</f>
        <v>13.823665449693257</v>
      </c>
      <c r="U2144" s="43">
        <f ca="1">_xll.BInterpol('Base CDI'!$H$4:$H$28,'Base CDI'!$I$4:$I$29,S2144,"Cubic","Extrapolate=Linear","MultiX=Average","Skip=True","Sort=True")</f>
        <v>13.658557578929132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48003</v>
      </c>
      <c r="T2145" s="43">
        <f ca="1">_xll.BInterpol('Base CDI'!$H$4:$H$28,'Base CDI'!$J$4:$J$29,S2145,"Cubic","Extrapolate=Linear","MultiX=Average","Skip=True","Sort=True")</f>
        <v>13.823883633559689</v>
      </c>
      <c r="U2145" s="43">
        <f ca="1">_xll.BInterpol('Base CDI'!$H$4:$H$28,'Base CDI'!$I$4:$I$29,S2145,"Cubic","Extrapolate=Linear","MultiX=Average","Skip=True","Sort=True")</f>
        <v>13.658799278199593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48004</v>
      </c>
      <c r="T2146" s="43">
        <f ca="1">_xll.BInterpol('Base CDI'!$H$4:$H$28,'Base CDI'!$J$4:$J$29,S2146,"Cubic","Extrapolate=Linear","MultiX=Average","Skip=True","Sort=True")</f>
        <v>13.824101452590304</v>
      </c>
      <c r="U2146" s="43">
        <f ca="1">_xll.BInterpol('Base CDI'!$H$4:$H$28,'Base CDI'!$I$4:$I$29,S2146,"Cubic","Extrapolate=Linear","MultiX=Average","Skip=True","Sort=True")</f>
        <v>13.659040805385178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48005</v>
      </c>
      <c r="T2147" s="43">
        <f ca="1">_xll.BInterpol('Base CDI'!$H$4:$H$28,'Base CDI'!$J$4:$J$29,S2147,"Cubic","Extrapolate=Linear","MultiX=Average","Skip=True","Sort=True")</f>
        <v>13.824318907219324</v>
      </c>
      <c r="U2147" s="43">
        <f ca="1">_xll.BInterpol('Base CDI'!$H$4:$H$28,'Base CDI'!$I$4:$I$29,S2147,"Cubic","Extrapolate=Linear","MultiX=Average","Skip=True","Sort=True")</f>
        <v>13.659282160181458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48006</v>
      </c>
      <c r="T2148" s="43">
        <f ca="1">_xll.BInterpol('Base CDI'!$H$4:$H$28,'Base CDI'!$J$4:$J$29,S2148,"Cubic","Extrapolate=Linear","MultiX=Average","Skip=True","Sort=True")</f>
        <v>13.824535997880979</v>
      </c>
      <c r="U2148" s="43">
        <f ca="1">_xll.BInterpol('Base CDI'!$H$4:$H$28,'Base CDI'!$I$4:$I$29,S2148,"Cubic","Extrapolate=Linear","MultiX=Average","Skip=True","Sort=True")</f>
        <v>13.659523342284011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48007</v>
      </c>
      <c r="T2149" s="43">
        <f ca="1">_xll.BInterpol('Base CDI'!$H$4:$H$28,'Base CDI'!$J$4:$J$29,S2149,"Cubic","Extrapolate=Linear","MultiX=Average","Skip=True","Sort=True")</f>
        <v>13.824752725009491</v>
      </c>
      <c r="U2149" s="43">
        <f ca="1">_xll.BInterpol('Base CDI'!$H$4:$H$28,'Base CDI'!$I$4:$I$29,S2149,"Cubic","Extrapolate=Linear","MultiX=Average","Skip=True","Sort=True")</f>
        <v>13.659764351388407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48008</v>
      </c>
      <c r="T2150" s="43">
        <f ca="1">_xll.BInterpol('Base CDI'!$H$4:$H$28,'Base CDI'!$J$4:$J$29,S2150,"Cubic","Extrapolate=Linear","MultiX=Average","Skip=True","Sort=True")</f>
        <v>13.824969089039088</v>
      </c>
      <c r="U2150" s="43">
        <f ca="1">_xll.BInterpol('Base CDI'!$H$4:$H$28,'Base CDI'!$I$4:$I$29,S2150,"Cubic","Extrapolate=Linear","MultiX=Average","Skip=True","Sort=True")</f>
        <v>13.660005187190221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48009</v>
      </c>
      <c r="T2151" s="43">
        <f ca="1">_xll.BInterpol('Base CDI'!$H$4:$H$28,'Base CDI'!$J$4:$J$29,S2151,"Cubic","Extrapolate=Linear","MultiX=Average","Skip=True","Sort=True")</f>
        <v>13.825185090403997</v>
      </c>
      <c r="U2151" s="43">
        <f ca="1">_xll.BInterpol('Base CDI'!$H$4:$H$28,'Base CDI'!$I$4:$I$29,S2151,"Cubic","Extrapolate=Linear","MultiX=Average","Skip=True","Sort=True")</f>
        <v>13.660245849385028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48010</v>
      </c>
      <c r="T2152" s="43">
        <f ca="1">_xll.BInterpol('Base CDI'!$H$4:$H$28,'Base CDI'!$J$4:$J$29,S2152,"Cubic","Extrapolate=Linear","MultiX=Average","Skip=True","Sort=True")</f>
        <v>13.825400729538439</v>
      </c>
      <c r="U2152" s="43">
        <f ca="1">_xll.BInterpol('Base CDI'!$H$4:$H$28,'Base CDI'!$I$4:$I$29,S2152,"Cubic","Extrapolate=Linear","MultiX=Average","Skip=True","Sort=True")</f>
        <v>13.6604863376684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48011</v>
      </c>
      <c r="T2153" s="43">
        <f ca="1">_xll.BInterpol('Base CDI'!$H$4:$H$28,'Base CDI'!$J$4:$J$29,S2153,"Cubic","Extrapolate=Linear","MultiX=Average","Skip=True","Sort=True")</f>
        <v>13.825616006876643</v>
      </c>
      <c r="U2153" s="43">
        <f ca="1">_xll.BInterpol('Base CDI'!$H$4:$H$28,'Base CDI'!$I$4:$I$29,S2153,"Cubic","Extrapolate=Linear","MultiX=Average","Skip=True","Sort=True")</f>
        <v>13.660726651735914</v>
      </c>
    </row>
    <row r="2154" spans="16:21" x14ac:dyDescent="0.25">
      <c r="P2154" s="10">
        <v>37645</v>
      </c>
      <c r="Q2154">
        <v>8.382066</v>
      </c>
      <c r="S2154" s="42">
        <f t="shared" ca="1" si="38"/>
        <v>48012</v>
      </c>
      <c r="T2154" s="43">
        <f ca="1">_xll.BInterpol('Base CDI'!$H$4:$H$28,'Base CDI'!$J$4:$J$29,S2154,"Cubic","Extrapolate=Linear","MultiX=Average","Skip=True","Sort=True")</f>
        <v>13.825830922852836</v>
      </c>
      <c r="U2154" s="43">
        <f ca="1">_xll.BInterpol('Base CDI'!$H$4:$H$28,'Base CDI'!$I$4:$I$29,S2154,"Cubic","Extrapolate=Linear","MultiX=Average","Skip=True","Sort=True")</f>
        <v>13.660966791283142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48013</v>
      </c>
      <c r="T2155" s="43">
        <f ca="1">_xll.BInterpol('Base CDI'!$H$4:$H$28,'Base CDI'!$J$4:$J$29,S2155,"Cubic","Extrapolate=Linear","MultiX=Average","Skip=True","Sort=True")</f>
        <v>13.826045477901243</v>
      </c>
      <c r="U2155" s="43">
        <f ca="1">_xll.BInterpol('Base CDI'!$H$4:$H$28,'Base CDI'!$I$4:$I$29,S2155,"Cubic","Extrapolate=Linear","MultiX=Average","Skip=True","Sort=True")</f>
        <v>13.661206756005658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48014</v>
      </c>
      <c r="T2156" s="43">
        <f ca="1">_xll.BInterpol('Base CDI'!$H$4:$H$28,'Base CDI'!$J$4:$J$29,S2156,"Cubic","Extrapolate=Linear","MultiX=Average","Skip=True","Sort=True")</f>
        <v>13.826259672456088</v>
      </c>
      <c r="U2156" s="43">
        <f ca="1">_xll.BInterpol('Base CDI'!$H$4:$H$28,'Base CDI'!$I$4:$I$29,S2156,"Cubic","Extrapolate=Linear","MultiX=Average","Skip=True","Sort=True")</f>
        <v>13.661446545599036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48015</v>
      </c>
      <c r="T2157" s="43">
        <f ca="1">_xll.BInterpol('Base CDI'!$H$4:$H$28,'Base CDI'!$J$4:$J$29,S2157,"Cubic","Extrapolate=Linear","MultiX=Average","Skip=True","Sort=True")</f>
        <v>13.826473506951595</v>
      </c>
      <c r="U2157" s="43">
        <f ca="1">_xll.BInterpol('Base CDI'!$H$4:$H$28,'Base CDI'!$I$4:$I$29,S2157,"Cubic","Extrapolate=Linear","MultiX=Average","Skip=True","Sort=True")</f>
        <v>13.661686159758849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48016</v>
      </c>
      <c r="T2158" s="43">
        <f ca="1">_xll.BInterpol('Base CDI'!$H$4:$H$28,'Base CDI'!$J$4:$J$29,S2158,"Cubic","Extrapolate=Linear","MultiX=Average","Skip=True","Sort=True")</f>
        <v>13.826686981821997</v>
      </c>
      <c r="U2158" s="43">
        <f ca="1">_xll.BInterpol('Base CDI'!$H$4:$H$28,'Base CDI'!$I$4:$I$29,S2158,"Cubic","Extrapolate=Linear","MultiX=Average","Skip=True","Sort=True")</f>
        <v>13.661925598180673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48017</v>
      </c>
      <c r="T2159" s="43">
        <f ca="1">_xll.BInterpol('Base CDI'!$H$4:$H$28,'Base CDI'!$J$4:$J$29,S2159,"Cubic","Extrapolate=Linear","MultiX=Average","Skip=True","Sort=True")</f>
        <v>13.826900097501513</v>
      </c>
      <c r="U2159" s="43">
        <f ca="1">_xll.BInterpol('Base CDI'!$H$4:$H$28,'Base CDI'!$I$4:$I$29,S2159,"Cubic","Extrapolate=Linear","MultiX=Average","Skip=True","Sort=True")</f>
        <v>13.662164860560081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48018</v>
      </c>
      <c r="T2160" s="43">
        <f ca="1">_xll.BInterpol('Base CDI'!$H$4:$H$28,'Base CDI'!$J$4:$J$29,S2160,"Cubic","Extrapolate=Linear","MultiX=Average","Skip=True","Sort=True")</f>
        <v>13.827112854424371</v>
      </c>
      <c r="U2160" s="43">
        <f ca="1">_xll.BInterpol('Base CDI'!$H$4:$H$28,'Base CDI'!$I$4:$I$29,S2160,"Cubic","Extrapolate=Linear","MultiX=Average","Skip=True","Sort=True")</f>
        <v>13.662403946592645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48019</v>
      </c>
      <c r="T2161" s="43">
        <f ca="1">_xll.BInterpol('Base CDI'!$H$4:$H$28,'Base CDI'!$J$4:$J$29,S2161,"Cubic","Extrapolate=Linear","MultiX=Average","Skip=True","Sort=True")</f>
        <v>13.827325253024796</v>
      </c>
      <c r="U2161" s="43">
        <f ca="1">_xll.BInterpol('Base CDI'!$H$4:$H$28,'Base CDI'!$I$4:$I$29,S2161,"Cubic","Extrapolate=Linear","MultiX=Average","Skip=True","Sort=True")</f>
        <v>13.662642855973942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48020</v>
      </c>
      <c r="T2162" s="43">
        <f ca="1">_xll.BInterpol('Base CDI'!$H$4:$H$28,'Base CDI'!$J$4:$J$29,S2162,"Cubic","Extrapolate=Linear","MultiX=Average","Skip=True","Sort=True")</f>
        <v>13.827537293737016</v>
      </c>
      <c r="U2162" s="43">
        <f ca="1">_xll.BInterpol('Base CDI'!$H$4:$H$28,'Base CDI'!$I$4:$I$29,S2162,"Cubic","Extrapolate=Linear","MultiX=Average","Skip=True","Sort=True")</f>
        <v>13.662881588399546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48021</v>
      </c>
      <c r="T2163" s="43">
        <f ca="1">_xll.BInterpol('Base CDI'!$H$4:$H$28,'Base CDI'!$J$4:$J$29,S2163,"Cubic","Extrapolate=Linear","MultiX=Average","Skip=True","Sort=True")</f>
        <v>13.827748976995256</v>
      </c>
      <c r="U2163" s="43">
        <f ca="1">_xll.BInterpol('Base CDI'!$H$4:$H$28,'Base CDI'!$I$4:$I$29,S2163,"Cubic","Extrapolate=Linear","MultiX=Average","Skip=True","Sort=True")</f>
        <v>13.663120143565028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48022</v>
      </c>
      <c r="T2164" s="43">
        <f ca="1">_xll.BInterpol('Base CDI'!$H$4:$H$28,'Base CDI'!$J$4:$J$29,S2164,"Cubic","Extrapolate=Linear","MultiX=Average","Skip=True","Sort=True")</f>
        <v>13.827960303233739</v>
      </c>
      <c r="U2164" s="43">
        <f ca="1">_xll.BInterpol('Base CDI'!$H$4:$H$28,'Base CDI'!$I$4:$I$29,S2164,"Cubic","Extrapolate=Linear","MultiX=Average","Skip=True","Sort=True")</f>
        <v>13.663358521165964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48023</v>
      </c>
      <c r="T2165" s="43">
        <f ca="1">_xll.BInterpol('Base CDI'!$H$4:$H$28,'Base CDI'!$J$4:$J$29,S2165,"Cubic","Extrapolate=Linear","MultiX=Average","Skip=True","Sort=True")</f>
        <v>13.828171272886694</v>
      </c>
      <c r="U2165" s="43">
        <f ca="1">_xll.BInterpol('Base CDI'!$H$4:$H$28,'Base CDI'!$I$4:$I$29,S2165,"Cubic","Extrapolate=Linear","MultiX=Average","Skip=True","Sort=True")</f>
        <v>13.663596720897928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48024</v>
      </c>
      <c r="T2166" s="43">
        <f ca="1">_xll.BInterpol('Base CDI'!$H$4:$H$28,'Base CDI'!$J$4:$J$29,S2166,"Cubic","Extrapolate=Linear","MultiX=Average","Skip=True","Sort=True")</f>
        <v>13.828381886388346</v>
      </c>
      <c r="U2166" s="43">
        <f ca="1">_xll.BInterpol('Base CDI'!$H$4:$H$28,'Base CDI'!$I$4:$I$29,S2166,"Cubic","Extrapolate=Linear","MultiX=Average","Skip=True","Sort=True")</f>
        <v>13.663834742456492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48025</v>
      </c>
      <c r="T2167" s="43">
        <f ca="1">_xll.BInterpol('Base CDI'!$H$4:$H$28,'Base CDI'!$J$4:$J$29,S2167,"Cubic","Extrapolate=Linear","MultiX=Average","Skip=True","Sort=True")</f>
        <v>13.828592144172919</v>
      </c>
      <c r="U2167" s="43">
        <f ca="1">_xll.BInterpol('Base CDI'!$H$4:$H$28,'Base CDI'!$I$4:$I$29,S2167,"Cubic","Extrapolate=Linear","MultiX=Average","Skip=True","Sort=True")</f>
        <v>13.664072585537234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48026</v>
      </c>
      <c r="T2168" s="43">
        <f ca="1">_xll.BInterpol('Base CDI'!$H$4:$H$28,'Base CDI'!$J$4:$J$29,S2168,"Cubic","Extrapolate=Linear","MultiX=Average","Skip=True","Sort=True")</f>
        <v>13.828802046674642</v>
      </c>
      <c r="U2168" s="43">
        <f ca="1">_xll.BInterpol('Base CDI'!$H$4:$H$28,'Base CDI'!$I$4:$I$29,S2168,"Cubic","Extrapolate=Linear","MultiX=Average","Skip=True","Sort=True")</f>
        <v>13.664310249835722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48027</v>
      </c>
      <c r="T2169" s="43">
        <f ca="1">_xll.BInterpol('Base CDI'!$H$4:$H$28,'Base CDI'!$J$4:$J$29,S2169,"Cubic","Extrapolate=Linear","MultiX=Average","Skip=True","Sort=True")</f>
        <v>13.829011594327739</v>
      </c>
      <c r="U2169" s="43">
        <f ca="1">_xll.BInterpol('Base CDI'!$H$4:$H$28,'Base CDI'!$I$4:$I$29,S2169,"Cubic","Extrapolate=Linear","MultiX=Average","Skip=True","Sort=True")</f>
        <v>13.664547735047536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48028</v>
      </c>
      <c r="T2170" s="43">
        <f ca="1">_xll.BInterpol('Base CDI'!$H$4:$H$28,'Base CDI'!$J$4:$J$29,S2170,"Cubic","Extrapolate=Linear","MultiX=Average","Skip=True","Sort=True")</f>
        <v>13.829220787566433</v>
      </c>
      <c r="U2170" s="43">
        <f ca="1">_xll.BInterpol('Base CDI'!$H$4:$H$28,'Base CDI'!$I$4:$I$29,S2170,"Cubic","Extrapolate=Linear","MultiX=Average","Skip=True","Sort=True")</f>
        <v>13.664785040868246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48029</v>
      </c>
      <c r="T2171" s="43">
        <f ca="1">_xll.BInterpol('Base CDI'!$H$4:$H$28,'Base CDI'!$J$4:$J$29,S2171,"Cubic","Extrapolate=Linear","MultiX=Average","Skip=True","Sort=True")</f>
        <v>13.829429626824956</v>
      </c>
      <c r="U2171" s="43">
        <f ca="1">_xll.BInterpol('Base CDI'!$H$4:$H$28,'Base CDI'!$I$4:$I$29,S2171,"Cubic","Extrapolate=Linear","MultiX=Average","Skip=True","Sort=True")</f>
        <v>13.665022166993428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48030</v>
      </c>
      <c r="T2172" s="43">
        <f ca="1">_xll.BInterpol('Base CDI'!$H$4:$H$28,'Base CDI'!$J$4:$J$29,S2172,"Cubic","Extrapolate=Linear","MultiX=Average","Skip=True","Sort=True")</f>
        <v>13.829638112537527</v>
      </c>
      <c r="U2172" s="43">
        <f ca="1">_xll.BInterpol('Base CDI'!$H$4:$H$28,'Base CDI'!$I$4:$I$29,S2172,"Cubic","Extrapolate=Linear","MultiX=Average","Skip=True","Sort=True")</f>
        <v>13.665259113118653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48031</v>
      </c>
      <c r="T2173" s="43">
        <f ca="1">_xll.BInterpol('Base CDI'!$H$4:$H$28,'Base CDI'!$J$4:$J$29,S2173,"Cubic","Extrapolate=Linear","MultiX=Average","Skip=True","Sort=True")</f>
        <v>13.829846245138377</v>
      </c>
      <c r="U2173" s="43">
        <f ca="1">_xll.BInterpol('Base CDI'!$H$4:$H$28,'Base CDI'!$I$4:$I$29,S2173,"Cubic","Extrapolate=Linear","MultiX=Average","Skip=True","Sort=True")</f>
        <v>13.665495878939499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48032</v>
      </c>
      <c r="T2174" s="43">
        <f ca="1">_xll.BInterpol('Base CDI'!$H$4:$H$28,'Base CDI'!$J$4:$J$29,S2174,"Cubic","Extrapolate=Linear","MultiX=Average","Skip=True","Sort=True")</f>
        <v>13.830054025061729</v>
      </c>
      <c r="U2174" s="43">
        <f ca="1">_xll.BInterpol('Base CDI'!$H$4:$H$28,'Base CDI'!$I$4:$I$29,S2174,"Cubic","Extrapolate=Linear","MultiX=Average","Skip=True","Sort=True")</f>
        <v>13.665732464151537</v>
      </c>
    </row>
    <row r="2175" spans="16:21" x14ac:dyDescent="0.25">
      <c r="P2175" s="10">
        <v>37676</v>
      </c>
      <c r="Q2175">
        <v>8.54162</v>
      </c>
      <c r="S2175" s="42">
        <f t="shared" ca="1" si="38"/>
        <v>48033</v>
      </c>
      <c r="T2175" s="43">
        <f ca="1">_xll.BInterpol('Base CDI'!$H$4:$H$28,'Base CDI'!$J$4:$J$29,S2175,"Cubic","Extrapolate=Linear","MultiX=Average","Skip=True","Sort=True")</f>
        <v>13.83026145274181</v>
      </c>
      <c r="U2175" s="43">
        <f ca="1">_xll.BInterpol('Base CDI'!$H$4:$H$28,'Base CDI'!$I$4:$I$29,S2175,"Cubic","Extrapolate=Linear","MultiX=Average","Skip=True","Sort=True")</f>
        <v>13.66596886845034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48034</v>
      </c>
      <c r="T2176" s="43">
        <f ca="1">_xll.BInterpol('Base CDI'!$H$4:$H$28,'Base CDI'!$J$4:$J$29,S2176,"Cubic","Extrapolate=Linear","MultiX=Average","Skip=True","Sort=True")</f>
        <v>13.830468528612844</v>
      </c>
      <c r="U2176" s="43">
        <f ca="1">_xll.BInterpol('Base CDI'!$H$4:$H$28,'Base CDI'!$I$4:$I$29,S2176,"Cubic","Extrapolate=Linear","MultiX=Average","Skip=True","Sort=True")</f>
        <v>13.666205091531488</v>
      </c>
    </row>
    <row r="2177" spans="16:21" x14ac:dyDescent="0.25">
      <c r="P2177" s="10">
        <v>37678</v>
      </c>
      <c r="Q2177">
        <v>8.557423</v>
      </c>
      <c r="S2177" s="42">
        <f t="shared" ca="1" si="38"/>
        <v>48035</v>
      </c>
      <c r="T2177" s="43">
        <f ca="1">_xll.BInterpol('Base CDI'!$H$4:$H$28,'Base CDI'!$J$4:$J$29,S2177,"Cubic","Extrapolate=Linear","MultiX=Average","Skip=True","Sort=True")</f>
        <v>13.83067525310906</v>
      </c>
      <c r="U2177" s="43">
        <f ca="1">_xll.BInterpol('Base CDI'!$H$4:$H$28,'Base CDI'!$I$4:$I$29,S2177,"Cubic","Extrapolate=Linear","MultiX=Average","Skip=True","Sort=True")</f>
        <v>13.666441133090547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48036</v>
      </c>
      <c r="T2178" s="43">
        <f ca="1">_xll.BInterpol('Base CDI'!$H$4:$H$28,'Base CDI'!$J$4:$J$29,S2178,"Cubic","Extrapolate=Linear","MultiX=Average","Skip=True","Sort=True")</f>
        <v>13.830881626664681</v>
      </c>
      <c r="U2178" s="43">
        <f ca="1">_xll.BInterpol('Base CDI'!$H$4:$H$28,'Base CDI'!$I$4:$I$29,S2178,"Cubic","Extrapolate=Linear","MultiX=Average","Skip=True","Sort=True")</f>
        <v>13.666676992823097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48037</v>
      </c>
      <c r="T2179" s="43">
        <f ca="1">_xll.BInterpol('Base CDI'!$H$4:$H$28,'Base CDI'!$J$4:$J$29,S2179,"Cubic","Extrapolate=Linear","MultiX=Average","Skip=True","Sort=True")</f>
        <v>13.831087649713933</v>
      </c>
      <c r="U2179" s="43">
        <f ca="1">_xll.BInterpol('Base CDI'!$H$4:$H$28,'Base CDI'!$I$4:$I$29,S2179,"Cubic","Extrapolate=Linear","MultiX=Average","Skip=True","Sort=True")</f>
        <v>13.666912670424708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48038</v>
      </c>
      <c r="T2180" s="43">
        <f ca="1">_xll.BInterpol('Base CDI'!$H$4:$H$28,'Base CDI'!$J$4:$J$29,S2180,"Cubic","Extrapolate=Linear","MultiX=Average","Skip=True","Sort=True")</f>
        <v>13.831293322691042</v>
      </c>
      <c r="U2180" s="43">
        <f ca="1">_xll.BInterpol('Base CDI'!$H$4:$H$28,'Base CDI'!$I$4:$I$29,S2180,"Cubic","Extrapolate=Linear","MultiX=Average","Skip=True","Sort=True")</f>
        <v>13.667148165590957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48039</v>
      </c>
      <c r="T2181" s="43">
        <f ca="1">_xll.BInterpol('Base CDI'!$H$4:$H$28,'Base CDI'!$J$4:$J$29,S2181,"Cubic","Extrapolate=Linear","MultiX=Average","Skip=True","Sort=True")</f>
        <v>13.831498646030235</v>
      </c>
      <c r="U2181" s="43">
        <f ca="1">_xll.BInterpol('Base CDI'!$H$4:$H$28,'Base CDI'!$I$4:$I$29,S2181,"Cubic","Extrapolate=Linear","MultiX=Average","Skip=True","Sort=True")</f>
        <v>13.667383478017415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48040</v>
      </c>
      <c r="T2182" s="43">
        <f ca="1">_xll.BInterpol('Base CDI'!$H$4:$H$28,'Base CDI'!$J$4:$J$29,S2182,"Cubic","Extrapolate=Linear","MultiX=Average","Skip=True","Sort=True")</f>
        <v>13.831703620165738</v>
      </c>
      <c r="U2182" s="43">
        <f ca="1">_xll.BInterpol('Base CDI'!$H$4:$H$28,'Base CDI'!$I$4:$I$29,S2182,"Cubic","Extrapolate=Linear","MultiX=Average","Skip=True","Sort=True")</f>
        <v>13.667618607399659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48041</v>
      </c>
      <c r="T2183" s="43">
        <f ca="1">_xll.BInterpol('Base CDI'!$H$4:$H$28,'Base CDI'!$J$4:$J$29,S2183,"Cubic","Extrapolate=Linear","MultiX=Average","Skip=True","Sort=True")</f>
        <v>13.831908245531775</v>
      </c>
      <c r="U2183" s="43">
        <f ca="1">_xll.BInterpol('Base CDI'!$H$4:$H$28,'Base CDI'!$I$4:$I$29,S2183,"Cubic","Extrapolate=Linear","MultiX=Average","Skip=True","Sort=True")</f>
        <v>13.667853553433261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48042</v>
      </c>
      <c r="T2184" s="43">
        <f ca="1">_xll.BInterpol('Base CDI'!$H$4:$H$28,'Base CDI'!$J$4:$J$29,S2184,"Cubic","Extrapolate=Linear","MultiX=Average","Skip=True","Sort=True")</f>
        <v>13.832112522562571</v>
      </c>
      <c r="U2184" s="43">
        <f ca="1">_xll.BInterpol('Base CDI'!$H$4:$H$28,'Base CDI'!$I$4:$I$29,S2184,"Cubic","Extrapolate=Linear","MultiX=Average","Skip=True","Sort=True")</f>
        <v>13.668088315813796</v>
      </c>
    </row>
    <row r="2185" spans="16:21" x14ac:dyDescent="0.25">
      <c r="P2185" s="10">
        <v>37692</v>
      </c>
      <c r="Q2185">
        <v>8.621048</v>
      </c>
      <c r="S2185" s="42">
        <f t="shared" ca="1" si="38"/>
        <v>48043</v>
      </c>
      <c r="T2185" s="43">
        <f ca="1">_xll.BInterpol('Base CDI'!$H$4:$H$28,'Base CDI'!$J$4:$J$29,S2185,"Cubic","Extrapolate=Linear","MultiX=Average","Skip=True","Sort=True")</f>
        <v>13.832316451692353</v>
      </c>
      <c r="U2185" s="43">
        <f ca="1">_xll.BInterpol('Base CDI'!$H$4:$H$28,'Base CDI'!$I$4:$I$29,S2185,"Cubic","Extrapolate=Linear","MultiX=Average","Skip=True","Sort=True")</f>
        <v>13.668322894236836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48044</v>
      </c>
      <c r="T2186" s="43">
        <f ca="1">_xll.BInterpol('Base CDI'!$H$4:$H$28,'Base CDI'!$J$4:$J$29,S2186,"Cubic","Extrapolate=Linear","MultiX=Average","Skip=True","Sort=True")</f>
        <v>13.832520033355349</v>
      </c>
      <c r="U2186" s="43">
        <f ca="1">_xll.BInterpol('Base CDI'!$H$4:$H$28,'Base CDI'!$I$4:$I$29,S2186,"Cubic","Extrapolate=Linear","MultiX=Average","Skip=True","Sort=True")</f>
        <v>13.668557288397956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48045</v>
      </c>
      <c r="T2187" s="43">
        <f ca="1">_xll.BInterpol('Base CDI'!$H$4:$H$28,'Base CDI'!$J$4:$J$29,S2187,"Cubic","Extrapolate=Linear","MultiX=Average","Skip=True","Sort=True")</f>
        <v>13.832723267985783</v>
      </c>
      <c r="U2187" s="43">
        <f ca="1">_xll.BInterpol('Base CDI'!$H$4:$H$28,'Base CDI'!$I$4:$I$29,S2187,"Cubic","Extrapolate=Linear","MultiX=Average","Skip=True","Sort=True")</f>
        <v>13.66879149799273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48046</v>
      </c>
      <c r="T2188" s="43">
        <f ca="1">_xll.BInterpol('Base CDI'!$H$4:$H$28,'Base CDI'!$J$4:$J$29,S2188,"Cubic","Extrapolate=Linear","MultiX=Average","Skip=True","Sort=True")</f>
        <v>13.832926156017878</v>
      </c>
      <c r="U2188" s="43">
        <f ca="1">_xll.BInterpol('Base CDI'!$H$4:$H$28,'Base CDI'!$I$4:$I$29,S2188,"Cubic","Extrapolate=Linear","MultiX=Average","Skip=True","Sort=True")</f>
        <v>13.669025522716733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48047</v>
      </c>
      <c r="T2189" s="43">
        <f ca="1">_xll.BInterpol('Base CDI'!$H$4:$H$28,'Base CDI'!$J$4:$J$29,S2189,"Cubic","Extrapolate=Linear","MultiX=Average","Skip=True","Sort=True")</f>
        <v>13.833128697885863</v>
      </c>
      <c r="U2189" s="43">
        <f ca="1">_xll.BInterpol('Base CDI'!$H$4:$H$28,'Base CDI'!$I$4:$I$29,S2189,"Cubic","Extrapolate=Linear","MultiX=Average","Skip=True","Sort=True")</f>
        <v>13.669259362265537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48048</v>
      </c>
      <c r="T2190" s="43">
        <f ca="1">_xll.BInterpol('Base CDI'!$H$4:$H$28,'Base CDI'!$J$4:$J$29,S2190,"Cubic","Extrapolate=Linear","MultiX=Average","Skip=True","Sort=True")</f>
        <v>13.833330894023964</v>
      </c>
      <c r="U2190" s="43">
        <f ca="1">_xll.BInterpol('Base CDI'!$H$4:$H$28,'Base CDI'!$I$4:$I$29,S2190,"Cubic","Extrapolate=Linear","MultiX=Average","Skip=True","Sort=True")</f>
        <v>13.669493016334718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48049</v>
      </c>
      <c r="T2191" s="43">
        <f ca="1">_xll.BInterpol('Base CDI'!$H$4:$H$28,'Base CDI'!$J$4:$J$29,S2191,"Cubic","Extrapolate=Linear","MultiX=Average","Skip=True","Sort=True")</f>
        <v>13.833532744866405</v>
      </c>
      <c r="U2191" s="43">
        <f ca="1">_xll.BInterpol('Base CDI'!$H$4:$H$28,'Base CDI'!$I$4:$I$29,S2191,"Cubic","Extrapolate=Linear","MultiX=Average","Skip=True","Sort=True")</f>
        <v>13.669726484619847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48050</v>
      </c>
      <c r="T2192" s="43">
        <f ca="1">_xll.BInterpol('Base CDI'!$H$4:$H$28,'Base CDI'!$J$4:$J$29,S2192,"Cubic","Extrapolate=Linear","MultiX=Average","Skip=True","Sort=True")</f>
        <v>13.833734250847412</v>
      </c>
      <c r="U2192" s="43">
        <f ca="1">_xll.BInterpol('Base CDI'!$H$4:$H$28,'Base CDI'!$I$4:$I$29,S2192,"Cubic","Extrapolate=Linear","MultiX=Average","Skip=True","Sort=True")</f>
        <v>13.669959766816502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48051</v>
      </c>
      <c r="T2193" s="43">
        <f ca="1">_xll.BInterpol('Base CDI'!$H$4:$H$28,'Base CDI'!$J$4:$J$29,S2193,"Cubic","Extrapolate=Linear","MultiX=Average","Skip=True","Sort=True")</f>
        <v>13.833935412401212</v>
      </c>
      <c r="U2193" s="43">
        <f ca="1">_xll.BInterpol('Base CDI'!$H$4:$H$28,'Base CDI'!$I$4:$I$29,S2193,"Cubic","Extrapolate=Linear","MultiX=Average","Skip=True","Sort=True")</f>
        <v>13.670192862620254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48052</v>
      </c>
      <c r="T2194" s="43">
        <f ca="1">_xll.BInterpol('Base CDI'!$H$4:$H$28,'Base CDI'!$J$4:$J$29,S2194,"Cubic","Extrapolate=Linear","MultiX=Average","Skip=True","Sort=True")</f>
        <v>13.834136229962031</v>
      </c>
      <c r="U2194" s="43">
        <f ca="1">_xll.BInterpol('Base CDI'!$H$4:$H$28,'Base CDI'!$I$4:$I$29,S2194,"Cubic","Extrapolate=Linear","MultiX=Average","Skip=True","Sort=True")</f>
        <v>13.670425771726677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48053</v>
      </c>
      <c r="T2195" s="43">
        <f ca="1">_xll.BInterpol('Base CDI'!$H$4:$H$28,'Base CDI'!$J$4:$J$29,S2195,"Cubic","Extrapolate=Linear","MultiX=Average","Skip=True","Sort=True")</f>
        <v>13.834336703964093</v>
      </c>
      <c r="U2195" s="43">
        <f ca="1">_xll.BInterpol('Base CDI'!$H$4:$H$28,'Base CDI'!$I$4:$I$29,S2195,"Cubic","Extrapolate=Linear","MultiX=Average","Skip=True","Sort=True")</f>
        <v>13.670658493831347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48054</v>
      </c>
      <c r="T2196" s="43">
        <f ca="1">_xll.BInterpol('Base CDI'!$H$4:$H$28,'Base CDI'!$J$4:$J$29,S2196,"Cubic","Extrapolate=Linear","MultiX=Average","Skip=True","Sort=True")</f>
        <v>13.834536834841623</v>
      </c>
      <c r="U2196" s="43">
        <f ca="1">_xll.BInterpol('Base CDI'!$H$4:$H$28,'Base CDI'!$I$4:$I$29,S2196,"Cubic","Extrapolate=Linear","MultiX=Average","Skip=True","Sort=True")</f>
        <v>13.670891028629836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48055</v>
      </c>
      <c r="T2197" s="43">
        <f ca="1">_xll.BInterpol('Base CDI'!$H$4:$H$28,'Base CDI'!$J$4:$J$29,S2197,"Cubic","Extrapolate=Linear","MultiX=Average","Skip=True","Sort=True")</f>
        <v>13.834736623028851</v>
      </c>
      <c r="U2197" s="43">
        <f ca="1">_xll.BInterpol('Base CDI'!$H$4:$H$28,'Base CDI'!$I$4:$I$29,S2197,"Cubic","Extrapolate=Linear","MultiX=Average","Skip=True","Sort=True")</f>
        <v>13.671123375817718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48056</v>
      </c>
      <c r="T2198" s="43">
        <f ca="1">_xll.BInterpol('Base CDI'!$H$4:$H$28,'Base CDI'!$J$4:$J$29,S2198,"Cubic","Extrapolate=Linear","MultiX=Average","Skip=True","Sort=True")</f>
        <v>13.834936068959998</v>
      </c>
      <c r="U2198" s="43">
        <f ca="1">_xll.BInterpol('Base CDI'!$H$4:$H$28,'Base CDI'!$I$4:$I$29,S2198,"Cubic","Extrapolate=Linear","MultiX=Average","Skip=True","Sort=True")</f>
        <v>13.671355535090568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48057</v>
      </c>
      <c r="T2199" s="43">
        <f ca="1">_xll.BInterpol('Base CDI'!$H$4:$H$28,'Base CDI'!$J$4:$J$29,S2199,"Cubic","Extrapolate=Linear","MultiX=Average","Skip=True","Sort=True")</f>
        <v>13.835135173069293</v>
      </c>
      <c r="U2199" s="43">
        <f ca="1">_xll.BInterpol('Base CDI'!$H$4:$H$28,'Base CDI'!$I$4:$I$29,S2199,"Cubic","Extrapolate=Linear","MultiX=Average","Skip=True","Sort=True")</f>
        <v>13.671587506143959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48058</v>
      </c>
      <c r="T2200" s="43">
        <f ca="1">_xll.BInterpol('Base CDI'!$H$4:$H$28,'Base CDI'!$J$4:$J$29,S2200,"Cubic","Extrapolate=Linear","MultiX=Average","Skip=True","Sort=True")</f>
        <v>13.83533393579096</v>
      </c>
      <c r="U2200" s="43">
        <f ca="1">_xll.BInterpol('Base CDI'!$H$4:$H$28,'Base CDI'!$I$4:$I$29,S2200,"Cubic","Extrapolate=Linear","MultiX=Average","Skip=True","Sort=True")</f>
        <v>13.671819288673465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48059</v>
      </c>
      <c r="T2201" s="43">
        <f ca="1">_xll.BInterpol('Base CDI'!$H$4:$H$28,'Base CDI'!$J$4:$J$29,S2201,"Cubic","Extrapolate=Linear","MultiX=Average","Skip=True","Sort=True")</f>
        <v>13.835532357559226</v>
      </c>
      <c r="U2201" s="43">
        <f ca="1">_xll.BInterpol('Base CDI'!$H$4:$H$28,'Base CDI'!$I$4:$I$29,S2201,"Cubic","Extrapolate=Linear","MultiX=Average","Skip=True","Sort=True")</f>
        <v>13.672050882374661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48060</v>
      </c>
      <c r="T2202" s="43">
        <f ca="1">_xll.BInterpol('Base CDI'!$H$4:$H$28,'Base CDI'!$J$4:$J$29,S2202,"Cubic","Extrapolate=Linear","MultiX=Average","Skip=True","Sort=True")</f>
        <v>13.835730438808316</v>
      </c>
      <c r="U2202" s="43">
        <f ca="1">_xll.BInterpol('Base CDI'!$H$4:$H$28,'Base CDI'!$I$4:$I$29,S2202,"Cubic","Extrapolate=Linear","MultiX=Average","Skip=True","Sort=True")</f>
        <v>13.672282286943119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48061</v>
      </c>
      <c r="T2203" s="43">
        <f ca="1">_xll.BInterpol('Base CDI'!$H$4:$H$28,'Base CDI'!$J$4:$J$29,S2203,"Cubic","Extrapolate=Linear","MultiX=Average","Skip=True","Sort=True")</f>
        <v>13.835928179972456</v>
      </c>
      <c r="U2203" s="43">
        <f ca="1">_xll.BInterpol('Base CDI'!$H$4:$H$28,'Base CDI'!$I$4:$I$29,S2203,"Cubic","Extrapolate=Linear","MultiX=Average","Skip=True","Sort=True")</f>
        <v>13.672513502074414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48062</v>
      </c>
      <c r="T2204" s="43">
        <f ca="1">_xll.BInterpol('Base CDI'!$H$4:$H$28,'Base CDI'!$J$4:$J$29,S2204,"Cubic","Extrapolate=Linear","MultiX=Average","Skip=True","Sort=True")</f>
        <v>13.836125581485872</v>
      </c>
      <c r="U2204" s="43">
        <f ca="1">_xll.BInterpol('Base CDI'!$H$4:$H$28,'Base CDI'!$I$4:$I$29,S2204,"Cubic","Extrapolate=Linear","MultiX=Average","Skip=True","Sort=True")</f>
        <v>13.672744527464122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48063</v>
      </c>
      <c r="T2205" s="43">
        <f ca="1">_xll.BInterpol('Base CDI'!$H$4:$H$28,'Base CDI'!$J$4:$J$29,S2205,"Cubic","Extrapolate=Linear","MultiX=Average","Skip=True","Sort=True")</f>
        <v>13.83632264378279</v>
      </c>
      <c r="U2205" s="43">
        <f ca="1">_xll.BInterpol('Base CDI'!$H$4:$H$28,'Base CDI'!$I$4:$I$29,S2205,"Cubic","Extrapolate=Linear","MultiX=Average","Skip=True","Sort=True")</f>
        <v>13.672975362807813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48064</v>
      </c>
      <c r="T2206" s="43">
        <f ca="1">_xll.BInterpol('Base CDI'!$H$4:$H$28,'Base CDI'!$J$4:$J$29,S2206,"Cubic","Extrapolate=Linear","MultiX=Average","Skip=True","Sort=True")</f>
        <v>13.836519367297434</v>
      </c>
      <c r="U2206" s="43">
        <f ca="1">_xll.BInterpol('Base CDI'!$H$4:$H$28,'Base CDI'!$I$4:$I$29,S2206,"Cubic","Extrapolate=Linear","MultiX=Average","Skip=True","Sort=True")</f>
        <v>13.673206007801065</v>
      </c>
    </row>
    <row r="2207" spans="16:21" x14ac:dyDescent="0.25">
      <c r="P2207" s="10">
        <v>37722</v>
      </c>
      <c r="Q2207">
        <v>8.798133</v>
      </c>
      <c r="S2207" s="42">
        <f t="shared" ca="1" si="39"/>
        <v>48065</v>
      </c>
      <c r="T2207" s="43">
        <f ca="1">_xll.BInterpol('Base CDI'!$H$4:$H$28,'Base CDI'!$J$4:$J$29,S2207,"Cubic","Extrapolate=Linear","MultiX=Average","Skip=True","Sort=True")</f>
        <v>13.836715752464031</v>
      </c>
      <c r="U2207" s="43">
        <f ca="1">_xll.BInterpol('Base CDI'!$H$4:$H$28,'Base CDI'!$I$4:$I$29,S2207,"Cubic","Extrapolate=Linear","MultiX=Average","Skip=True","Sort=True")</f>
        <v>13.673436462139449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48066</v>
      </c>
      <c r="T2208" s="43">
        <f ca="1">_xll.BInterpol('Base CDI'!$H$4:$H$28,'Base CDI'!$J$4:$J$29,S2208,"Cubic","Extrapolate=Linear","MultiX=Average","Skip=True","Sort=True")</f>
        <v>13.836911799716807</v>
      </c>
      <c r="U2208" s="43">
        <f ca="1">_xll.BInterpol('Base CDI'!$H$4:$H$28,'Base CDI'!$I$4:$I$29,S2208,"Cubic","Extrapolate=Linear","MultiX=Average","Skip=True","Sort=True")</f>
        <v>13.673666725518538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48067</v>
      </c>
      <c r="T2209" s="43">
        <f ca="1">_xll.BInterpol('Base CDI'!$H$4:$H$28,'Base CDI'!$J$4:$J$29,S2209,"Cubic","Extrapolate=Linear","MultiX=Average","Skip=True","Sort=True")</f>
        <v>13.837107509489988</v>
      </c>
      <c r="U2209" s="43">
        <f ca="1">_xll.BInterpol('Base CDI'!$H$4:$H$28,'Base CDI'!$I$4:$I$29,S2209,"Cubic","Extrapolate=Linear","MultiX=Average","Skip=True","Sort=True")</f>
        <v>13.67389679763391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48068</v>
      </c>
      <c r="T2210" s="43">
        <f ca="1">_xll.BInterpol('Base CDI'!$H$4:$H$28,'Base CDI'!$J$4:$J$29,S2210,"Cubic","Extrapolate=Linear","MultiX=Average","Skip=True","Sort=True")</f>
        <v>13.837302882217799</v>
      </c>
      <c r="U2210" s="43">
        <f ca="1">_xll.BInterpol('Base CDI'!$H$4:$H$28,'Base CDI'!$I$4:$I$29,S2210,"Cubic","Extrapolate=Linear","MultiX=Average","Skip=True","Sort=True")</f>
        <v>13.674126678181135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48069</v>
      </c>
      <c r="T2211" s="43">
        <f ca="1">_xll.BInterpol('Base CDI'!$H$4:$H$28,'Base CDI'!$J$4:$J$29,S2211,"Cubic","Extrapolate=Linear","MultiX=Average","Skip=True","Sort=True")</f>
        <v>13.837497918334465</v>
      </c>
      <c r="U2211" s="43">
        <f ca="1">_xll.BInterpol('Base CDI'!$H$4:$H$28,'Base CDI'!$I$4:$I$29,S2211,"Cubic","Extrapolate=Linear","MultiX=Average","Skip=True","Sort=True")</f>
        <v>13.674356366855791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48070</v>
      </c>
      <c r="T2212" s="43">
        <f ca="1">_xll.BInterpol('Base CDI'!$H$4:$H$28,'Base CDI'!$J$4:$J$29,S2212,"Cubic","Extrapolate=Linear","MultiX=Average","Skip=True","Sort=True")</f>
        <v>13.837692618274215</v>
      </c>
      <c r="U2212" s="43">
        <f ca="1">_xll.BInterpol('Base CDI'!$H$4:$H$28,'Base CDI'!$I$4:$I$29,S2212,"Cubic","Extrapolate=Linear","MultiX=Average","Skip=True","Sort=True")</f>
        <v>13.674585863353448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48071</v>
      </c>
      <c r="T2213" s="43">
        <f ca="1">_xll.BInterpol('Base CDI'!$H$4:$H$28,'Base CDI'!$J$4:$J$29,S2213,"Cubic","Extrapolate=Linear","MultiX=Average","Skip=True","Sort=True")</f>
        <v>13.837886982471272</v>
      </c>
      <c r="U2213" s="43">
        <f ca="1">_xll.BInterpol('Base CDI'!$H$4:$H$28,'Base CDI'!$I$4:$I$29,S2213,"Cubic","Extrapolate=Linear","MultiX=Average","Skip=True","Sort=True")</f>
        <v>13.674815167369681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48072</v>
      </c>
      <c r="T2214" s="43">
        <f ca="1">_xll.BInterpol('Base CDI'!$H$4:$H$28,'Base CDI'!$J$4:$J$29,S2214,"Cubic","Extrapolate=Linear","MultiX=Average","Skip=True","Sort=True")</f>
        <v>13.838081011359861</v>
      </c>
      <c r="U2214" s="43">
        <f ca="1">_xll.BInterpol('Base CDI'!$H$4:$H$28,'Base CDI'!$I$4:$I$29,S2214,"Cubic","Extrapolate=Linear","MultiX=Average","Skip=True","Sort=True")</f>
        <v>13.675044278600065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48073</v>
      </c>
      <c r="T2215" s="43">
        <f ca="1">_xll.BInterpol('Base CDI'!$H$4:$H$28,'Base CDI'!$J$4:$J$29,S2215,"Cubic","Extrapolate=Linear","MultiX=Average","Skip=True","Sort=True")</f>
        <v>13.838274705374209</v>
      </c>
      <c r="U2215" s="43">
        <f ca="1">_xll.BInterpol('Base CDI'!$H$4:$H$28,'Base CDI'!$I$4:$I$29,S2215,"Cubic","Extrapolate=Linear","MultiX=Average","Skip=True","Sort=True")</f>
        <v>13.675273196740173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48074</v>
      </c>
      <c r="T2216" s="43">
        <f ca="1">_xll.BInterpol('Base CDI'!$H$4:$H$28,'Base CDI'!$J$4:$J$29,S2216,"Cubic","Extrapolate=Linear","MultiX=Average","Skip=True","Sort=True")</f>
        <v>13.838468064948543</v>
      </c>
      <c r="U2216" s="43">
        <f ca="1">_xll.BInterpol('Base CDI'!$H$4:$H$28,'Base CDI'!$I$4:$I$29,S2216,"Cubic","Extrapolate=Linear","MultiX=Average","Skip=True","Sort=True")</f>
        <v>13.67550192148558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48075</v>
      </c>
      <c r="T2217" s="43">
        <f ca="1">_xll.BInterpol('Base CDI'!$H$4:$H$28,'Base CDI'!$J$4:$J$29,S2217,"Cubic","Extrapolate=Linear","MultiX=Average","Skip=True","Sort=True")</f>
        <v>13.838661090517087</v>
      </c>
      <c r="U2217" s="43">
        <f ca="1">_xll.BInterpol('Base CDI'!$H$4:$H$28,'Base CDI'!$I$4:$I$29,S2217,"Cubic","Extrapolate=Linear","MultiX=Average","Skip=True","Sort=True")</f>
        <v>13.675730452531859</v>
      </c>
    </row>
    <row r="2218" spans="16:21" x14ac:dyDescent="0.25">
      <c r="P2218" s="10">
        <v>37741</v>
      </c>
      <c r="Q2218">
        <v>8.888083</v>
      </c>
      <c r="S2218" s="42">
        <f t="shared" ca="1" si="39"/>
        <v>48076</v>
      </c>
      <c r="T2218" s="43">
        <f ca="1">_xll.BInterpol('Base CDI'!$H$4:$H$28,'Base CDI'!$J$4:$J$29,S2218,"Cubic","Extrapolate=Linear","MultiX=Average","Skip=True","Sort=True")</f>
        <v>13.838853782514068</v>
      </c>
      <c r="U2218" s="43">
        <f ca="1">_xll.BInterpol('Base CDI'!$H$4:$H$28,'Base CDI'!$I$4:$I$29,S2218,"Cubic","Extrapolate=Linear","MultiX=Average","Skip=True","Sort=True")</f>
        <v>13.675958789574585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48077</v>
      </c>
      <c r="T2219" s="43">
        <f ca="1">_xll.BInterpol('Base CDI'!$H$4:$H$28,'Base CDI'!$J$4:$J$29,S2219,"Cubic","Extrapolate=Linear","MultiX=Average","Skip=True","Sort=True")</f>
        <v>13.839046141373712</v>
      </c>
      <c r="U2219" s="43">
        <f ca="1">_xll.BInterpol('Base CDI'!$H$4:$H$28,'Base CDI'!$I$4:$I$29,S2219,"Cubic","Extrapolate=Linear","MultiX=Average","Skip=True","Sort=True")</f>
        <v>13.67618693230933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48078</v>
      </c>
      <c r="T2220" s="43">
        <f ca="1">_xll.BInterpol('Base CDI'!$H$4:$H$28,'Base CDI'!$J$4:$J$29,S2220,"Cubic","Extrapolate=Linear","MultiX=Average","Skip=True","Sort=True")</f>
        <v>13.839238167530244</v>
      </c>
      <c r="U2220" s="43">
        <f ca="1">_xll.BInterpol('Base CDI'!$H$4:$H$28,'Base CDI'!$I$4:$I$29,S2220,"Cubic","Extrapolate=Linear","MultiX=Average","Skip=True","Sort=True")</f>
        <v>13.676414880431668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48079</v>
      </c>
      <c r="T2221" s="43">
        <f ca="1">_xll.BInterpol('Base CDI'!$H$4:$H$28,'Base CDI'!$J$4:$J$29,S2221,"Cubic","Extrapolate=Linear","MultiX=Average","Skip=True","Sort=True")</f>
        <v>13.839429861417887</v>
      </c>
      <c r="U2221" s="43">
        <f ca="1">_xll.BInterpol('Base CDI'!$H$4:$H$28,'Base CDI'!$I$4:$I$29,S2221,"Cubic","Extrapolate=Linear","MultiX=Average","Skip=True","Sort=True")</f>
        <v>13.676642633637176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48080</v>
      </c>
      <c r="T2222" s="43">
        <f ca="1">_xll.BInterpol('Base CDI'!$H$4:$H$28,'Base CDI'!$J$4:$J$29,S2222,"Cubic","Extrapolate=Linear","MultiX=Average","Skip=True","Sort=True")</f>
        <v>13.839621223470871</v>
      </c>
      <c r="U2222" s="43">
        <f ca="1">_xll.BInterpol('Base CDI'!$H$4:$H$28,'Base CDI'!$I$4:$I$29,S2222,"Cubic","Extrapolate=Linear","MultiX=Average","Skip=True","Sort=True")</f>
        <v>13.676870191621425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48081</v>
      </c>
      <c r="T2223" s="43">
        <f ca="1">_xll.BInterpol('Base CDI'!$H$4:$H$28,'Base CDI'!$J$4:$J$29,S2223,"Cubic","Extrapolate=Linear","MultiX=Average","Skip=True","Sort=True")</f>
        <v>13.839812254123421</v>
      </c>
      <c r="U2223" s="43">
        <f ca="1">_xll.BInterpol('Base CDI'!$H$4:$H$28,'Base CDI'!$I$4:$I$29,S2223,"Cubic","Extrapolate=Linear","MultiX=Average","Skip=True","Sort=True")</f>
        <v>13.677097554079991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48082</v>
      </c>
      <c r="T2224" s="43">
        <f ca="1">_xll.BInterpol('Base CDI'!$H$4:$H$28,'Base CDI'!$J$4:$J$29,S2224,"Cubic","Extrapolate=Linear","MultiX=Average","Skip=True","Sort=True")</f>
        <v>13.840002953809762</v>
      </c>
      <c r="U2224" s="43">
        <f ca="1">_xll.BInterpol('Base CDI'!$H$4:$H$28,'Base CDI'!$I$4:$I$29,S2224,"Cubic","Extrapolate=Linear","MultiX=Average","Skip=True","Sort=True")</f>
        <v>13.677324720708445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48083</v>
      </c>
      <c r="T2225" s="43">
        <f ca="1">_xll.BInterpol('Base CDI'!$H$4:$H$28,'Base CDI'!$J$4:$J$29,S2225,"Cubic","Extrapolate=Linear","MultiX=Average","Skip=True","Sort=True")</f>
        <v>13.840193322964119</v>
      </c>
      <c r="U2225" s="43">
        <f ca="1">_xll.BInterpol('Base CDI'!$H$4:$H$28,'Base CDI'!$I$4:$I$29,S2225,"Cubic","Extrapolate=Linear","MultiX=Average","Skip=True","Sort=True")</f>
        <v>13.677551691202364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48084</v>
      </c>
      <c r="T2226" s="43">
        <f ca="1">_xll.BInterpol('Base CDI'!$H$4:$H$28,'Base CDI'!$J$4:$J$29,S2226,"Cubic","Extrapolate=Linear","MultiX=Average","Skip=True","Sort=True")</f>
        <v>13.840383362020718</v>
      </c>
      <c r="U2226" s="43">
        <f ca="1">_xll.BInterpol('Base CDI'!$H$4:$H$28,'Base CDI'!$I$4:$I$29,S2226,"Cubic","Extrapolate=Linear","MultiX=Average","Skip=True","Sort=True")</f>
        <v>13.677778465257321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48085</v>
      </c>
      <c r="T2227" s="43">
        <f ca="1">_xll.BInterpol('Base CDI'!$H$4:$H$28,'Base CDI'!$J$4:$J$29,S2227,"Cubic","Extrapolate=Linear","MultiX=Average","Skip=True","Sort=True")</f>
        <v>13.840573071413788</v>
      </c>
      <c r="U2227" s="43">
        <f ca="1">_xll.BInterpol('Base CDI'!$H$4:$H$28,'Base CDI'!$I$4:$I$29,S2227,"Cubic","Extrapolate=Linear","MultiX=Average","Skip=True","Sort=True")</f>
        <v>13.678005042568888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48086</v>
      </c>
      <c r="T2228" s="43">
        <f ca="1">_xll.BInterpol('Base CDI'!$H$4:$H$28,'Base CDI'!$J$4:$J$29,S2228,"Cubic","Extrapolate=Linear","MultiX=Average","Skip=True","Sort=True")</f>
        <v>13.840762451577548</v>
      </c>
      <c r="U2228" s="43">
        <f ca="1">_xll.BInterpol('Base CDI'!$H$4:$H$28,'Base CDI'!$I$4:$I$29,S2228,"Cubic","Extrapolate=Linear","MultiX=Average","Skip=True","Sort=True")</f>
        <v>13.678231422832642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48087</v>
      </c>
      <c r="T2229" s="43">
        <f ca="1">_xll.BInterpol('Base CDI'!$H$4:$H$28,'Base CDI'!$J$4:$J$29,S2229,"Cubic","Extrapolate=Linear","MultiX=Average","Skip=True","Sort=True")</f>
        <v>13.840951502946231</v>
      </c>
      <c r="U2229" s="43">
        <f ca="1">_xll.BInterpol('Base CDI'!$H$4:$H$28,'Base CDI'!$I$4:$I$29,S2229,"Cubic","Extrapolate=Linear","MultiX=Average","Skip=True","Sort=True")</f>
        <v>13.678457605744153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48088</v>
      </c>
      <c r="T2230" s="43">
        <f ca="1">_xll.BInterpol('Base CDI'!$H$4:$H$28,'Base CDI'!$J$4:$J$29,S2230,"Cubic","Extrapolate=Linear","MultiX=Average","Skip=True","Sort=True")</f>
        <v>13.841140225954058</v>
      </c>
      <c r="U2230" s="43">
        <f ca="1">_xll.BInterpol('Base CDI'!$H$4:$H$28,'Base CDI'!$I$4:$I$29,S2230,"Cubic","Extrapolate=Linear","MultiX=Average","Skip=True","Sort=True")</f>
        <v>13.678683590999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48089</v>
      </c>
      <c r="T2231" s="43">
        <f ca="1">_xll.BInterpol('Base CDI'!$H$4:$H$28,'Base CDI'!$J$4:$J$29,S2231,"Cubic","Extrapolate=Linear","MultiX=Average","Skip=True","Sort=True")</f>
        <v>13.841328621035258</v>
      </c>
      <c r="U2231" s="43">
        <f ca="1">_xll.BInterpol('Base CDI'!$H$4:$H$28,'Base CDI'!$I$4:$I$29,S2231,"Cubic","Extrapolate=Linear","MultiX=Average","Skip=True","Sort=True")</f>
        <v>13.678909378292754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48090</v>
      </c>
      <c r="T2232" s="43">
        <f ca="1">_xll.BInterpol('Base CDI'!$H$4:$H$28,'Base CDI'!$J$4:$J$29,S2232,"Cubic","Extrapolate=Linear","MultiX=Average","Skip=True","Sort=True")</f>
        <v>13.841516688624054</v>
      </c>
      <c r="U2232" s="43">
        <f ca="1">_xll.BInterpol('Base CDI'!$H$4:$H$28,'Base CDI'!$I$4:$I$29,S2232,"Cubic","Extrapolate=Linear","MultiX=Average","Skip=True","Sort=True")</f>
        <v>13.679134967320989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48091</v>
      </c>
      <c r="T2233" s="43">
        <f ca="1">_xll.BInterpol('Base CDI'!$H$4:$H$28,'Base CDI'!$J$4:$J$29,S2233,"Cubic","Extrapolate=Linear","MultiX=Average","Skip=True","Sort=True")</f>
        <v>13.841704429154673</v>
      </c>
      <c r="U2233" s="43">
        <f ca="1">_xll.BInterpol('Base CDI'!$H$4:$H$28,'Base CDI'!$I$4:$I$29,S2233,"Cubic","Extrapolate=Linear","MultiX=Average","Skip=True","Sort=True")</f>
        <v>13.679360357779279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48092</v>
      </c>
      <c r="T2234" s="43">
        <f ca="1">_xll.BInterpol('Base CDI'!$H$4:$H$28,'Base CDI'!$J$4:$J$29,S2234,"Cubic","Extrapolate=Linear","MultiX=Average","Skip=True","Sort=True")</f>
        <v>13.84189184306134</v>
      </c>
      <c r="U2234" s="43">
        <f ca="1">_xll.BInterpol('Base CDI'!$H$4:$H$28,'Base CDI'!$I$4:$I$29,S2234,"Cubic","Extrapolate=Linear","MultiX=Average","Skip=True","Sort=True")</f>
        <v>13.679585549363198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48093</v>
      </c>
      <c r="T2235" s="43">
        <f ca="1">_xll.BInterpol('Base CDI'!$H$4:$H$28,'Base CDI'!$J$4:$J$29,S2235,"Cubic","Extrapolate=Linear","MultiX=Average","Skip=True","Sort=True")</f>
        <v>13.842078930778282</v>
      </c>
      <c r="U2235" s="43">
        <f ca="1">_xll.BInterpol('Base CDI'!$H$4:$H$28,'Base CDI'!$I$4:$I$29,S2235,"Cubic","Extrapolate=Linear","MultiX=Average","Skip=True","Sort=True")</f>
        <v>13.679810541768321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48094</v>
      </c>
      <c r="T2236" s="43">
        <f ca="1">_xll.BInterpol('Base CDI'!$H$4:$H$28,'Base CDI'!$J$4:$J$29,S2236,"Cubic","Extrapolate=Linear","MultiX=Average","Skip=True","Sort=True")</f>
        <v>13.842265692739725</v>
      </c>
      <c r="U2236" s="43">
        <f ca="1">_xll.BInterpol('Base CDI'!$H$4:$H$28,'Base CDI'!$I$4:$I$29,S2236,"Cubic","Extrapolate=Linear","MultiX=Average","Skip=True","Sort=True")</f>
        <v>13.680035334690221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48095</v>
      </c>
      <c r="T2237" s="43">
        <f ca="1">_xll.BInterpol('Base CDI'!$H$4:$H$28,'Base CDI'!$J$4:$J$29,S2237,"Cubic","Extrapolate=Linear","MultiX=Average","Skip=True","Sort=True")</f>
        <v>13.842452129379893</v>
      </c>
      <c r="U2237" s="43">
        <f ca="1">_xll.BInterpol('Base CDI'!$H$4:$H$28,'Base CDI'!$I$4:$I$29,S2237,"Cubic","Extrapolate=Linear","MultiX=Average","Skip=True","Sort=True")</f>
        <v>13.680259927824471</v>
      </c>
    </row>
    <row r="2238" spans="16:21" x14ac:dyDescent="0.25">
      <c r="P2238" s="10">
        <v>37770</v>
      </c>
      <c r="Q2238">
        <v>9.053903</v>
      </c>
      <c r="S2238" s="42">
        <f t="shared" ca="1" si="39"/>
        <v>48096</v>
      </c>
      <c r="T2238" s="43">
        <f ca="1">_xll.BInterpol('Base CDI'!$H$4:$H$28,'Base CDI'!$J$4:$J$29,S2238,"Cubic","Extrapolate=Linear","MultiX=Average","Skip=True","Sort=True")</f>
        <v>13.842638241133013</v>
      </c>
      <c r="U2238" s="43">
        <f ca="1">_xll.BInterpol('Base CDI'!$H$4:$H$28,'Base CDI'!$I$4:$I$29,S2238,"Cubic","Extrapolate=Linear","MultiX=Average","Skip=True","Sort=True")</f>
        <v>13.680484320866647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48097</v>
      </c>
      <c r="T2239" s="43">
        <f ca="1">_xll.BInterpol('Base CDI'!$H$4:$H$28,'Base CDI'!$J$4:$J$29,S2239,"Cubic","Extrapolate=Linear","MultiX=Average","Skip=True","Sort=True")</f>
        <v>13.842824028433309</v>
      </c>
      <c r="U2239" s="43">
        <f ca="1">_xll.BInterpol('Base CDI'!$H$4:$H$28,'Base CDI'!$I$4:$I$29,S2239,"Cubic","Extrapolate=Linear","MultiX=Average","Skip=True","Sort=True")</f>
        <v>13.680708513512322</v>
      </c>
    </row>
    <row r="2240" spans="16:21" x14ac:dyDescent="0.25">
      <c r="P2240" s="10">
        <v>37774</v>
      </c>
      <c r="Q2240">
        <v>9.070627</v>
      </c>
      <c r="S2240" s="42">
        <f t="shared" ca="1" si="39"/>
        <v>48098</v>
      </c>
      <c r="T2240" s="43">
        <f ca="1">_xll.BInterpol('Base CDI'!$H$4:$H$28,'Base CDI'!$J$4:$J$29,S2240,"Cubic","Extrapolate=Linear","MultiX=Average","Skip=True","Sort=True")</f>
        <v>13.84300949171501</v>
      </c>
      <c r="U2240" s="43">
        <f ca="1">_xll.BInterpol('Base CDI'!$H$4:$H$28,'Base CDI'!$I$4:$I$29,S2240,"Cubic","Extrapolate=Linear","MultiX=Average","Skip=True","Sort=True")</f>
        <v>13.680932505457069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48099</v>
      </c>
      <c r="T2241" s="43">
        <f ca="1">_xll.BInterpol('Base CDI'!$H$4:$H$28,'Base CDI'!$J$4:$J$29,S2241,"Cubic","Extrapolate=Linear","MultiX=Average","Skip=True","Sort=True")</f>
        <v>13.84319463141234</v>
      </c>
      <c r="U2241" s="43">
        <f ca="1">_xll.BInterpol('Base CDI'!$H$4:$H$28,'Base CDI'!$I$4:$I$29,S2241,"Cubic","Extrapolate=Linear","MultiX=Average","Skip=True","Sort=True")</f>
        <v>13.681156296396463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48100</v>
      </c>
      <c r="T2242" s="43">
        <f ca="1">_xll.BInterpol('Base CDI'!$H$4:$H$28,'Base CDI'!$J$4:$J$29,S2242,"Cubic","Extrapolate=Linear","MultiX=Average","Skip=True","Sort=True")</f>
        <v>13.843379447959524</v>
      </c>
      <c r="U2242" s="43">
        <f ca="1">_xll.BInterpol('Base CDI'!$H$4:$H$28,'Base CDI'!$I$4:$I$29,S2242,"Cubic","Extrapolate=Linear","MultiX=Average","Skip=True","Sort=True")</f>
        <v>13.681379886026077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48101</v>
      </c>
      <c r="T2243" s="43">
        <f ca="1">_xll.BInterpol('Base CDI'!$H$4:$H$28,'Base CDI'!$J$4:$J$29,S2243,"Cubic","Extrapolate=Linear","MultiX=Average","Skip=True","Sort=True")</f>
        <v>13.843563941790791</v>
      </c>
      <c r="U2243" s="43">
        <f ca="1">_xll.BInterpol('Base CDI'!$H$4:$H$28,'Base CDI'!$I$4:$I$29,S2243,"Cubic","Extrapolate=Linear","MultiX=Average","Skip=True","Sort=True")</f>
        <v>13.681603274041485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48102</v>
      </c>
      <c r="T2244" s="43">
        <f ca="1">_xll.BInterpol('Base CDI'!$H$4:$H$28,'Base CDI'!$J$4:$J$29,S2244,"Cubic","Extrapolate=Linear","MultiX=Average","Skip=True","Sort=True")</f>
        <v>13.843748113340361</v>
      </c>
      <c r="U2244" s="43">
        <f ca="1">_xll.BInterpol('Base CDI'!$H$4:$H$28,'Base CDI'!$I$4:$I$29,S2244,"Cubic","Extrapolate=Linear","MultiX=Average","Skip=True","Sort=True")</f>
        <v>13.681826460138263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48103</v>
      </c>
      <c r="T2245" s="43">
        <f ca="1">_xll.BInterpol('Base CDI'!$H$4:$H$28,'Base CDI'!$J$4:$J$29,S2245,"Cubic","Extrapolate=Linear","MultiX=Average","Skip=True","Sort=True")</f>
        <v>13.843931963042465</v>
      </c>
      <c r="U2245" s="43">
        <f ca="1">_xll.BInterpol('Base CDI'!$H$4:$H$28,'Base CDI'!$I$4:$I$29,S2245,"Cubic","Extrapolate=Linear","MultiX=Average","Skip=True","Sort=True")</f>
        <v>13.682049444011984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48104</v>
      </c>
      <c r="T2246" s="43">
        <f ca="1">_xll.BInterpol('Base CDI'!$H$4:$H$28,'Base CDI'!$J$4:$J$29,S2246,"Cubic","Extrapolate=Linear","MultiX=Average","Skip=True","Sort=True")</f>
        <v>13.844115491331326</v>
      </c>
      <c r="U2246" s="43">
        <f ca="1">_xll.BInterpol('Base CDI'!$H$4:$H$28,'Base CDI'!$I$4:$I$29,S2246,"Cubic","Extrapolate=Linear","MultiX=Average","Skip=True","Sort=True")</f>
        <v>13.68227222535822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48105</v>
      </c>
      <c r="T2247" s="43">
        <f ca="1">_xll.BInterpol('Base CDI'!$H$4:$H$28,'Base CDI'!$J$4:$J$29,S2247,"Cubic","Extrapolate=Linear","MultiX=Average","Skip=True","Sort=True")</f>
        <v>13.84429869864117</v>
      </c>
      <c r="U2247" s="43">
        <f ca="1">_xll.BInterpol('Base CDI'!$H$4:$H$28,'Base CDI'!$I$4:$I$29,S2247,"Cubic","Extrapolate=Linear","MultiX=Average","Skip=True","Sort=True")</f>
        <v>13.682494803872547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48106</v>
      </c>
      <c r="T2248" s="43">
        <f ca="1">_xll.BInterpol('Base CDI'!$H$4:$H$28,'Base CDI'!$J$4:$J$29,S2248,"Cubic","Extrapolate=Linear","MultiX=Average","Skip=True","Sort=True")</f>
        <v>13.844481585406225</v>
      </c>
      <c r="U2248" s="43">
        <f ca="1">_xll.BInterpol('Base CDI'!$H$4:$H$28,'Base CDI'!$I$4:$I$29,S2248,"Cubic","Extrapolate=Linear","MultiX=Average","Skip=True","Sort=True")</f>
        <v>13.682717179250538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48107</v>
      </c>
      <c r="T2249" s="43">
        <f ca="1">_xll.BInterpol('Base CDI'!$H$4:$H$28,'Base CDI'!$J$4:$J$29,S2249,"Cubic","Extrapolate=Linear","MultiX=Average","Skip=True","Sort=True")</f>
        <v>13.844664152060714</v>
      </c>
      <c r="U2249" s="43">
        <f ca="1">_xll.BInterpol('Base CDI'!$H$4:$H$28,'Base CDI'!$I$4:$I$29,S2249,"Cubic","Extrapolate=Linear","MultiX=Average","Skip=True","Sort=True")</f>
        <v>13.682939351187768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48108</v>
      </c>
      <c r="T2250" s="43">
        <f ca="1">_xll.BInterpol('Base CDI'!$H$4:$H$28,'Base CDI'!$J$4:$J$29,S2250,"Cubic","Extrapolate=Linear","MultiX=Average","Skip=True","Sort=True")</f>
        <v>13.844846399038865</v>
      </c>
      <c r="U2250" s="43">
        <f ca="1">_xll.BInterpol('Base CDI'!$H$4:$H$28,'Base CDI'!$I$4:$I$29,S2250,"Cubic","Extrapolate=Linear","MultiX=Average","Skip=True","Sort=True")</f>
        <v>13.68316131937981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48109</v>
      </c>
      <c r="T2251" s="43">
        <f ca="1">_xll.BInterpol('Base CDI'!$H$4:$H$28,'Base CDI'!$J$4:$J$29,S2251,"Cubic","Extrapolate=Linear","MultiX=Average","Skip=True","Sort=True")</f>
        <v>13.845028326774901</v>
      </c>
      <c r="U2251" s="43">
        <f ca="1">_xll.BInterpol('Base CDI'!$H$4:$H$28,'Base CDI'!$I$4:$I$29,S2251,"Cubic","Extrapolate=Linear","MultiX=Average","Skip=True","Sort=True")</f>
        <v>13.683383083522237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48110</v>
      </c>
      <c r="T2252" s="43">
        <f ca="1">_xll.BInterpol('Base CDI'!$H$4:$H$28,'Base CDI'!$J$4:$J$29,S2252,"Cubic","Extrapolate=Linear","MultiX=Average","Skip=True","Sort=True")</f>
        <v>13.84520993570305</v>
      </c>
      <c r="U2252" s="43">
        <f ca="1">_xll.BInterpol('Base CDI'!$H$4:$H$28,'Base CDI'!$I$4:$I$29,S2252,"Cubic","Extrapolate=Linear","MultiX=Average","Skip=True","Sort=True")</f>
        <v>13.683604643310625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48111</v>
      </c>
      <c r="T2253" s="43">
        <f ca="1">_xll.BInterpol('Base CDI'!$H$4:$H$28,'Base CDI'!$J$4:$J$29,S2253,"Cubic","Extrapolate=Linear","MultiX=Average","Skip=True","Sort=True")</f>
        <v>13.845391226257538</v>
      </c>
      <c r="U2253" s="43">
        <f ca="1">_xll.BInterpol('Base CDI'!$H$4:$H$28,'Base CDI'!$I$4:$I$29,S2253,"Cubic","Extrapolate=Linear","MultiX=Average","Skip=True","Sort=True")</f>
        <v>13.683825998440547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48112</v>
      </c>
      <c r="T2254" s="43">
        <f ca="1">_xll.BInterpol('Base CDI'!$H$4:$H$28,'Base CDI'!$J$4:$J$29,S2254,"Cubic","Extrapolate=Linear","MultiX=Average","Skip=True","Sort=True")</f>
        <v>13.84557219887259</v>
      </c>
      <c r="U2254" s="43">
        <f ca="1">_xll.BInterpol('Base CDI'!$H$4:$H$28,'Base CDI'!$I$4:$I$29,S2254,"Cubic","Extrapolate=Linear","MultiX=Average","Skip=True","Sort=True")</f>
        <v>13.684047148607576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48113</v>
      </c>
      <c r="T2255" s="43">
        <f ca="1">_xll.BInterpol('Base CDI'!$H$4:$H$28,'Base CDI'!$J$4:$J$29,S2255,"Cubic","Extrapolate=Linear","MultiX=Average","Skip=True","Sort=True")</f>
        <v>13.845752853982431</v>
      </c>
      <c r="U2255" s="43">
        <f ca="1">_xll.BInterpol('Base CDI'!$H$4:$H$28,'Base CDI'!$I$4:$I$29,S2255,"Cubic","Extrapolate=Linear","MultiX=Average","Skip=True","Sort=True")</f>
        <v>13.684268093507288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48114</v>
      </c>
      <c r="T2256" s="43">
        <f ca="1">_xll.BInterpol('Base CDI'!$H$4:$H$28,'Base CDI'!$J$4:$J$29,S2256,"Cubic","Extrapolate=Linear","MultiX=Average","Skip=True","Sort=True")</f>
        <v>13.845933192021286</v>
      </c>
      <c r="U2256" s="43">
        <f ca="1">_xll.BInterpol('Base CDI'!$H$4:$H$28,'Base CDI'!$I$4:$I$29,S2256,"Cubic","Extrapolate=Linear","MultiX=Average","Skip=True","Sort=True")</f>
        <v>13.684488832835255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48115</v>
      </c>
      <c r="T2257" s="43">
        <f ca="1">_xll.BInterpol('Base CDI'!$H$4:$H$28,'Base CDI'!$J$4:$J$29,S2257,"Cubic","Extrapolate=Linear","MultiX=Average","Skip=True","Sort=True")</f>
        <v>13.846113213423385</v>
      </c>
      <c r="U2257" s="43">
        <f ca="1">_xll.BInterpol('Base CDI'!$H$4:$H$28,'Base CDI'!$I$4:$I$29,S2257,"Cubic","Extrapolate=Linear","MultiX=Average","Skip=True","Sort=True")</f>
        <v>13.684709366287052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48116</v>
      </c>
      <c r="T2258" s="43">
        <f ca="1">_xll.BInterpol('Base CDI'!$H$4:$H$28,'Base CDI'!$J$4:$J$29,S2258,"Cubic","Extrapolate=Linear","MultiX=Average","Skip=True","Sort=True")</f>
        <v>13.84629291862295</v>
      </c>
      <c r="U2258" s="43">
        <f ca="1">_xll.BInterpol('Base CDI'!$H$4:$H$28,'Base CDI'!$I$4:$I$29,S2258,"Cubic","Extrapolate=Linear","MultiX=Average","Skip=True","Sort=True")</f>
        <v>13.684929693558253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48117</v>
      </c>
      <c r="T2259" s="43">
        <f ca="1">_xll.BInterpol('Base CDI'!$H$4:$H$28,'Base CDI'!$J$4:$J$29,S2259,"Cubic","Extrapolate=Linear","MultiX=Average","Skip=True","Sort=True")</f>
        <v>13.846472308054208</v>
      </c>
      <c r="U2259" s="43">
        <f ca="1">_xll.BInterpol('Base CDI'!$H$4:$H$28,'Base CDI'!$I$4:$I$29,S2259,"Cubic","Extrapolate=Linear","MultiX=Average","Skip=True","Sort=True")</f>
        <v>13.685149814344431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48118</v>
      </c>
      <c r="T2260" s="43">
        <f ca="1">_xll.BInterpol('Base CDI'!$H$4:$H$28,'Base CDI'!$J$4:$J$29,S2260,"Cubic","Extrapolate=Linear","MultiX=Average","Skip=True","Sort=True")</f>
        <v>13.846651382151384</v>
      </c>
      <c r="U2260" s="43">
        <f ca="1">_xll.BInterpol('Base CDI'!$H$4:$H$28,'Base CDI'!$I$4:$I$29,S2260,"Cubic","Extrapolate=Linear","MultiX=Average","Skip=True","Sort=True")</f>
        <v>13.685369728341161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48119</v>
      </c>
      <c r="T2261" s="43">
        <f ca="1">_xll.BInterpol('Base CDI'!$H$4:$H$28,'Base CDI'!$J$4:$J$29,S2261,"Cubic","Extrapolate=Linear","MultiX=Average","Skip=True","Sort=True")</f>
        <v>13.846830141348704</v>
      </c>
      <c r="U2261" s="43">
        <f ca="1">_xll.BInterpol('Base CDI'!$H$4:$H$28,'Base CDI'!$I$4:$I$29,S2261,"Cubic","Extrapolate=Linear","MultiX=Average","Skip=True","Sort=True")</f>
        <v>13.685589435244017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48120</v>
      </c>
      <c r="T2262" s="43">
        <f ca="1">_xll.BInterpol('Base CDI'!$H$4:$H$28,'Base CDI'!$J$4:$J$29,S2262,"Cubic","Extrapolate=Linear","MultiX=Average","Skip=True","Sort=True")</f>
        <v>13.847008586080396</v>
      </c>
      <c r="U2262" s="43">
        <f ca="1">_xll.BInterpol('Base CDI'!$H$4:$H$28,'Base CDI'!$I$4:$I$29,S2262,"Cubic","Extrapolate=Linear","MultiX=Average","Skip=True","Sort=True")</f>
        <v>13.685808934748572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48121</v>
      </c>
      <c r="T2263" s="43">
        <f ca="1">_xll.BInterpol('Base CDI'!$H$4:$H$28,'Base CDI'!$J$4:$J$29,S2263,"Cubic","Extrapolate=Linear","MultiX=Average","Skip=True","Sort=True")</f>
        <v>13.847186716780682</v>
      </c>
      <c r="U2263" s="43">
        <f ca="1">_xll.BInterpol('Base CDI'!$H$4:$H$28,'Base CDI'!$I$4:$I$29,S2263,"Cubic","Extrapolate=Linear","MultiX=Average","Skip=True","Sort=True")</f>
        <v>13.6860282265504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48122</v>
      </c>
      <c r="T2264" s="43">
        <f ca="1">_xll.BInterpol('Base CDI'!$H$4:$H$28,'Base CDI'!$J$4:$J$29,S2264,"Cubic","Extrapolate=Linear","MultiX=Average","Skip=True","Sort=True")</f>
        <v>13.847364533883789</v>
      </c>
      <c r="U2264" s="43">
        <f ca="1">_xll.BInterpol('Base CDI'!$H$4:$H$28,'Base CDI'!$I$4:$I$29,S2264,"Cubic","Extrapolate=Linear","MultiX=Average","Skip=True","Sort=True")</f>
        <v>13.686247310345076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48123</v>
      </c>
      <c r="T2265" s="43">
        <f ca="1">_xll.BInterpol('Base CDI'!$H$4:$H$28,'Base CDI'!$J$4:$J$29,S2265,"Cubic","Extrapolate=Linear","MultiX=Average","Skip=True","Sort=True")</f>
        <v>13.847542037823946</v>
      </c>
      <c r="U2265" s="43">
        <f ca="1">_xll.BInterpol('Base CDI'!$H$4:$H$28,'Base CDI'!$I$4:$I$29,S2265,"Cubic","Extrapolate=Linear","MultiX=Average","Skip=True","Sort=True")</f>
        <v>13.686466185828172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48124</v>
      </c>
      <c r="T2266" s="43">
        <f ca="1">_xll.BInterpol('Base CDI'!$H$4:$H$28,'Base CDI'!$J$4:$J$29,S2266,"Cubic","Extrapolate=Linear","MultiX=Average","Skip=True","Sort=True")</f>
        <v>13.847719229035373</v>
      </c>
      <c r="U2266" s="43">
        <f ca="1">_xll.BInterpol('Base CDI'!$H$4:$H$28,'Base CDI'!$I$4:$I$29,S2266,"Cubic","Extrapolate=Linear","MultiX=Average","Skip=True","Sort=True")</f>
        <v>13.686684852695263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48125</v>
      </c>
      <c r="T2267" s="43">
        <f ca="1">_xll.BInterpol('Base CDI'!$H$4:$H$28,'Base CDI'!$J$4:$J$29,S2267,"Cubic","Extrapolate=Linear","MultiX=Average","Skip=True","Sort=True")</f>
        <v>13.847896107952302</v>
      </c>
      <c r="U2267" s="43">
        <f ca="1">_xll.BInterpol('Base CDI'!$H$4:$H$28,'Base CDI'!$I$4:$I$29,S2267,"Cubic","Extrapolate=Linear","MultiX=Average","Skip=True","Sort=True")</f>
        <v>13.686903310641926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48126</v>
      </c>
      <c r="T2268" s="43">
        <f ca="1">_xll.BInterpol('Base CDI'!$H$4:$H$28,'Base CDI'!$J$4:$J$29,S2268,"Cubic","Extrapolate=Linear","MultiX=Average","Skip=True","Sort=True")</f>
        <v>13.848072675008954</v>
      </c>
      <c r="U2268" s="43">
        <f ca="1">_xll.BInterpol('Base CDI'!$H$4:$H$28,'Base CDI'!$I$4:$I$29,S2268,"Cubic","Extrapolate=Linear","MultiX=Average","Skip=True","Sort=True")</f>
        <v>13.687121559363728</v>
      </c>
    </row>
    <row r="2269" spans="16:21" x14ac:dyDescent="0.25">
      <c r="P2269" s="10">
        <v>37816</v>
      </c>
      <c r="Q2269">
        <v>9.314095</v>
      </c>
      <c r="S2269" s="42">
        <f t="shared" ca="1" si="40"/>
        <v>48127</v>
      </c>
      <c r="T2269" s="43">
        <f ca="1">_xll.BInterpol('Base CDI'!$H$4:$H$28,'Base CDI'!$J$4:$J$29,S2269,"Cubic","Extrapolate=Linear","MultiX=Average","Skip=True","Sort=True")</f>
        <v>13.848248930639556</v>
      </c>
      <c r="U2269" s="43">
        <f ca="1">_xll.BInterpol('Base CDI'!$H$4:$H$28,'Base CDI'!$I$4:$I$29,S2269,"Cubic","Extrapolate=Linear","MultiX=Average","Skip=True","Sort=True")</f>
        <v>13.68733959855625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48128</v>
      </c>
      <c r="T2270" s="43">
        <f ca="1">_xll.BInterpol('Base CDI'!$H$4:$H$28,'Base CDI'!$J$4:$J$29,S2270,"Cubic","Extrapolate=Linear","MultiX=Average","Skip=True","Sort=True")</f>
        <v>13.848424875278335</v>
      </c>
      <c r="U2270" s="43">
        <f ca="1">_xll.BInterpol('Base CDI'!$H$4:$H$28,'Base CDI'!$I$4:$I$29,S2270,"Cubic","Extrapolate=Linear","MultiX=Average","Skip=True","Sort=True")</f>
        <v>13.687557427915062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48129</v>
      </c>
      <c r="T2271" s="43">
        <f ca="1">_xll.BInterpol('Base CDI'!$H$4:$H$28,'Base CDI'!$J$4:$J$29,S2271,"Cubic","Extrapolate=Linear","MultiX=Average","Skip=True","Sort=True")</f>
        <v>13.848600509359516</v>
      </c>
      <c r="U2271" s="43">
        <f ca="1">_xll.BInterpol('Base CDI'!$H$4:$H$28,'Base CDI'!$I$4:$I$29,S2271,"Cubic","Extrapolate=Linear","MultiX=Average","Skip=True","Sort=True")</f>
        <v>13.687775047135739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48130</v>
      </c>
      <c r="T2272" s="43">
        <f ca="1">_xll.BInterpol('Base CDI'!$H$4:$H$28,'Base CDI'!$J$4:$J$29,S2272,"Cubic","Extrapolate=Linear","MultiX=Average","Skip=True","Sort=True")</f>
        <v>13.848775833317324</v>
      </c>
      <c r="U2272" s="43">
        <f ca="1">_xll.BInterpol('Base CDI'!$H$4:$H$28,'Base CDI'!$I$4:$I$29,S2272,"Cubic","Extrapolate=Linear","MultiX=Average","Skip=True","Sort=True")</f>
        <v>13.687992455913854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48131</v>
      </c>
      <c r="T2273" s="43">
        <f ca="1">_xll.BInterpol('Base CDI'!$H$4:$H$28,'Base CDI'!$J$4:$J$29,S2273,"Cubic","Extrapolate=Linear","MultiX=Average","Skip=True","Sort=True")</f>
        <v>13.848950847585987</v>
      </c>
      <c r="U2273" s="43">
        <f ca="1">_xll.BInterpol('Base CDI'!$H$4:$H$28,'Base CDI'!$I$4:$I$29,S2273,"Cubic","Extrapolate=Linear","MultiX=Average","Skip=True","Sort=True")</f>
        <v>13.688209653944982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48132</v>
      </c>
      <c r="T2274" s="43">
        <f ca="1">_xll.BInterpol('Base CDI'!$H$4:$H$28,'Base CDI'!$J$4:$J$29,S2274,"Cubic","Extrapolate=Linear","MultiX=Average","Skip=True","Sort=True")</f>
        <v>13.849125552599729</v>
      </c>
      <c r="U2274" s="43">
        <f ca="1">_xll.BInterpol('Base CDI'!$H$4:$H$28,'Base CDI'!$I$4:$I$29,S2274,"Cubic","Extrapolate=Linear","MultiX=Average","Skip=True","Sort=True")</f>
        <v>13.688426640924698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48133</v>
      </c>
      <c r="T2275" s="43">
        <f ca="1">_xll.BInterpol('Base CDI'!$H$4:$H$28,'Base CDI'!$J$4:$J$29,S2275,"Cubic","Extrapolate=Linear","MultiX=Average","Skip=True","Sort=True")</f>
        <v>13.849299948792774</v>
      </c>
      <c r="U2275" s="43">
        <f ca="1">_xll.BInterpol('Base CDI'!$H$4:$H$28,'Base CDI'!$I$4:$I$29,S2275,"Cubic","Extrapolate=Linear","MultiX=Average","Skip=True","Sort=True")</f>
        <v>13.688643416548572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48134</v>
      </c>
      <c r="T2276" s="43">
        <f ca="1">_xll.BInterpol('Base CDI'!$H$4:$H$28,'Base CDI'!$J$4:$J$29,S2276,"Cubic","Extrapolate=Linear","MultiX=Average","Skip=True","Sort=True")</f>
        <v>13.849474036599352</v>
      </c>
      <c r="U2276" s="43">
        <f ca="1">_xll.BInterpol('Base CDI'!$H$4:$H$28,'Base CDI'!$I$4:$I$29,S2276,"Cubic","Extrapolate=Linear","MultiX=Average","Skip=True","Sort=True")</f>
        <v>13.688859980512182</v>
      </c>
    </row>
    <row r="2277" spans="16:21" x14ac:dyDescent="0.25">
      <c r="P2277" s="10">
        <v>37826</v>
      </c>
      <c r="Q2277">
        <v>9.381748</v>
      </c>
      <c r="S2277" s="42">
        <f t="shared" ca="1" si="40"/>
        <v>48135</v>
      </c>
      <c r="T2277" s="43">
        <f ca="1">_xll.BInterpol('Base CDI'!$H$4:$H$28,'Base CDI'!$J$4:$J$29,S2277,"Cubic","Extrapolate=Linear","MultiX=Average","Skip=True","Sort=True")</f>
        <v>13.849647816453684</v>
      </c>
      <c r="U2277" s="43">
        <f ca="1">_xll.BInterpol('Base CDI'!$H$4:$H$28,'Base CDI'!$I$4:$I$29,S2277,"Cubic","Extrapolate=Linear","MultiX=Average","Skip=True","Sort=True")</f>
        <v>13.689076332511101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48136</v>
      </c>
      <c r="T2278" s="43">
        <f ca="1">_xll.BInterpol('Base CDI'!$H$4:$H$28,'Base CDI'!$J$4:$J$29,S2278,"Cubic","Extrapolate=Linear","MultiX=Average","Skip=True","Sort=True")</f>
        <v>13.84982128879</v>
      </c>
      <c r="U2278" s="43">
        <f ca="1">_xll.BInterpol('Base CDI'!$H$4:$H$28,'Base CDI'!$I$4:$I$29,S2278,"Cubic","Extrapolate=Linear","MultiX=Average","Skip=True","Sort=True")</f>
        <v>13.689292472240902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48137</v>
      </c>
      <c r="T2279" s="43">
        <f ca="1">_xll.BInterpol('Base CDI'!$H$4:$H$28,'Base CDI'!$J$4:$J$29,S2279,"Cubic","Extrapolate=Linear","MultiX=Average","Skip=True","Sort=True")</f>
        <v>13.849994454042525</v>
      </c>
      <c r="U2279" s="43">
        <f ca="1">_xll.BInterpol('Base CDI'!$H$4:$H$28,'Base CDI'!$I$4:$I$29,S2279,"Cubic","Extrapolate=Linear","MultiX=Average","Skip=True","Sort=True")</f>
        <v>13.689508399397161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48138</v>
      </c>
      <c r="T2280" s="43">
        <f ca="1">_xll.BInterpol('Base CDI'!$H$4:$H$28,'Base CDI'!$J$4:$J$29,S2280,"Cubic","Extrapolate=Linear","MultiX=Average","Skip=True","Sort=True")</f>
        <v>13.850167312645484</v>
      </c>
      <c r="U2280" s="43">
        <f ca="1">_xll.BInterpol('Base CDI'!$H$4:$H$28,'Base CDI'!$I$4:$I$29,S2280,"Cubic","Extrapolate=Linear","MultiX=Average","Skip=True","Sort=True")</f>
        <v>13.689724113675448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48139</v>
      </c>
      <c r="T2281" s="43">
        <f ca="1">_xll.BInterpol('Base CDI'!$H$4:$H$28,'Base CDI'!$J$4:$J$29,S2281,"Cubic","Extrapolate=Linear","MultiX=Average","Skip=True","Sort=True")</f>
        <v>13.850339865033101</v>
      </c>
      <c r="U2281" s="43">
        <f ca="1">_xll.BInterpol('Base CDI'!$H$4:$H$28,'Base CDI'!$I$4:$I$29,S2281,"Cubic","Extrapolate=Linear","MultiX=Average","Skip=True","Sort=True")</f>
        <v>13.68993961477134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48140</v>
      </c>
      <c r="T2282" s="43">
        <f ca="1">_xll.BInterpol('Base CDI'!$H$4:$H$28,'Base CDI'!$J$4:$J$29,S2282,"Cubic","Extrapolate=Linear","MultiX=Average","Skip=True","Sort=True")</f>
        <v>13.850512111639603</v>
      </c>
      <c r="U2282" s="43">
        <f ca="1">_xll.BInterpol('Base CDI'!$H$4:$H$28,'Base CDI'!$I$4:$I$29,S2282,"Cubic","Extrapolate=Linear","MultiX=Average","Skip=True","Sort=True")</f>
        <v>13.69015490238041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48141</v>
      </c>
      <c r="T2283" s="43">
        <f ca="1">_xll.BInterpol('Base CDI'!$H$4:$H$28,'Base CDI'!$J$4:$J$29,S2283,"Cubic","Extrapolate=Linear","MultiX=Average","Skip=True","Sort=True")</f>
        <v>13.850684052899217</v>
      </c>
      <c r="U2283" s="43">
        <f ca="1">_xll.BInterpol('Base CDI'!$H$4:$H$28,'Base CDI'!$I$4:$I$29,S2283,"Cubic","Extrapolate=Linear","MultiX=Average","Skip=True","Sort=True")</f>
        <v>13.690369976198232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48142</v>
      </c>
      <c r="T2284" s="43">
        <f ca="1">_xll.BInterpol('Base CDI'!$H$4:$H$28,'Base CDI'!$J$4:$J$29,S2284,"Cubic","Extrapolate=Linear","MultiX=Average","Skip=True","Sort=True")</f>
        <v>13.850855689246169</v>
      </c>
      <c r="U2284" s="43">
        <f ca="1">_xll.BInterpol('Base CDI'!$H$4:$H$28,'Base CDI'!$I$4:$I$29,S2284,"Cubic","Extrapolate=Linear","MultiX=Average","Skip=True","Sort=True")</f>
        <v>13.690584835920381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48143</v>
      </c>
      <c r="T2285" s="43">
        <f ca="1">_xll.BInterpol('Base CDI'!$H$4:$H$28,'Base CDI'!$J$4:$J$29,S2285,"Cubic","Extrapolate=Linear","MultiX=Average","Skip=True","Sort=True")</f>
        <v>13.851027021114682</v>
      </c>
      <c r="U2285" s="43">
        <f ca="1">_xll.BInterpol('Base CDI'!$H$4:$H$28,'Base CDI'!$I$4:$I$29,S2285,"Cubic","Extrapolate=Linear","MultiX=Average","Skip=True","Sort=True")</f>
        <v>13.690799481242429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48144</v>
      </c>
      <c r="T2286" s="43">
        <f ca="1">_xll.BInterpol('Base CDI'!$H$4:$H$28,'Base CDI'!$J$4:$J$29,S2286,"Cubic","Extrapolate=Linear","MultiX=Average","Skip=True","Sort=True")</f>
        <v>13.851198048938985</v>
      </c>
      <c r="U2286" s="43">
        <f ca="1">_xll.BInterpol('Base CDI'!$H$4:$H$28,'Base CDI'!$I$4:$I$29,S2286,"Cubic","Extrapolate=Linear","MultiX=Average","Skip=True","Sort=True")</f>
        <v>13.691013911859951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48145</v>
      </c>
      <c r="T2287" s="43">
        <f ca="1">_xll.BInterpol('Base CDI'!$H$4:$H$28,'Base CDI'!$J$4:$J$29,S2287,"Cubic","Extrapolate=Linear","MultiX=Average","Skip=True","Sort=True")</f>
        <v>13.8513687731533</v>
      </c>
      <c r="U2287" s="43">
        <f ca="1">_xll.BInterpol('Base CDI'!$H$4:$H$28,'Base CDI'!$I$4:$I$29,S2287,"Cubic","Extrapolate=Linear","MultiX=Average","Skip=True","Sort=True")</f>
        <v>13.69122812746852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48146</v>
      </c>
      <c r="T2288" s="43">
        <f ca="1">_xll.BInterpol('Base CDI'!$H$4:$H$28,'Base CDI'!$J$4:$J$29,S2288,"Cubic","Extrapolate=Linear","MultiX=Average","Skip=True","Sort=True")</f>
        <v>13.851539194191856</v>
      </c>
      <c r="U2288" s="43">
        <f ca="1">_xll.BInterpol('Base CDI'!$H$4:$H$28,'Base CDI'!$I$4:$I$29,S2288,"Cubic","Extrapolate=Linear","MultiX=Average","Skip=True","Sort=True")</f>
        <v>13.691442127763713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48147</v>
      </c>
      <c r="T2289" s="43">
        <f ca="1">_xll.BInterpol('Base CDI'!$H$4:$H$28,'Base CDI'!$J$4:$J$29,S2289,"Cubic","Extrapolate=Linear","MultiX=Average","Skip=True","Sort=True")</f>
        <v>13.851709312488879</v>
      </c>
      <c r="U2289" s="43">
        <f ca="1">_xll.BInterpol('Base CDI'!$H$4:$H$28,'Base CDI'!$I$4:$I$29,S2289,"Cubic","Extrapolate=Linear","MultiX=Average","Skip=True","Sort=True")</f>
        <v>13.691655912441099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48148</v>
      </c>
      <c r="T2290" s="43">
        <f ca="1">_xll.BInterpol('Base CDI'!$H$4:$H$28,'Base CDI'!$J$4:$J$29,S2290,"Cubic","Extrapolate=Linear","MultiX=Average","Skip=True","Sort=True")</f>
        <v>13.851879128478592</v>
      </c>
      <c r="U2290" s="43">
        <f ca="1">_xll.BInterpol('Base CDI'!$H$4:$H$28,'Base CDI'!$I$4:$I$29,S2290,"Cubic","Extrapolate=Linear","MultiX=Average","Skip=True","Sort=True")</f>
        <v>13.691869481196257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48149</v>
      </c>
      <c r="T2291" s="43">
        <f ca="1">_xll.BInterpol('Base CDI'!$H$4:$H$28,'Base CDI'!$J$4:$J$29,S2291,"Cubic","Extrapolate=Linear","MultiX=Average","Skip=True","Sort=True")</f>
        <v>13.852048642595223</v>
      </c>
      <c r="U2291" s="43">
        <f ca="1">_xll.BInterpol('Base CDI'!$H$4:$H$28,'Base CDI'!$I$4:$I$29,S2291,"Cubic","Extrapolate=Linear","MultiX=Average","Skip=True","Sort=True")</f>
        <v>13.692082833724758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48150</v>
      </c>
      <c r="T2292" s="43">
        <f ca="1">_xll.BInterpol('Base CDI'!$H$4:$H$28,'Base CDI'!$J$4:$J$29,S2292,"Cubic","Extrapolate=Linear","MultiX=Average","Skip=True","Sort=True")</f>
        <v>13.852217855272997</v>
      </c>
      <c r="U2292" s="43">
        <f ca="1">_xll.BInterpol('Base CDI'!$H$4:$H$28,'Base CDI'!$I$4:$I$29,S2292,"Cubic","Extrapolate=Linear","MultiX=Average","Skip=True","Sort=True")</f>
        <v>13.692295969722176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48151</v>
      </c>
      <c r="T2293" s="43">
        <f ca="1">_xll.BInterpol('Base CDI'!$H$4:$H$28,'Base CDI'!$J$4:$J$29,S2293,"Cubic","Extrapolate=Linear","MultiX=Average","Skip=True","Sort=True")</f>
        <v>13.85238676694614</v>
      </c>
      <c r="U2293" s="43">
        <f ca="1">_xll.BInterpol('Base CDI'!$H$4:$H$28,'Base CDI'!$I$4:$I$29,S2293,"Cubic","Extrapolate=Linear","MultiX=Average","Skip=True","Sort=True")</f>
        <v>13.692508888884086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48152</v>
      </c>
      <c r="T2294" s="43">
        <f ca="1">_xll.BInterpol('Base CDI'!$H$4:$H$28,'Base CDI'!$J$4:$J$29,S2294,"Cubic","Extrapolate=Linear","MultiX=Average","Skip=True","Sort=True")</f>
        <v>13.852555378048876</v>
      </c>
      <c r="U2294" s="43">
        <f ca="1">_xll.BInterpol('Base CDI'!$H$4:$H$28,'Base CDI'!$I$4:$I$29,S2294,"Cubic","Extrapolate=Linear","MultiX=Average","Skip=True","Sort=True")</f>
        <v>13.692721590906061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48153</v>
      </c>
      <c r="T2295" s="43">
        <f ca="1">_xll.BInterpol('Base CDI'!$H$4:$H$28,'Base CDI'!$J$4:$J$29,S2295,"Cubic","Extrapolate=Linear","MultiX=Average","Skip=True","Sort=True")</f>
        <v>13.852723689015434</v>
      </c>
      <c r="U2295" s="43">
        <f ca="1">_xll.BInterpol('Base CDI'!$H$4:$H$28,'Base CDI'!$I$4:$I$29,S2295,"Cubic","Extrapolate=Linear","MultiX=Average","Skip=True","Sort=True")</f>
        <v>13.692934075483675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48154</v>
      </c>
      <c r="T2296" s="43">
        <f ca="1">_xll.BInterpol('Base CDI'!$H$4:$H$28,'Base CDI'!$J$4:$J$29,S2296,"Cubic","Extrapolate=Linear","MultiX=Average","Skip=True","Sort=True")</f>
        <v>13.852891700280038</v>
      </c>
      <c r="U2296" s="43">
        <f ca="1">_xll.BInterpol('Base CDI'!$H$4:$H$28,'Base CDI'!$I$4:$I$29,S2296,"Cubic","Extrapolate=Linear","MultiX=Average","Skip=True","Sort=True")</f>
        <v>13.693146342312504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48155</v>
      </c>
      <c r="T2297" s="43">
        <f ca="1">_xll.BInterpol('Base CDI'!$H$4:$H$28,'Base CDI'!$J$4:$J$29,S2297,"Cubic","Extrapolate=Linear","MultiX=Average","Skip=True","Sort=True")</f>
        <v>13.853059412276913</v>
      </c>
      <c r="U2297" s="43">
        <f ca="1">_xll.BInterpol('Base CDI'!$H$4:$H$28,'Base CDI'!$I$4:$I$29,S2297,"Cubic","Extrapolate=Linear","MultiX=Average","Skip=True","Sort=True")</f>
        <v>13.693358391088118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48156</v>
      </c>
      <c r="T2298" s="43">
        <f ca="1">_xll.BInterpol('Base CDI'!$H$4:$H$28,'Base CDI'!$J$4:$J$29,S2298,"Cubic","Extrapolate=Linear","MultiX=Average","Skip=True","Sort=True")</f>
        <v>13.853226825440286</v>
      </c>
      <c r="U2298" s="43">
        <f ca="1">_xll.BInterpol('Base CDI'!$H$4:$H$28,'Base CDI'!$I$4:$I$29,S2298,"Cubic","Extrapolate=Linear","MultiX=Average","Skip=True","Sort=True")</f>
        <v>13.693570221506095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48157</v>
      </c>
      <c r="T2299" s="43">
        <f ca="1">_xll.BInterpol('Base CDI'!$H$4:$H$28,'Base CDI'!$J$4:$J$29,S2299,"Cubic","Extrapolate=Linear","MultiX=Average","Skip=True","Sort=True")</f>
        <v>13.853393940204382</v>
      </c>
      <c r="U2299" s="43">
        <f ca="1">_xll.BInterpol('Base CDI'!$H$4:$H$28,'Base CDI'!$I$4:$I$29,S2299,"Cubic","Extrapolate=Linear","MultiX=Average","Skip=True","Sort=True")</f>
        <v>13.693781833262006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48158</v>
      </c>
      <c r="T2300" s="43">
        <f ca="1">_xll.BInterpol('Base CDI'!$H$4:$H$28,'Base CDI'!$J$4:$J$29,S2300,"Cubic","Extrapolate=Linear","MultiX=Average","Skip=True","Sort=True")</f>
        <v>13.853560757003427</v>
      </c>
      <c r="U2300" s="43">
        <f ca="1">_xll.BInterpol('Base CDI'!$H$4:$H$28,'Base CDI'!$I$4:$I$29,S2300,"Cubic","Extrapolate=Linear","MultiX=Average","Skip=True","Sort=True")</f>
        <v>13.693993226051427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48159</v>
      </c>
      <c r="T2301" s="43">
        <f ca="1">_xll.BInterpol('Base CDI'!$H$4:$H$28,'Base CDI'!$J$4:$J$29,S2301,"Cubic","Extrapolate=Linear","MultiX=Average","Skip=True","Sort=True")</f>
        <v>13.853727276271648</v>
      </c>
      <c r="U2301" s="43">
        <f ca="1">_xll.BInterpol('Base CDI'!$H$4:$H$28,'Base CDI'!$I$4:$I$29,S2301,"Cubic","Extrapolate=Linear","MultiX=Average","Skip=True","Sort=True")</f>
        <v>13.69420439956993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48160</v>
      </c>
      <c r="T2302" s="43">
        <f ca="1">_xll.BInterpol('Base CDI'!$H$4:$H$28,'Base CDI'!$J$4:$J$29,S2302,"Cubic","Extrapolate=Linear","MultiX=Average","Skip=True","Sort=True")</f>
        <v>13.85389349844327</v>
      </c>
      <c r="U2302" s="43">
        <f ca="1">_xll.BInterpol('Base CDI'!$H$4:$H$28,'Base CDI'!$I$4:$I$29,S2302,"Cubic","Extrapolate=Linear","MultiX=Average","Skip=True","Sort=True")</f>
        <v>13.69441535351309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48161</v>
      </c>
      <c r="T2303" s="43">
        <f ca="1">_xll.BInterpol('Base CDI'!$H$4:$H$28,'Base CDI'!$J$4:$J$29,S2303,"Cubic","Extrapolate=Linear","MultiX=Average","Skip=True","Sort=True")</f>
        <v>13.854059423952517</v>
      </c>
      <c r="U2303" s="43">
        <f ca="1">_xll.BInterpol('Base CDI'!$H$4:$H$28,'Base CDI'!$I$4:$I$29,S2303,"Cubic","Extrapolate=Linear","MultiX=Average","Skip=True","Sort=True")</f>
        <v>13.694626087576482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48162</v>
      </c>
      <c r="T2304" s="43">
        <f ca="1">_xll.BInterpol('Base CDI'!$H$4:$H$28,'Base CDI'!$J$4:$J$29,S2304,"Cubic","Extrapolate=Linear","MultiX=Average","Skip=True","Sort=True")</f>
        <v>13.854225053233616</v>
      </c>
      <c r="U2304" s="43">
        <f ca="1">_xll.BInterpol('Base CDI'!$H$4:$H$28,'Base CDI'!$I$4:$I$29,S2304,"Cubic","Extrapolate=Linear","MultiX=Average","Skip=True","Sort=True")</f>
        <v>13.694836601455679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48163</v>
      </c>
      <c r="T2305" s="43">
        <f ca="1">_xll.BInterpol('Base CDI'!$H$4:$H$28,'Base CDI'!$J$4:$J$29,S2305,"Cubic","Extrapolate=Linear","MultiX=Average","Skip=True","Sort=True")</f>
        <v>13.854390386720794</v>
      </c>
      <c r="U2305" s="43">
        <f ca="1">_xll.BInterpol('Base CDI'!$H$4:$H$28,'Base CDI'!$I$4:$I$29,S2305,"Cubic","Extrapolate=Linear","MultiX=Average","Skip=True","Sort=True")</f>
        <v>13.695046894846252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48164</v>
      </c>
      <c r="T2306" s="43">
        <f ca="1">_xll.BInterpol('Base CDI'!$H$4:$H$28,'Base CDI'!$J$4:$J$29,S2306,"Cubic","Extrapolate=Linear","MultiX=Average","Skip=True","Sort=True")</f>
        <v>13.854555424848277</v>
      </c>
      <c r="U2306" s="43">
        <f ca="1">_xll.BInterpol('Base CDI'!$H$4:$H$28,'Base CDI'!$I$4:$I$29,S2306,"Cubic","Extrapolate=Linear","MultiX=Average","Skip=True","Sort=True")</f>
        <v>13.695256967443781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48165</v>
      </c>
      <c r="T2307" s="43">
        <f ca="1">_xll.BInterpol('Base CDI'!$H$4:$H$28,'Base CDI'!$J$4:$J$29,S2307,"Cubic","Extrapolate=Linear","MultiX=Average","Skip=True","Sort=True")</f>
        <v>13.854720168050287</v>
      </c>
      <c r="U2307" s="43">
        <f ca="1">_xll.BInterpol('Base CDI'!$H$4:$H$28,'Base CDI'!$I$4:$I$29,S2307,"Cubic","Extrapolate=Linear","MultiX=Average","Skip=True","Sort=True")</f>
        <v>13.695466818943833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48166</v>
      </c>
      <c r="T2308" s="43">
        <f ca="1">_xll.BInterpol('Base CDI'!$H$4:$H$28,'Base CDI'!$J$4:$J$29,S2308,"Cubic","Extrapolate=Linear","MultiX=Average","Skip=True","Sort=True")</f>
        <v>13.854884616761053</v>
      </c>
      <c r="U2308" s="43">
        <f ca="1">_xll.BInterpol('Base CDI'!$H$4:$H$28,'Base CDI'!$I$4:$I$29,S2308,"Cubic","Extrapolate=Linear","MultiX=Average","Skip=True","Sort=True")</f>
        <v>13.695676449041988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48167</v>
      </c>
      <c r="T2309" s="43">
        <f ca="1">_xll.BInterpol('Base CDI'!$H$4:$H$28,'Base CDI'!$J$4:$J$29,S2309,"Cubic","Extrapolate=Linear","MultiX=Average","Skip=True","Sort=True")</f>
        <v>13.855048771414801</v>
      </c>
      <c r="U2309" s="43">
        <f ca="1">_xll.BInterpol('Base CDI'!$H$4:$H$28,'Base CDI'!$I$4:$I$29,S2309,"Cubic","Extrapolate=Linear","MultiX=Average","Skip=True","Sort=True")</f>
        <v>13.695885857433817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48168</v>
      </c>
      <c r="T2310" s="43">
        <f ca="1">_xll.BInterpol('Base CDI'!$H$4:$H$28,'Base CDI'!$J$4:$J$29,S2310,"Cubic","Extrapolate=Linear","MultiX=Average","Skip=True","Sort=True")</f>
        <v>13.855212632445754</v>
      </c>
      <c r="U2310" s="43">
        <f ca="1">_xll.BInterpol('Base CDI'!$H$4:$H$28,'Base CDI'!$I$4:$I$29,S2310,"Cubic","Extrapolate=Linear","MultiX=Average","Skip=True","Sort=True")</f>
        <v>13.696095043814895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48169</v>
      </c>
      <c r="T2311" s="43">
        <f ca="1">_xll.BInterpol('Base CDI'!$H$4:$H$28,'Base CDI'!$J$4:$J$29,S2311,"Cubic","Extrapolate=Linear","MultiX=Average","Skip=True","Sort=True")</f>
        <v>13.855376200288141</v>
      </c>
      <c r="U2311" s="43">
        <f ca="1">_xll.BInterpol('Base CDI'!$H$4:$H$28,'Base CDI'!$I$4:$I$29,S2311,"Cubic","Extrapolate=Linear","MultiX=Average","Skip=True","Sort=True")</f>
        <v>13.696304007880794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48170</v>
      </c>
      <c r="T2312" s="43">
        <f ca="1">_xll.BInterpol('Base CDI'!$H$4:$H$28,'Base CDI'!$J$4:$J$29,S2312,"Cubic","Extrapolate=Linear","MultiX=Average","Skip=True","Sort=True")</f>
        <v>13.855539475376187</v>
      </c>
      <c r="U2312" s="43">
        <f ca="1">_xll.BInterpol('Base CDI'!$H$4:$H$28,'Base CDI'!$I$4:$I$29,S2312,"Cubic","Extrapolate=Linear","MultiX=Average","Skip=True","Sort=True")</f>
        <v>13.696512749327091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48171</v>
      </c>
      <c r="T2313" s="43">
        <f ca="1">_xll.BInterpol('Base CDI'!$H$4:$H$28,'Base CDI'!$J$4:$J$29,S2313,"Cubic","Extrapolate=Linear","MultiX=Average","Skip=True","Sort=True")</f>
        <v>13.855702458144115</v>
      </c>
      <c r="U2313" s="43">
        <f ca="1">_xll.BInterpol('Base CDI'!$H$4:$H$28,'Base CDI'!$I$4:$I$29,S2313,"Cubic","Extrapolate=Linear","MultiX=Average","Skip=True","Sort=True")</f>
        <v>13.696721267849357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48172</v>
      </c>
      <c r="T2314" s="43">
        <f ca="1">_xll.BInterpol('Base CDI'!$H$4:$H$28,'Base CDI'!$J$4:$J$29,S2314,"Cubic","Extrapolate=Linear","MultiX=Average","Skip=True","Sort=True")</f>
        <v>13.855865149026155</v>
      </c>
      <c r="U2314" s="43">
        <f ca="1">_xll.BInterpol('Base CDI'!$H$4:$H$28,'Base CDI'!$I$4:$I$29,S2314,"Cubic","Extrapolate=Linear","MultiX=Average","Skip=True","Sort=True")</f>
        <v>13.696929563143167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48173</v>
      </c>
      <c r="T2315" s="43">
        <f ca="1">_xll.BInterpol('Base CDI'!$H$4:$H$28,'Base CDI'!$J$4:$J$29,S2315,"Cubic","Extrapolate=Linear","MultiX=Average","Skip=True","Sort=True")</f>
        <v>13.856027548456529</v>
      </c>
      <c r="U2315" s="43">
        <f ca="1">_xll.BInterpol('Base CDI'!$H$4:$H$28,'Base CDI'!$I$4:$I$29,S2315,"Cubic","Extrapolate=Linear","MultiX=Average","Skip=True","Sort=True")</f>
        <v>13.697137634904095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48174</v>
      </c>
      <c r="T2316" s="43">
        <f ca="1">_xll.BInterpol('Base CDI'!$H$4:$H$28,'Base CDI'!$J$4:$J$29,S2316,"Cubic","Extrapolate=Linear","MultiX=Average","Skip=True","Sort=True")</f>
        <v>13.856189656869466</v>
      </c>
      <c r="U2316" s="43">
        <f ca="1">_xll.BInterpol('Base CDI'!$H$4:$H$28,'Base CDI'!$I$4:$I$29,S2316,"Cubic","Extrapolate=Linear","MultiX=Average","Skip=True","Sort=True")</f>
        <v>13.697345482827716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48175</v>
      </c>
      <c r="T2317" s="43">
        <f ca="1">_xll.BInterpol('Base CDI'!$H$4:$H$28,'Base CDI'!$J$4:$J$29,S2317,"Cubic","Extrapolate=Linear","MultiX=Average","Skip=True","Sort=True")</f>
        <v>13.856351474699188</v>
      </c>
      <c r="U2317" s="43">
        <f ca="1">_xll.BInterpol('Base CDI'!$H$4:$H$28,'Base CDI'!$I$4:$I$29,S2317,"Cubic","Extrapolate=Linear","MultiX=Average","Skip=True","Sort=True")</f>
        <v>13.697553106609602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48176</v>
      </c>
      <c r="T2318" s="43">
        <f ca="1">_xll.BInterpol('Base CDI'!$H$4:$H$28,'Base CDI'!$J$4:$J$29,S2318,"Cubic","Extrapolate=Linear","MultiX=Average","Skip=True","Sort=True")</f>
        <v>13.856513002379925</v>
      </c>
      <c r="U2318" s="43">
        <f ca="1">_xll.BInterpol('Base CDI'!$H$4:$H$28,'Base CDI'!$I$4:$I$29,S2318,"Cubic","Extrapolate=Linear","MultiX=Average","Skip=True","Sort=True")</f>
        <v>13.697760505945329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48177</v>
      </c>
      <c r="T2319" s="43">
        <f ca="1">_xll.BInterpol('Base CDI'!$H$4:$H$28,'Base CDI'!$J$4:$J$29,S2319,"Cubic","Extrapolate=Linear","MultiX=Average","Skip=True","Sort=True")</f>
        <v>13.8566742403459</v>
      </c>
      <c r="U2319" s="43">
        <f ca="1">_xll.BInterpol('Base CDI'!$H$4:$H$28,'Base CDI'!$I$4:$I$29,S2319,"Cubic","Extrapolate=Linear","MultiX=Average","Skip=True","Sort=True")</f>
        <v>13.69796768053047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48178</v>
      </c>
      <c r="T2320" s="43">
        <f ca="1">_xll.BInterpol('Base CDI'!$H$4:$H$28,'Base CDI'!$J$4:$J$29,S2320,"Cubic","Extrapolate=Linear","MultiX=Average","Skip=True","Sort=True")</f>
        <v>13.856835189031338</v>
      </c>
      <c r="U2320" s="43">
        <f ca="1">_xll.BInterpol('Base CDI'!$H$4:$H$28,'Base CDI'!$I$4:$I$29,S2320,"Cubic","Extrapolate=Linear","MultiX=Average","Skip=True","Sort=True")</f>
        <v>13.698174630060597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48179</v>
      </c>
      <c r="T2321" s="43">
        <f ca="1">_xll.BInterpol('Base CDI'!$H$4:$H$28,'Base CDI'!$J$4:$J$29,S2321,"Cubic","Extrapolate=Linear","MultiX=Average","Skip=True","Sort=True")</f>
        <v>13.856995848870469</v>
      </c>
      <c r="U2321" s="43">
        <f ca="1">_xll.BInterpol('Base CDI'!$H$4:$H$28,'Base CDI'!$I$4:$I$29,S2321,"Cubic","Extrapolate=Linear","MultiX=Average","Skip=True","Sort=True")</f>
        <v>13.698381354231287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48180</v>
      </c>
      <c r="T2322" s="43">
        <f ca="1">_xll.BInterpol('Base CDI'!$H$4:$H$28,'Base CDI'!$J$4:$J$29,S2322,"Cubic","Extrapolate=Linear","MultiX=Average","Skip=True","Sort=True")</f>
        <v>13.857156220297513</v>
      </c>
      <c r="U2322" s="43">
        <f ca="1">_xll.BInterpol('Base CDI'!$H$4:$H$28,'Base CDI'!$I$4:$I$29,S2322,"Cubic","Extrapolate=Linear","MultiX=Average","Skip=True","Sort=True")</f>
        <v>13.698587852738113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48181</v>
      </c>
      <c r="T2323" s="43">
        <f ca="1">_xll.BInterpol('Base CDI'!$H$4:$H$28,'Base CDI'!$J$4:$J$29,S2323,"Cubic","Extrapolate=Linear","MultiX=Average","Skip=True","Sort=True")</f>
        <v>13.8573163037467</v>
      </c>
      <c r="U2323" s="43">
        <f ca="1">_xll.BInterpol('Base CDI'!$H$4:$H$28,'Base CDI'!$I$4:$I$29,S2323,"Cubic","Extrapolate=Linear","MultiX=Average","Skip=True","Sort=True")</f>
        <v>13.698794125276647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48182</v>
      </c>
      <c r="T2324" s="43">
        <f ca="1">_xll.BInterpol('Base CDI'!$H$4:$H$28,'Base CDI'!$J$4:$J$29,S2324,"Cubic","Extrapolate=Linear","MultiX=Average","Skip=True","Sort=True")</f>
        <v>13.857476099652255</v>
      </c>
      <c r="U2324" s="43">
        <f ca="1">_xll.BInterpol('Base CDI'!$H$4:$H$28,'Base CDI'!$I$4:$I$29,S2324,"Cubic","Extrapolate=Linear","MultiX=Average","Skip=True","Sort=True")</f>
        <v>13.699000171542467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48183</v>
      </c>
      <c r="T2325" s="43">
        <f ca="1">_xll.BInterpol('Base CDI'!$H$4:$H$28,'Base CDI'!$J$4:$J$29,S2325,"Cubic","Extrapolate=Linear","MultiX=Average","Skip=True","Sort=True")</f>
        <v>13.857635608448403</v>
      </c>
      <c r="U2325" s="43">
        <f ca="1">_xll.BInterpol('Base CDI'!$H$4:$H$28,'Base CDI'!$I$4:$I$29,S2325,"Cubic","Extrapolate=Linear","MultiX=Average","Skip=True","Sort=True")</f>
        <v>13.699205991231143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48184</v>
      </c>
      <c r="T2326" s="43">
        <f ca="1">_xll.BInterpol('Base CDI'!$H$4:$H$28,'Base CDI'!$J$4:$J$29,S2326,"Cubic","Extrapolate=Linear","MultiX=Average","Skip=True","Sort=True")</f>
        <v>13.85779483056937</v>
      </c>
      <c r="U2326" s="43">
        <f ca="1">_xll.BInterpol('Base CDI'!$H$4:$H$28,'Base CDI'!$I$4:$I$29,S2326,"Cubic","Extrapolate=Linear","MultiX=Average","Skip=True","Sort=True")</f>
        <v>13.69941158403825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48185</v>
      </c>
      <c r="T2327" s="43">
        <f ca="1">_xll.BInterpol('Base CDI'!$H$4:$H$28,'Base CDI'!$J$4:$J$29,S2327,"Cubic","Extrapolate=Linear","MultiX=Average","Skip=True","Sort=True")</f>
        <v>13.857953766449382</v>
      </c>
      <c r="U2327" s="43">
        <f ca="1">_xll.BInterpol('Base CDI'!$H$4:$H$28,'Base CDI'!$I$4:$I$29,S2327,"Cubic","Extrapolate=Linear","MultiX=Average","Skip=True","Sort=True")</f>
        <v>13.699616949659363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48186</v>
      </c>
      <c r="T2328" s="43">
        <f ca="1">_xll.BInterpol('Base CDI'!$H$4:$H$28,'Base CDI'!$J$4:$J$29,S2328,"Cubic","Extrapolate=Linear","MultiX=Average","Skip=True","Sort=True")</f>
        <v>13.858112416522664</v>
      </c>
      <c r="U2328" s="43">
        <f ca="1">_xll.BInterpol('Base CDI'!$H$4:$H$28,'Base CDI'!$I$4:$I$29,S2328,"Cubic","Extrapolate=Linear","MultiX=Average","Skip=True","Sort=True")</f>
        <v>13.699822087790055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48187</v>
      </c>
      <c r="T2329" s="43">
        <f ca="1">_xll.BInterpol('Base CDI'!$H$4:$H$28,'Base CDI'!$J$4:$J$29,S2329,"Cubic","Extrapolate=Linear","MultiX=Average","Skip=True","Sort=True")</f>
        <v>13.858270781223442</v>
      </c>
      <c r="U2329" s="43">
        <f ca="1">_xll.BInterpol('Base CDI'!$H$4:$H$28,'Base CDI'!$I$4:$I$29,S2329,"Cubic","Extrapolate=Linear","MultiX=Average","Skip=True","Sort=True")</f>
        <v>13.700026998125901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48188</v>
      </c>
      <c r="T2330" s="43">
        <f ca="1">_xll.BInterpol('Base CDI'!$H$4:$H$28,'Base CDI'!$J$4:$J$29,S2330,"Cubic","Extrapolate=Linear","MultiX=Average","Skip=True","Sort=True")</f>
        <v>13.858428860985944</v>
      </c>
      <c r="U2330" s="43">
        <f ca="1">_xll.BInterpol('Base CDI'!$H$4:$H$28,'Base CDI'!$I$4:$I$29,S2330,"Cubic","Extrapolate=Linear","MultiX=Average","Skip=True","Sort=True")</f>
        <v>13.700231680362473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48189</v>
      </c>
      <c r="T2331" s="43">
        <f ca="1">_xll.BInterpol('Base CDI'!$H$4:$H$28,'Base CDI'!$J$4:$J$29,S2331,"Cubic","Extrapolate=Linear","MultiX=Average","Skip=True","Sort=True")</f>
        <v>13.858586656244393</v>
      </c>
      <c r="U2331" s="43">
        <f ca="1">_xll.BInterpol('Base CDI'!$H$4:$H$28,'Base CDI'!$I$4:$I$29,S2331,"Cubic","Extrapolate=Linear","MultiX=Average","Skip=True","Sort=True")</f>
        <v>13.700436134195346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48190</v>
      </c>
      <c r="T2332" s="43">
        <f ca="1">_xll.BInterpol('Base CDI'!$H$4:$H$28,'Base CDI'!$J$4:$J$29,S2332,"Cubic","Extrapolate=Linear","MultiX=Average","Skip=True","Sort=True")</f>
        <v>13.858744167433015</v>
      </c>
      <c r="U2332" s="43">
        <f ca="1">_xll.BInterpol('Base CDI'!$H$4:$H$28,'Base CDI'!$I$4:$I$29,S2332,"Cubic","Extrapolate=Linear","MultiX=Average","Skip=True","Sort=True")</f>
        <v>13.700640359320095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48191</v>
      </c>
      <c r="T2333" s="43">
        <f ca="1">_xll.BInterpol('Base CDI'!$H$4:$H$28,'Base CDI'!$J$4:$J$29,S2333,"Cubic","Extrapolate=Linear","MultiX=Average","Skip=True","Sort=True")</f>
        <v>13.858901394986036</v>
      </c>
      <c r="U2333" s="43">
        <f ca="1">_xll.BInterpol('Base CDI'!$H$4:$H$28,'Base CDI'!$I$4:$I$29,S2333,"Cubic","Extrapolate=Linear","MultiX=Average","Skip=True","Sort=True")</f>
        <v>13.700844355432293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48192</v>
      </c>
      <c r="T2334" s="43">
        <f ca="1">_xll.BInterpol('Base CDI'!$H$4:$H$28,'Base CDI'!$J$4:$J$29,S2334,"Cubic","Extrapolate=Linear","MultiX=Average","Skip=True","Sort=True")</f>
        <v>13.859058339337682</v>
      </c>
      <c r="U2334" s="43">
        <f ca="1">_xll.BInterpol('Base CDI'!$H$4:$H$28,'Base CDI'!$I$4:$I$29,S2334,"Cubic","Extrapolate=Linear","MultiX=Average","Skip=True","Sort=True")</f>
        <v>13.701048122227514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48193</v>
      </c>
      <c r="T2335" s="43">
        <f ca="1">_xll.BInterpol('Base CDI'!$H$4:$H$28,'Base CDI'!$J$4:$J$29,S2335,"Cubic","Extrapolate=Linear","MultiX=Average","Skip=True","Sort=True")</f>
        <v>13.85921500092218</v>
      </c>
      <c r="U2335" s="43">
        <f ca="1">_xll.BInterpol('Base CDI'!$H$4:$H$28,'Base CDI'!$I$4:$I$29,S2335,"Cubic","Extrapolate=Linear","MultiX=Average","Skip=True","Sort=True")</f>
        <v>13.701251659401331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48194</v>
      </c>
      <c r="T2336" s="43">
        <f ca="1">_xll.BInterpol('Base CDI'!$H$4:$H$28,'Base CDI'!$J$4:$J$29,S2336,"Cubic","Extrapolate=Linear","MultiX=Average","Skip=True","Sort=True")</f>
        <v>13.859371380173755</v>
      </c>
      <c r="U2336" s="43">
        <f ca="1">_xll.BInterpol('Base CDI'!$H$4:$H$28,'Base CDI'!$I$4:$I$29,S2336,"Cubic","Extrapolate=Linear","MultiX=Average","Skip=True","Sort=True")</f>
        <v>13.701454966649319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48195</v>
      </c>
      <c r="T2337" s="43">
        <f ca="1">_xll.BInterpol('Base CDI'!$H$4:$H$28,'Base CDI'!$J$4:$J$29,S2337,"Cubic","Extrapolate=Linear","MultiX=Average","Skip=True","Sort=True")</f>
        <v>13.859527477526632</v>
      </c>
      <c r="U2337" s="43">
        <f ca="1">_xll.BInterpol('Base CDI'!$H$4:$H$28,'Base CDI'!$I$4:$I$29,S2337,"Cubic","Extrapolate=Linear","MultiX=Average","Skip=True","Sort=True")</f>
        <v>13.701658043667052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48196</v>
      </c>
      <c r="T2338" s="43">
        <f ca="1">_xll.BInterpol('Base CDI'!$H$4:$H$28,'Base CDI'!$J$4:$J$29,S2338,"Cubic","Extrapolate=Linear","MultiX=Average","Skip=True","Sort=True")</f>
        <v>13.859683293415037</v>
      </c>
      <c r="U2338" s="43">
        <f ca="1">_xll.BInterpol('Base CDI'!$H$4:$H$28,'Base CDI'!$I$4:$I$29,S2338,"Cubic","Extrapolate=Linear","MultiX=Average","Skip=True","Sort=True")</f>
        <v>13.701860890150103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48197</v>
      </c>
      <c r="T2339" s="43">
        <f ca="1">_xll.BInterpol('Base CDI'!$H$4:$H$28,'Base CDI'!$J$4:$J$29,S2339,"Cubic","Extrapolate=Linear","MultiX=Average","Skip=True","Sort=True")</f>
        <v>13.859838828273196</v>
      </c>
      <c r="U2339" s="43">
        <f ca="1">_xll.BInterpol('Base CDI'!$H$4:$H$28,'Base CDI'!$I$4:$I$29,S2339,"Cubic","Extrapolate=Linear","MultiX=Average","Skip=True","Sort=True")</f>
        <v>13.702063505794047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48198</v>
      </c>
      <c r="T2340" s="43">
        <f ca="1">_xll.BInterpol('Base CDI'!$H$4:$H$28,'Base CDI'!$J$4:$J$29,S2340,"Cubic","Extrapolate=Linear","MultiX=Average","Skip=True","Sort=True")</f>
        <v>13.859994082535335</v>
      </c>
      <c r="U2340" s="43">
        <f ca="1">_xll.BInterpol('Base CDI'!$H$4:$H$28,'Base CDI'!$I$4:$I$29,S2340,"Cubic","Extrapolate=Linear","MultiX=Average","Skip=True","Sort=True")</f>
        <v>13.702265890294459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48199</v>
      </c>
      <c r="T2341" s="43">
        <f ca="1">_xll.BInterpol('Base CDI'!$H$4:$H$28,'Base CDI'!$J$4:$J$29,S2341,"Cubic","Extrapolate=Linear","MultiX=Average","Skip=True","Sort=True")</f>
        <v>13.860149056635679</v>
      </c>
      <c r="U2341" s="43">
        <f ca="1">_xll.BInterpol('Base CDI'!$H$4:$H$28,'Base CDI'!$I$4:$I$29,S2341,"Cubic","Extrapolate=Linear","MultiX=Average","Skip=True","Sort=True")</f>
        <v>13.70246804334691</v>
      </c>
    </row>
    <row r="2342" spans="16:21" x14ac:dyDescent="0.25">
      <c r="P2342" s="10">
        <v>37917</v>
      </c>
      <c r="Q2342">
        <v>9.86904</v>
      </c>
      <c r="S2342" s="42">
        <f t="shared" ca="1" si="41"/>
        <v>48200</v>
      </c>
      <c r="T2342" s="43">
        <f ca="1">_xll.BInterpol('Base CDI'!$H$4:$H$28,'Base CDI'!$J$4:$J$29,S2342,"Cubic","Extrapolate=Linear","MultiX=Average","Skip=True","Sort=True")</f>
        <v>13.860303751008455</v>
      </c>
      <c r="U2342" s="43">
        <f ca="1">_xll.BInterpol('Base CDI'!$H$4:$H$28,'Base CDI'!$I$4:$I$29,S2342,"Cubic","Extrapolate=Linear","MultiX=Average","Skip=True","Sort=True")</f>
        <v>13.702669964646976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48201</v>
      </c>
      <c r="T2343" s="43">
        <f ca="1">_xll.BInterpol('Base CDI'!$H$4:$H$28,'Base CDI'!$J$4:$J$29,S2343,"Cubic","Extrapolate=Linear","MultiX=Average","Skip=True","Sort=True")</f>
        <v>13.860458166087888</v>
      </c>
      <c r="U2343" s="43">
        <f ca="1">_xll.BInterpol('Base CDI'!$H$4:$H$28,'Base CDI'!$I$4:$I$29,S2343,"Cubic","Extrapolate=Linear","MultiX=Average","Skip=True","Sort=True")</f>
        <v>13.702871653890229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48202</v>
      </c>
      <c r="T2344" s="43">
        <f ca="1">_xll.BInterpol('Base CDI'!$H$4:$H$28,'Base CDI'!$J$4:$J$29,S2344,"Cubic","Extrapolate=Linear","MultiX=Average","Skip=True","Sort=True")</f>
        <v>13.860612302308203</v>
      </c>
      <c r="U2344" s="43">
        <f ca="1">_xll.BInterpol('Base CDI'!$H$4:$H$28,'Base CDI'!$I$4:$I$29,S2344,"Cubic","Extrapolate=Linear","MultiX=Average","Skip=True","Sort=True")</f>
        <v>13.703073110772246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48203</v>
      </c>
      <c r="T2345" s="43">
        <f ca="1">_xll.BInterpol('Base CDI'!$H$4:$H$28,'Base CDI'!$J$4:$J$29,S2345,"Cubic","Extrapolate=Linear","MultiX=Average","Skip=True","Sort=True")</f>
        <v>13.860766160103628</v>
      </c>
      <c r="U2345" s="43">
        <f ca="1">_xll.BInterpol('Base CDI'!$H$4:$H$28,'Base CDI'!$I$4:$I$29,S2345,"Cubic","Extrapolate=Linear","MultiX=Average","Skip=True","Sort=True")</f>
        <v>13.703274334988597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48204</v>
      </c>
      <c r="T2346" s="43">
        <f ca="1">_xll.BInterpol('Base CDI'!$H$4:$H$28,'Base CDI'!$J$4:$J$29,S2346,"Cubic","Extrapolate=Linear","MultiX=Average","Skip=True","Sort=True")</f>
        <v>13.860919739908386</v>
      </c>
      <c r="U2346" s="43">
        <f ca="1">_xll.BInterpol('Base CDI'!$H$4:$H$28,'Base CDI'!$I$4:$I$29,S2346,"Cubic","Extrapolate=Linear","MultiX=Average","Skip=True","Sort=True")</f>
        <v>13.703475326234861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48205</v>
      </c>
      <c r="T2347" s="43">
        <f ca="1">_xll.BInterpol('Base CDI'!$H$4:$H$28,'Base CDI'!$J$4:$J$29,S2347,"Cubic","Extrapolate=Linear","MultiX=Average","Skip=True","Sort=True")</f>
        <v>13.861073042156704</v>
      </c>
      <c r="U2347" s="43">
        <f ca="1">_xll.BInterpol('Base CDI'!$H$4:$H$28,'Base CDI'!$I$4:$I$29,S2347,"Cubic","Extrapolate=Linear","MultiX=Average","Skip=True","Sort=True")</f>
        <v>13.703676084206608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48206</v>
      </c>
      <c r="T2348" s="43">
        <f ca="1">_xll.BInterpol('Base CDI'!$H$4:$H$28,'Base CDI'!$J$4:$J$29,S2348,"Cubic","Extrapolate=Linear","MultiX=Average","Skip=True","Sort=True")</f>
        <v>13.861226067282809</v>
      </c>
      <c r="U2348" s="43">
        <f ca="1">_xll.BInterpol('Base CDI'!$H$4:$H$28,'Base CDI'!$I$4:$I$29,S2348,"Cubic","Extrapolate=Linear","MultiX=Average","Skip=True","Sort=True")</f>
        <v>13.703876608599412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48207</v>
      </c>
      <c r="T2349" s="43">
        <f ca="1">_xll.BInterpol('Base CDI'!$H$4:$H$28,'Base CDI'!$J$4:$J$29,S2349,"Cubic","Extrapolate=Linear","MultiX=Average","Skip=True","Sort=True")</f>
        <v>13.861378815720926</v>
      </c>
      <c r="U2349" s="43">
        <f ca="1">_xll.BInterpol('Base CDI'!$H$4:$H$28,'Base CDI'!$I$4:$I$29,S2349,"Cubic","Extrapolate=Linear","MultiX=Average","Skip=True","Sort=True")</f>
        <v>13.704076899108848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48208</v>
      </c>
      <c r="T2350" s="43">
        <f ca="1">_xll.BInterpol('Base CDI'!$H$4:$H$28,'Base CDI'!$J$4:$J$29,S2350,"Cubic","Extrapolate=Linear","MultiX=Average","Skip=True","Sort=True")</f>
        <v>13.861531287905279</v>
      </c>
      <c r="U2350" s="43">
        <f ca="1">_xll.BInterpol('Base CDI'!$H$4:$H$28,'Base CDI'!$I$4:$I$29,S2350,"Cubic","Extrapolate=Linear","MultiX=Average","Skip=True","Sort=True")</f>
        <v>13.704276955430492</v>
      </c>
    </row>
    <row r="2351" spans="16:21" x14ac:dyDescent="0.25">
      <c r="P2351" s="10">
        <v>37930</v>
      </c>
      <c r="Q2351">
        <v>9.929729</v>
      </c>
      <c r="S2351" s="42">
        <f t="shared" ca="1" si="41"/>
        <v>48209</v>
      </c>
      <c r="T2351" s="43">
        <f ca="1">_xll.BInterpol('Base CDI'!$H$4:$H$28,'Base CDI'!$J$4:$J$29,S2351,"Cubic","Extrapolate=Linear","MultiX=Average","Skip=True","Sort=True")</f>
        <v>13.861683484270095</v>
      </c>
      <c r="U2351" s="43">
        <f ca="1">_xll.BInterpol('Base CDI'!$H$4:$H$28,'Base CDI'!$I$4:$I$29,S2351,"Cubic","Extrapolate=Linear","MultiX=Average","Skip=True","Sort=True")</f>
        <v>13.704476777259915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48210</v>
      </c>
      <c r="T2352" s="43">
        <f ca="1">_xll.BInterpol('Base CDI'!$H$4:$H$28,'Base CDI'!$J$4:$J$29,S2352,"Cubic","Extrapolate=Linear","MultiX=Average","Skip=True","Sort=True")</f>
        <v>13.8618354052496</v>
      </c>
      <c r="U2352" s="43">
        <f ca="1">_xll.BInterpol('Base CDI'!$H$4:$H$28,'Base CDI'!$I$4:$I$29,S2352,"Cubic","Extrapolate=Linear","MultiX=Average","Skip=True","Sort=True")</f>
        <v>13.704676364292689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48211</v>
      </c>
      <c r="T2353" s="43">
        <f ca="1">_xll.BInterpol('Base CDI'!$H$4:$H$28,'Base CDI'!$J$4:$J$29,S2353,"Cubic","Extrapolate=Linear","MultiX=Average","Skip=True","Sort=True")</f>
        <v>13.861987051278021</v>
      </c>
      <c r="U2353" s="43">
        <f ca="1">_xll.BInterpol('Base CDI'!$H$4:$H$28,'Base CDI'!$I$4:$I$29,S2353,"Cubic","Extrapolate=Linear","MultiX=Average","Skip=True","Sort=True")</f>
        <v>13.704875716224395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48212</v>
      </c>
      <c r="T2354" s="43">
        <f ca="1">_xll.BInterpol('Base CDI'!$H$4:$H$28,'Base CDI'!$J$4:$J$29,S2354,"Cubic","Extrapolate=Linear","MultiX=Average","Skip=True","Sort=True")</f>
        <v>13.862138422789583</v>
      </c>
      <c r="U2354" s="43">
        <f ca="1">_xll.BInterpol('Base CDI'!$H$4:$H$28,'Base CDI'!$I$4:$I$29,S2354,"Cubic","Extrapolate=Linear","MultiX=Average","Skip=True","Sort=True")</f>
        <v>13.705074832750601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48213</v>
      </c>
      <c r="T2355" s="43">
        <f ca="1">_xll.BInterpol('Base CDI'!$H$4:$H$28,'Base CDI'!$J$4:$J$29,S2355,"Cubic","Extrapolate=Linear","MultiX=Average","Skip=True","Sort=True")</f>
        <v>13.862289520218509</v>
      </c>
      <c r="U2355" s="43">
        <f ca="1">_xll.BInterpol('Base CDI'!$H$4:$H$28,'Base CDI'!$I$4:$I$29,S2355,"Cubic","Extrapolate=Linear","MultiX=Average","Skip=True","Sort=True")</f>
        <v>13.705273713566882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48214</v>
      </c>
      <c r="T2356" s="43">
        <f ca="1">_xll.BInterpol('Base CDI'!$H$4:$H$28,'Base CDI'!$J$4:$J$29,S2356,"Cubic","Extrapolate=Linear","MultiX=Average","Skip=True","Sort=True")</f>
        <v>13.862440343999028</v>
      </c>
      <c r="U2356" s="43">
        <f ca="1">_xll.BInterpol('Base CDI'!$H$4:$H$28,'Base CDI'!$I$4:$I$29,S2356,"Cubic","Extrapolate=Linear","MultiX=Average","Skip=True","Sort=True")</f>
        <v>13.705472358368812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48215</v>
      </c>
      <c r="T2357" s="43">
        <f ca="1">_xll.BInterpol('Base CDI'!$H$4:$H$28,'Base CDI'!$J$4:$J$29,S2357,"Cubic","Extrapolate=Linear","MultiX=Average","Skip=True","Sort=True")</f>
        <v>13.862590894565365</v>
      </c>
      <c r="U2357" s="43">
        <f ca="1">_xll.BInterpol('Base CDI'!$H$4:$H$28,'Base CDI'!$I$4:$I$29,S2357,"Cubic","Extrapolate=Linear","MultiX=Average","Skip=True","Sort=True")</f>
        <v>13.705670766851966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48216</v>
      </c>
      <c r="T2358" s="43">
        <f ca="1">_xll.BInterpol('Base CDI'!$H$4:$H$28,'Base CDI'!$J$4:$J$29,S2358,"Cubic","Extrapolate=Linear","MultiX=Average","Skip=True","Sort=True")</f>
        <v>13.862741172351745</v>
      </c>
      <c r="U2358" s="43">
        <f ca="1">_xll.BInterpol('Base CDI'!$H$4:$H$28,'Base CDI'!$I$4:$I$29,S2358,"Cubic","Extrapolate=Linear","MultiX=Average","Skip=True","Sort=True")</f>
        <v>13.705868938711918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48217</v>
      </c>
      <c r="T2359" s="43">
        <f ca="1">_xll.BInterpol('Base CDI'!$H$4:$H$28,'Base CDI'!$J$4:$J$29,S2359,"Cubic","Extrapolate=Linear","MultiX=Average","Skip=True","Sort=True")</f>
        <v>13.862891177792394</v>
      </c>
      <c r="U2359" s="43">
        <f ca="1">_xll.BInterpol('Base CDI'!$H$4:$H$28,'Base CDI'!$I$4:$I$29,S2359,"Cubic","Extrapolate=Linear","MultiX=Average","Skip=True","Sort=True")</f>
        <v>13.706066873644241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48218</v>
      </c>
      <c r="T2360" s="43">
        <f ca="1">_xll.BInterpol('Base CDI'!$H$4:$H$28,'Base CDI'!$J$4:$J$29,S2360,"Cubic","Extrapolate=Linear","MultiX=Average","Skip=True","Sort=True")</f>
        <v>13.863040911321539</v>
      </c>
      <c r="U2360" s="43">
        <f ca="1">_xll.BInterpol('Base CDI'!$H$4:$H$28,'Base CDI'!$I$4:$I$29,S2360,"Cubic","Extrapolate=Linear","MultiX=Average","Skip=True","Sort=True")</f>
        <v>13.706264571344509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48219</v>
      </c>
      <c r="T2361" s="43">
        <f ca="1">_xll.BInterpol('Base CDI'!$H$4:$H$28,'Base CDI'!$J$4:$J$29,S2361,"Cubic","Extrapolate=Linear","MultiX=Average","Skip=True","Sort=True")</f>
        <v>13.863190373373405</v>
      </c>
      <c r="U2361" s="43">
        <f ca="1">_xll.BInterpol('Base CDI'!$H$4:$H$28,'Base CDI'!$I$4:$I$29,S2361,"Cubic","Extrapolate=Linear","MultiX=Average","Skip=True","Sort=True")</f>
        <v>13.706462031508297</v>
      </c>
    </row>
    <row r="2362" spans="16:21" x14ac:dyDescent="0.25">
      <c r="P2362" s="10">
        <v>37945</v>
      </c>
      <c r="Q2362">
        <v>10.00451</v>
      </c>
      <c r="S2362" s="42">
        <f t="shared" ca="1" si="41"/>
        <v>48220</v>
      </c>
      <c r="T2362" s="43">
        <f ca="1">_xll.BInterpol('Base CDI'!$H$4:$H$28,'Base CDI'!$J$4:$J$29,S2362,"Cubic","Extrapolate=Linear","MultiX=Average","Skip=True","Sort=True")</f>
        <v>13.863339564382215</v>
      </c>
      <c r="U2362" s="43">
        <f ca="1">_xll.BInterpol('Base CDI'!$H$4:$H$28,'Base CDI'!$I$4:$I$29,S2362,"Cubic","Extrapolate=Linear","MultiX=Average","Skip=True","Sort=True")</f>
        <v>13.706659253831177</v>
      </c>
    </row>
    <row r="2363" spans="16:21" x14ac:dyDescent="0.25">
      <c r="P2363" s="10">
        <v>37946</v>
      </c>
      <c r="Q2363">
        <v>10.01084</v>
      </c>
      <c r="S2363" s="42">
        <f t="shared" ca="1" si="41"/>
        <v>48221</v>
      </c>
      <c r="T2363" s="43">
        <f ca="1">_xll.BInterpol('Base CDI'!$H$4:$H$28,'Base CDI'!$J$4:$J$29,S2363,"Cubic","Extrapolate=Linear","MultiX=Average","Skip=True","Sort=True")</f>
        <v>13.8634884847822</v>
      </c>
      <c r="U2363" s="43">
        <f ca="1">_xll.BInterpol('Base CDI'!$H$4:$H$28,'Base CDI'!$I$4:$I$29,S2363,"Cubic","Extrapolate=Linear","MultiX=Average","Skip=True","Sort=True")</f>
        <v>13.706856238008726</v>
      </c>
    </row>
    <row r="2364" spans="16:21" x14ac:dyDescent="0.25">
      <c r="P2364" s="10">
        <v>37949</v>
      </c>
      <c r="Q2364">
        <v>10.01718</v>
      </c>
      <c r="S2364" s="42">
        <f t="shared" ca="1" si="41"/>
        <v>48222</v>
      </c>
      <c r="T2364" s="43">
        <f ca="1">_xll.BInterpol('Base CDI'!$H$4:$H$28,'Base CDI'!$J$4:$J$29,S2364,"Cubic","Extrapolate=Linear","MultiX=Average","Skip=True","Sort=True")</f>
        <v>13.863637135007583</v>
      </c>
      <c r="U2364" s="43">
        <f ca="1">_xll.BInterpol('Base CDI'!$H$4:$H$28,'Base CDI'!$I$4:$I$29,S2364,"Cubic","Extrapolate=Linear","MultiX=Average","Skip=True","Sort=True")</f>
        <v>13.707052983736514</v>
      </c>
    </row>
    <row r="2365" spans="16:21" x14ac:dyDescent="0.25">
      <c r="P2365" s="10">
        <v>37950</v>
      </c>
      <c r="Q2365">
        <v>10.02352</v>
      </c>
      <c r="S2365" s="42">
        <f t="shared" ca="1" si="41"/>
        <v>48223</v>
      </c>
      <c r="T2365" s="43">
        <f ca="1">_xll.BInterpol('Base CDI'!$H$4:$H$28,'Base CDI'!$J$4:$J$29,S2365,"Cubic","Extrapolate=Linear","MultiX=Average","Skip=True","Sort=True")</f>
        <v>13.863785515492589</v>
      </c>
      <c r="U2365" s="43">
        <f ca="1">_xll.BInterpol('Base CDI'!$H$4:$H$28,'Base CDI'!$I$4:$I$29,S2365,"Cubic","Extrapolate=Linear","MultiX=Average","Skip=True","Sort=True")</f>
        <v>13.707249490710117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48224</v>
      </c>
      <c r="T2366" s="43">
        <f ca="1">_xll.BInterpol('Base CDI'!$H$4:$H$28,'Base CDI'!$J$4:$J$29,S2366,"Cubic","Extrapolate=Linear","MultiX=Average","Skip=True","Sort=True")</f>
        <v>13.863933626671445</v>
      </c>
      <c r="U2366" s="43">
        <f ca="1">_xll.BInterpol('Base CDI'!$H$4:$H$28,'Base CDI'!$I$4:$I$29,S2366,"Cubic","Extrapolate=Linear","MultiX=Average","Skip=True","Sort=True")</f>
        <v>13.707445758625111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48225</v>
      </c>
      <c r="T2367" s="43">
        <f ca="1">_xll.BInterpol('Base CDI'!$H$4:$H$28,'Base CDI'!$J$4:$J$29,S2367,"Cubic","Extrapolate=Linear","MultiX=Average","Skip=True","Sort=True")</f>
        <v>13.864081468978377</v>
      </c>
      <c r="U2367" s="43">
        <f ca="1">_xll.BInterpol('Base CDI'!$H$4:$H$28,'Base CDI'!$I$4:$I$29,S2367,"Cubic","Extrapolate=Linear","MultiX=Average","Skip=True","Sort=True")</f>
        <v>13.707641787177065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48226</v>
      </c>
      <c r="T2368" s="43">
        <f ca="1">_xll.BInterpol('Base CDI'!$H$4:$H$28,'Base CDI'!$J$4:$J$29,S2368,"Cubic","Extrapolate=Linear","MultiX=Average","Skip=True","Sort=True")</f>
        <v>13.864229042847608</v>
      </c>
      <c r="U2368" s="43">
        <f ca="1">_xll.BInterpol('Base CDI'!$H$4:$H$28,'Base CDI'!$I$4:$I$29,S2368,"Cubic","Extrapolate=Linear","MultiX=Average","Skip=True","Sort=True")</f>
        <v>13.707837576061559</v>
      </c>
    </row>
    <row r="2369" spans="16:21" x14ac:dyDescent="0.25">
      <c r="P2369" s="10">
        <v>37956</v>
      </c>
      <c r="Q2369">
        <v>10.04889</v>
      </c>
      <c r="S2369" s="42">
        <f t="shared" ca="1" si="41"/>
        <v>48227</v>
      </c>
      <c r="T2369" s="43">
        <f ca="1">_xll.BInterpol('Base CDI'!$H$4:$H$28,'Base CDI'!$J$4:$J$29,S2369,"Cubic","Extrapolate=Linear","MultiX=Average","Skip=True","Sort=True")</f>
        <v>13.864376348713368</v>
      </c>
      <c r="U2369" s="43">
        <f ca="1">_xll.BInterpol('Base CDI'!$H$4:$H$28,'Base CDI'!$I$4:$I$29,S2369,"Cubic","Extrapolate=Linear","MultiX=Average","Skip=True","Sort=True")</f>
        <v>13.708033124974161</v>
      </c>
    </row>
    <row r="2370" spans="16:21" x14ac:dyDescent="0.25">
      <c r="P2370" s="10">
        <v>37957</v>
      </c>
      <c r="Q2370">
        <v>10.05523</v>
      </c>
      <c r="S2370" s="42">
        <f t="shared" ca="1" si="41"/>
        <v>48228</v>
      </c>
      <c r="T2370" s="43">
        <f ca="1">_xll.BInterpol('Base CDI'!$H$4:$H$28,'Base CDI'!$J$4:$J$29,S2370,"Cubic","Extrapolate=Linear","MultiX=Average","Skip=True","Sort=True")</f>
        <v>13.86452338700988</v>
      </c>
      <c r="U2370" s="43">
        <f ca="1">_xll.BInterpol('Base CDI'!$H$4:$H$28,'Base CDI'!$I$4:$I$29,S2370,"Cubic","Extrapolate=Linear","MultiX=Average","Skip=True","Sort=True")</f>
        <v>13.708228433610449</v>
      </c>
    </row>
    <row r="2371" spans="16:21" x14ac:dyDescent="0.25">
      <c r="P2371" s="10">
        <v>37958</v>
      </c>
      <c r="Q2371">
        <v>10.06157</v>
      </c>
      <c r="S2371" s="42">
        <f t="shared" ca="1" si="41"/>
        <v>48229</v>
      </c>
      <c r="T2371" s="43">
        <f ca="1">_xll.BInterpol('Base CDI'!$H$4:$H$28,'Base CDI'!$J$4:$J$29,S2371,"Cubic","Extrapolate=Linear","MultiX=Average","Skip=True","Sort=True")</f>
        <v>13.864670158171371</v>
      </c>
      <c r="U2371" s="43">
        <f ca="1">_xll.BInterpol('Base CDI'!$H$4:$H$28,'Base CDI'!$I$4:$I$29,S2371,"Cubic","Extrapolate=Linear","MultiX=Average","Skip=True","Sort=True")</f>
        <v>13.708423501665996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48230</v>
      </c>
      <c r="T2372" s="43">
        <f ca="1">_xll.BInterpol('Base CDI'!$H$4:$H$28,'Base CDI'!$J$4:$J$29,S2372,"Cubic","Extrapolate=Linear","MultiX=Average","Skip=True","Sort=True")</f>
        <v>13.864816662632066</v>
      </c>
      <c r="U2372" s="43">
        <f ca="1">_xll.BInterpol('Base CDI'!$H$4:$H$28,'Base CDI'!$I$4:$I$29,S2372,"Cubic","Extrapolate=Linear","MultiX=Average","Skip=True","Sort=True")</f>
        <v>13.708618328836375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48231</v>
      </c>
      <c r="T2373" s="43">
        <f ca="1">_xll.BInterpol('Base CDI'!$H$4:$H$28,'Base CDI'!$J$4:$J$29,S2373,"Cubic","Extrapolate=Linear","MultiX=Average","Skip=True","Sort=True")</f>
        <v>13.864962900826191</v>
      </c>
      <c r="U2373" s="43">
        <f ca="1">_xll.BInterpol('Base CDI'!$H$4:$H$28,'Base CDI'!$I$4:$I$29,S2373,"Cubic","Extrapolate=Linear","MultiX=Average","Skip=True","Sort=True")</f>
        <v>13.708812914817159</v>
      </c>
    </row>
    <row r="2374" spans="16:21" x14ac:dyDescent="0.25">
      <c r="P2374" s="10">
        <v>37963</v>
      </c>
      <c r="Q2374">
        <v>10.08061</v>
      </c>
      <c r="S2374" s="42">
        <f t="shared" ca="1" si="41"/>
        <v>48232</v>
      </c>
      <c r="T2374" s="43">
        <f ca="1">_xll.BInterpol('Base CDI'!$H$4:$H$28,'Base CDI'!$J$4:$J$29,S2374,"Cubic","Extrapolate=Linear","MultiX=Average","Skip=True","Sort=True")</f>
        <v>13.865108873187971</v>
      </c>
      <c r="U2374" s="43">
        <f ca="1">_xll.BInterpol('Base CDI'!$H$4:$H$28,'Base CDI'!$I$4:$I$29,S2374,"Cubic","Extrapolate=Linear","MultiX=Average","Skip=True","Sort=True")</f>
        <v>13.709007259303926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48233</v>
      </c>
      <c r="T2375" s="43">
        <f ca="1">_xll.BInterpol('Base CDI'!$H$4:$H$28,'Base CDI'!$J$4:$J$29,S2375,"Cubic","Extrapolate=Linear","MultiX=Average","Skip=True","Sort=True")</f>
        <v>13.865254580151634</v>
      </c>
      <c r="U2375" s="43">
        <f ca="1">_xll.BInterpol('Base CDI'!$H$4:$H$28,'Base CDI'!$I$4:$I$29,S2375,"Cubic","Extrapolate=Linear","MultiX=Average","Skip=True","Sort=True")</f>
        <v>13.709201361992246</v>
      </c>
    </row>
    <row r="2376" spans="16:21" x14ac:dyDescent="0.25">
      <c r="P2376" s="10">
        <v>37965</v>
      </c>
      <c r="Q2376">
        <v>10.09334</v>
      </c>
      <c r="S2376" s="42">
        <f t="shared" ca="1" si="41"/>
        <v>48234</v>
      </c>
      <c r="T2376" s="43">
        <f ca="1">_xll.BInterpol('Base CDI'!$H$4:$H$28,'Base CDI'!$J$4:$J$29,S2376,"Cubic","Extrapolate=Linear","MultiX=Average","Skip=True","Sort=True")</f>
        <v>13.865400022151402</v>
      </c>
      <c r="U2376" s="43">
        <f ca="1">_xll.BInterpol('Base CDI'!$H$4:$H$28,'Base CDI'!$I$4:$I$29,S2376,"Cubic","Extrapolate=Linear","MultiX=Average","Skip=True","Sort=True")</f>
        <v>13.709395222577694</v>
      </c>
    </row>
    <row r="2377" spans="16:21" x14ac:dyDescent="0.25">
      <c r="P2377" s="10">
        <v>37966</v>
      </c>
      <c r="Q2377">
        <v>10.09971</v>
      </c>
      <c r="S2377" s="42">
        <f t="shared" ca="1" si="41"/>
        <v>48235</v>
      </c>
      <c r="T2377" s="43">
        <f ca="1">_xll.BInterpol('Base CDI'!$H$4:$H$28,'Base CDI'!$J$4:$J$29,S2377,"Cubic","Extrapolate=Linear","MultiX=Average","Skip=True","Sort=True")</f>
        <v>13.865545199621504</v>
      </c>
      <c r="U2377" s="43">
        <f ca="1">_xll.BInterpol('Base CDI'!$H$4:$H$28,'Base CDI'!$I$4:$I$29,S2377,"Cubic","Extrapolate=Linear","MultiX=Average","Skip=True","Sort=True")</f>
        <v>13.709588840755844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48236</v>
      </c>
      <c r="T2378" s="43">
        <f ca="1">_xll.BInterpol('Base CDI'!$H$4:$H$28,'Base CDI'!$J$4:$J$29,S2378,"Cubic","Extrapolate=Linear","MultiX=Average","Skip=True","Sort=True")</f>
        <v>13.865690112996166</v>
      </c>
      <c r="U2378" s="43">
        <f ca="1">_xll.BInterpol('Base CDI'!$H$4:$H$28,'Base CDI'!$I$4:$I$29,S2378,"Cubic","Extrapolate=Linear","MultiX=Average","Skip=True","Sort=True")</f>
        <v>13.709782216222271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48237</v>
      </c>
      <c r="T2379" s="43">
        <f ca="1">_xll.BInterpol('Base CDI'!$H$4:$H$28,'Base CDI'!$J$4:$J$29,S2379,"Cubic","Extrapolate=Linear","MultiX=Average","Skip=True","Sort=True")</f>
        <v>13.865834762709612</v>
      </c>
      <c r="U2379" s="43">
        <f ca="1">_xll.BInterpol('Base CDI'!$H$4:$H$28,'Base CDI'!$I$4:$I$29,S2379,"Cubic","Extrapolate=Linear","MultiX=Average","Skip=True","Sort=True")</f>
        <v>13.709975348672549</v>
      </c>
    </row>
    <row r="2380" spans="16:21" x14ac:dyDescent="0.25">
      <c r="P2380" s="10">
        <v>37971</v>
      </c>
      <c r="Q2380">
        <v>10.11881</v>
      </c>
      <c r="S2380" s="42">
        <f t="shared" ca="1" si="42"/>
        <v>48238</v>
      </c>
      <c r="T2380" s="43">
        <f ca="1">_xll.BInterpol('Base CDI'!$H$4:$H$28,'Base CDI'!$J$4:$J$29,S2380,"Cubic","Extrapolate=Linear","MultiX=Average","Skip=True","Sort=True")</f>
        <v>13.865979149196068</v>
      </c>
      <c r="U2380" s="43">
        <f ca="1">_xll.BInterpol('Base CDI'!$H$4:$H$28,'Base CDI'!$I$4:$I$29,S2380,"Cubic","Extrapolate=Linear","MultiX=Average","Skip=True","Sort=True")</f>
        <v>13.710168237802248</v>
      </c>
    </row>
    <row r="2381" spans="16:21" x14ac:dyDescent="0.25">
      <c r="P2381" s="10">
        <v>37972</v>
      </c>
      <c r="Q2381">
        <v>10.12518</v>
      </c>
      <c r="S2381" s="42">
        <f t="shared" ca="1" si="42"/>
        <v>48239</v>
      </c>
      <c r="T2381" s="43">
        <f ca="1">_xll.BInterpol('Base CDI'!$H$4:$H$28,'Base CDI'!$J$4:$J$29,S2381,"Cubic","Extrapolate=Linear","MultiX=Average","Skip=True","Sort=True")</f>
        <v>13.866123272889761</v>
      </c>
      <c r="U2381" s="43">
        <f ca="1">_xll.BInterpol('Base CDI'!$H$4:$H$28,'Base CDI'!$I$4:$I$29,S2381,"Cubic","Extrapolate=Linear","MultiX=Average","Skip=True","Sort=True")</f>
        <v>13.710360883306947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48240</v>
      </c>
      <c r="T2382" s="43">
        <f ca="1">_xll.BInterpol('Base CDI'!$H$4:$H$28,'Base CDI'!$J$4:$J$29,S2382,"Cubic","Extrapolate=Linear","MultiX=Average","Skip=True","Sort=True")</f>
        <v>13.866267134224914</v>
      </c>
      <c r="U2382" s="43">
        <f ca="1">_xll.BInterpol('Base CDI'!$H$4:$H$28,'Base CDI'!$I$4:$I$29,S2382,"Cubic","Extrapolate=Linear","MultiX=Average","Skip=True","Sort=True")</f>
        <v>13.710553284882218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48241</v>
      </c>
      <c r="T2383" s="43">
        <f ca="1">_xll.BInterpol('Base CDI'!$H$4:$H$28,'Base CDI'!$J$4:$J$29,S2383,"Cubic","Extrapolate=Linear","MultiX=Average","Skip=True","Sort=True")</f>
        <v>13.866410733635757</v>
      </c>
      <c r="U2383" s="43">
        <f ca="1">_xll.BInterpol('Base CDI'!$H$4:$H$28,'Base CDI'!$I$4:$I$29,S2383,"Cubic","Extrapolate=Linear","MultiX=Average","Skip=True","Sort=True")</f>
        <v>13.710745442223635</v>
      </c>
    </row>
    <row r="2384" spans="16:21" x14ac:dyDescent="0.25">
      <c r="P2384" s="10">
        <v>37977</v>
      </c>
      <c r="Q2384">
        <v>10.14364</v>
      </c>
      <c r="S2384" s="42">
        <f t="shared" ca="1" si="42"/>
        <v>48242</v>
      </c>
      <c r="T2384" s="43">
        <f ca="1">_xll.BInterpol('Base CDI'!$H$4:$H$28,'Base CDI'!$J$4:$J$29,S2384,"Cubic","Extrapolate=Linear","MultiX=Average","Skip=True","Sort=True")</f>
        <v>13.866554071556513</v>
      </c>
      <c r="U2384" s="43">
        <f ca="1">_xll.BInterpol('Base CDI'!$H$4:$H$28,'Base CDI'!$I$4:$I$29,S2384,"Cubic","Extrapolate=Linear","MultiX=Average","Skip=True","Sort=True")</f>
        <v>13.710937355026772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48243</v>
      </c>
      <c r="T2385" s="43">
        <f ca="1">_xll.BInterpol('Base CDI'!$H$4:$H$28,'Base CDI'!$J$4:$J$29,S2385,"Cubic","Extrapolate=Linear","MultiX=Average","Skip=True","Sort=True")</f>
        <v>13.866697148421407</v>
      </c>
      <c r="U2385" s="43">
        <f ca="1">_xll.BInterpol('Base CDI'!$H$4:$H$28,'Base CDI'!$I$4:$I$29,S2385,"Cubic","Extrapolate=Linear","MultiX=Average","Skip=True","Sort=True")</f>
        <v>13.711129022987201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48244</v>
      </c>
      <c r="T2386" s="43">
        <f ca="1">_xll.BInterpol('Base CDI'!$H$4:$H$28,'Base CDI'!$J$4:$J$29,S2386,"Cubic","Extrapolate=Linear","MultiX=Average","Skip=True","Sort=True")</f>
        <v>13.866839964664665</v>
      </c>
      <c r="U2386" s="43">
        <f ca="1">_xll.BInterpol('Base CDI'!$H$4:$H$28,'Base CDI'!$I$4:$I$29,S2386,"Cubic","Extrapolate=Linear","MultiX=Average","Skip=True","Sort=True")</f>
        <v>13.711320445800499</v>
      </c>
    </row>
    <row r="2387" spans="16:21" x14ac:dyDescent="0.25">
      <c r="P2387" s="10">
        <v>37981</v>
      </c>
      <c r="Q2387">
        <v>10.16183</v>
      </c>
      <c r="S2387" s="42">
        <f t="shared" ca="1" si="42"/>
        <v>48245</v>
      </c>
      <c r="T2387" s="43">
        <f ca="1">_xll.BInterpol('Base CDI'!$H$4:$H$28,'Base CDI'!$J$4:$J$29,S2387,"Cubic","Extrapolate=Linear","MultiX=Average","Skip=True","Sort=True")</f>
        <v>13.866982520720516</v>
      </c>
      <c r="U2387" s="43">
        <f ca="1">_xll.BInterpol('Base CDI'!$H$4:$H$28,'Base CDI'!$I$4:$I$29,S2387,"Cubic","Extrapolate=Linear","MultiX=Average","Skip=True","Sort=True")</f>
        <v>13.711511623162238</v>
      </c>
    </row>
    <row r="2388" spans="16:21" x14ac:dyDescent="0.25">
      <c r="P2388" s="10">
        <v>37984</v>
      </c>
      <c r="Q2388">
        <v>10.16789</v>
      </c>
      <c r="S2388" s="42">
        <f t="shared" ca="1" si="42"/>
        <v>48246</v>
      </c>
      <c r="T2388" s="43">
        <f ca="1">_xll.BInterpol('Base CDI'!$H$4:$H$28,'Base CDI'!$J$4:$J$29,S2388,"Cubic","Extrapolate=Linear","MultiX=Average","Skip=True","Sort=True")</f>
        <v>13.867124817023182</v>
      </c>
      <c r="U2388" s="43">
        <f ca="1">_xll.BInterpol('Base CDI'!$H$4:$H$28,'Base CDI'!$I$4:$I$29,S2388,"Cubic","Extrapolate=Linear","MultiX=Average","Skip=True","Sort=True")</f>
        <v>13.711702554767992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48247</v>
      </c>
      <c r="T2389" s="43">
        <f ca="1">_xll.BInterpol('Base CDI'!$H$4:$H$28,'Base CDI'!$J$4:$J$29,S2389,"Cubic","Extrapolate=Linear","MultiX=Average","Skip=True","Sort=True")</f>
        <v>13.867266854006891</v>
      </c>
      <c r="U2389" s="43">
        <f ca="1">_xll.BInterpol('Base CDI'!$H$4:$H$28,'Base CDI'!$I$4:$I$29,S2389,"Cubic","Extrapolate=Linear","MultiX=Average","Skip=True","Sort=True")</f>
        <v>13.711893240313337</v>
      </c>
    </row>
    <row r="2390" spans="16:21" x14ac:dyDescent="0.25">
      <c r="P2390" s="10">
        <v>37986</v>
      </c>
      <c r="Q2390">
        <v>10.18004</v>
      </c>
      <c r="S2390" s="42">
        <f t="shared" ca="1" si="42"/>
        <v>48248</v>
      </c>
      <c r="T2390" s="43">
        <f ca="1">_xll.BInterpol('Base CDI'!$H$4:$H$28,'Base CDI'!$J$4:$J$29,S2390,"Cubic","Extrapolate=Linear","MultiX=Average","Skip=True","Sort=True")</f>
        <v>13.867408632105869</v>
      </c>
      <c r="U2390" s="43">
        <f ca="1">_xll.BInterpol('Base CDI'!$H$4:$H$28,'Base CDI'!$I$4:$I$29,S2390,"Cubic","Extrapolate=Linear","MultiX=Average","Skip=True","Sort=True")</f>
        <v>13.712083679493846</v>
      </c>
    </row>
    <row r="2391" spans="16:21" x14ac:dyDescent="0.25">
      <c r="P2391" s="10">
        <v>37988</v>
      </c>
      <c r="Q2391">
        <v>10.18613</v>
      </c>
      <c r="S2391" s="42">
        <f t="shared" ca="1" si="42"/>
        <v>48249</v>
      </c>
      <c r="T2391" s="43">
        <f ca="1">_xll.BInterpol('Base CDI'!$H$4:$H$28,'Base CDI'!$J$4:$J$29,S2391,"Cubic","Extrapolate=Linear","MultiX=Average","Skip=True","Sort=True")</f>
        <v>13.867550151754338</v>
      </c>
      <c r="U2391" s="43">
        <f ca="1">_xll.BInterpol('Base CDI'!$H$4:$H$28,'Base CDI'!$I$4:$I$29,S2391,"Cubic","Extrapolate=Linear","MultiX=Average","Skip=True","Sort=True")</f>
        <v>13.71227387200509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48250</v>
      </c>
      <c r="T2392" s="43">
        <f ca="1">_xll.BInterpol('Base CDI'!$H$4:$H$28,'Base CDI'!$J$4:$J$29,S2392,"Cubic","Extrapolate=Linear","MultiX=Average","Skip=True","Sort=True")</f>
        <v>13.867691413386529</v>
      </c>
      <c r="U2392" s="43">
        <f ca="1">_xll.BInterpol('Base CDI'!$H$4:$H$28,'Base CDI'!$I$4:$I$29,S2392,"Cubic","Extrapolate=Linear","MultiX=Average","Skip=True","Sort=True")</f>
        <v>13.712463817542647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48251</v>
      </c>
      <c r="T2393" s="43">
        <f ca="1">_xll.BInterpol('Base CDI'!$H$4:$H$28,'Base CDI'!$J$4:$J$29,S2393,"Cubic","Extrapolate=Linear","MultiX=Average","Skip=True","Sort=True")</f>
        <v>13.867832417436665</v>
      </c>
      <c r="U2393" s="43">
        <f ca="1">_xll.BInterpol('Base CDI'!$H$4:$H$28,'Base CDI'!$I$4:$I$29,S2393,"Cubic","Extrapolate=Linear","MultiX=Average","Skip=True","Sort=True")</f>
        <v>13.712653515802089</v>
      </c>
    </row>
    <row r="2394" spans="16:21" x14ac:dyDescent="0.25">
      <c r="P2394" s="10">
        <v>37993</v>
      </c>
      <c r="Q2394">
        <v>10.2044</v>
      </c>
      <c r="S2394" s="42">
        <f t="shared" ca="1" si="42"/>
        <v>48252</v>
      </c>
      <c r="T2394" s="43">
        <f ca="1">_xll.BInterpol('Base CDI'!$H$4:$H$28,'Base CDI'!$J$4:$J$29,S2394,"Cubic","Extrapolate=Linear","MultiX=Average","Skip=True","Sort=True")</f>
        <v>13.86797316433897</v>
      </c>
      <c r="U2394" s="43">
        <f ca="1">_xll.BInterpol('Base CDI'!$H$4:$H$28,'Base CDI'!$I$4:$I$29,S2394,"Cubic","Extrapolate=Linear","MultiX=Average","Skip=True","Sort=True")</f>
        <v>13.712842966478989</v>
      </c>
    </row>
    <row r="2395" spans="16:21" x14ac:dyDescent="0.25">
      <c r="P2395" s="10">
        <v>37994</v>
      </c>
      <c r="Q2395">
        <v>10.2105</v>
      </c>
      <c r="S2395" s="42">
        <f t="shared" ca="1" si="42"/>
        <v>48253</v>
      </c>
      <c r="T2395" s="43">
        <f ca="1">_xll.BInterpol('Base CDI'!$H$4:$H$28,'Base CDI'!$J$4:$J$29,S2395,"Cubic","Extrapolate=Linear","MultiX=Average","Skip=True","Sort=True")</f>
        <v>13.868113654527674</v>
      </c>
      <c r="U2395" s="43">
        <f ca="1">_xll.BInterpol('Base CDI'!$H$4:$H$28,'Base CDI'!$I$4:$I$29,S2395,"Cubic","Extrapolate=Linear","MultiX=Average","Skip=True","Sort=True")</f>
        <v>13.713032169268923</v>
      </c>
    </row>
    <row r="2396" spans="16:21" x14ac:dyDescent="0.25">
      <c r="P2396" s="10">
        <v>37995</v>
      </c>
      <c r="Q2396">
        <v>10.21659</v>
      </c>
      <c r="S2396" s="42">
        <f t="shared" ca="1" si="42"/>
        <v>48254</v>
      </c>
      <c r="T2396" s="43">
        <f ca="1">_xll.BInterpol('Base CDI'!$H$4:$H$28,'Base CDI'!$J$4:$J$29,S2396,"Cubic","Extrapolate=Linear","MultiX=Average","Skip=True","Sort=True")</f>
        <v>13.868253888437</v>
      </c>
      <c r="U2396" s="43">
        <f ca="1">_xll.BInterpol('Base CDI'!$H$4:$H$28,'Base CDI'!$I$4:$I$29,S2396,"Cubic","Extrapolate=Linear","MultiX=Average","Skip=True","Sort=True")</f>
        <v>13.713221123867463</v>
      </c>
    </row>
    <row r="2397" spans="16:21" x14ac:dyDescent="0.25">
      <c r="P2397" s="10">
        <v>37998</v>
      </c>
      <c r="Q2397">
        <v>10.22268</v>
      </c>
      <c r="S2397" s="42">
        <f t="shared" ca="1" si="42"/>
        <v>48255</v>
      </c>
      <c r="T2397" s="43">
        <f ca="1">_xll.BInterpol('Base CDI'!$H$4:$H$28,'Base CDI'!$J$4:$J$29,S2397,"Cubic","Extrapolate=Linear","MultiX=Average","Skip=True","Sort=True")</f>
        <v>13.868393866501174</v>
      </c>
      <c r="U2397" s="43">
        <f ca="1">_xll.BInterpol('Base CDI'!$H$4:$H$28,'Base CDI'!$I$4:$I$29,S2397,"Cubic","Extrapolate=Linear","MultiX=Average","Skip=True","Sort=True")</f>
        <v>13.713409829970185</v>
      </c>
    </row>
    <row r="2398" spans="16:21" x14ac:dyDescent="0.25">
      <c r="P2398" s="10">
        <v>37999</v>
      </c>
      <c r="Q2398">
        <v>10.22878</v>
      </c>
      <c r="S2398" s="42">
        <f t="shared" ca="1" si="42"/>
        <v>48256</v>
      </c>
      <c r="T2398" s="43">
        <f ca="1">_xll.BInterpol('Base CDI'!$H$4:$H$28,'Base CDI'!$J$4:$J$29,S2398,"Cubic","Extrapolate=Linear","MultiX=Average","Skip=True","Sort=True")</f>
        <v>13.868533589154422</v>
      </c>
      <c r="U2398" s="43">
        <f ca="1">_xll.BInterpol('Base CDI'!$H$4:$H$28,'Base CDI'!$I$4:$I$29,S2398,"Cubic","Extrapolate=Linear","MultiX=Average","Skip=True","Sort=True")</f>
        <v>13.713598287272662</v>
      </c>
    </row>
    <row r="2399" spans="16:21" x14ac:dyDescent="0.25">
      <c r="P2399" s="10">
        <v>38000</v>
      </c>
      <c r="Q2399">
        <v>10.23489</v>
      </c>
      <c r="S2399" s="42">
        <f t="shared" ca="1" si="42"/>
        <v>48257</v>
      </c>
      <c r="T2399" s="43">
        <f ca="1">_xll.BInterpol('Base CDI'!$H$4:$H$28,'Base CDI'!$J$4:$J$29,S2399,"Cubic","Extrapolate=Linear","MultiX=Average","Skip=True","Sort=True")</f>
        <v>13.868673056830971</v>
      </c>
      <c r="U2399" s="43">
        <f ca="1">_xll.BInterpol('Base CDI'!$H$4:$H$28,'Base CDI'!$I$4:$I$29,S2399,"Cubic","Extrapolate=Linear","MultiX=Average","Skip=True","Sort=True")</f>
        <v>13.713786495470467</v>
      </c>
    </row>
    <row r="2400" spans="16:21" x14ac:dyDescent="0.25">
      <c r="P2400" s="10">
        <v>38001</v>
      </c>
      <c r="Q2400">
        <v>10.24099</v>
      </c>
      <c r="S2400" s="42">
        <f t="shared" ca="1" si="42"/>
        <v>48258</v>
      </c>
      <c r="T2400" s="43">
        <f ca="1">_xll.BInterpol('Base CDI'!$H$4:$H$28,'Base CDI'!$J$4:$J$29,S2400,"Cubic","Extrapolate=Linear","MultiX=Average","Skip=True","Sort=True")</f>
        <v>13.868812269965044</v>
      </c>
      <c r="U2400" s="43">
        <f ca="1">_xll.BInterpol('Base CDI'!$H$4:$H$28,'Base CDI'!$I$4:$I$29,S2400,"Cubic","Extrapolate=Linear","MultiX=Average","Skip=True","Sort=True")</f>
        <v>13.713974454259176</v>
      </c>
    </row>
    <row r="2401" spans="16:21" x14ac:dyDescent="0.25">
      <c r="P2401" s="10">
        <v>38002</v>
      </c>
      <c r="Q2401">
        <v>10.2471</v>
      </c>
      <c r="S2401" s="42">
        <f t="shared" ca="1" si="42"/>
        <v>48259</v>
      </c>
      <c r="T2401" s="43">
        <f ca="1">_xll.BInterpol('Base CDI'!$H$4:$H$28,'Base CDI'!$J$4:$J$29,S2401,"Cubic","Extrapolate=Linear","MultiX=Average","Skip=True","Sort=True")</f>
        <v>13.86895122899087</v>
      </c>
      <c r="U2401" s="43">
        <f ca="1">_xll.BInterpol('Base CDI'!$H$4:$H$28,'Base CDI'!$I$4:$I$29,S2401,"Cubic","Extrapolate=Linear","MultiX=Average","Skip=True","Sort=True")</f>
        <v>13.714162163334361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48260</v>
      </c>
      <c r="T2402" s="43">
        <f ca="1">_xll.BInterpol('Base CDI'!$H$4:$H$28,'Base CDI'!$J$4:$J$29,S2402,"Cubic","Extrapolate=Linear","MultiX=Average","Skip=True","Sort=True")</f>
        <v>13.869089934342673</v>
      </c>
      <c r="U2402" s="43">
        <f ca="1">_xll.BInterpol('Base CDI'!$H$4:$H$28,'Base CDI'!$I$4:$I$29,S2402,"Cubic","Extrapolate=Linear","MultiX=Average","Skip=True","Sort=True")</f>
        <v>13.714349622391596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48261</v>
      </c>
      <c r="T2403" s="43">
        <f ca="1">_xll.BInterpol('Base CDI'!$H$4:$H$28,'Base CDI'!$J$4:$J$29,S2403,"Cubic","Extrapolate=Linear","MultiX=Average","Skip=True","Sort=True")</f>
        <v>13.869228386454678</v>
      </c>
      <c r="U2403" s="43">
        <f ca="1">_xll.BInterpol('Base CDI'!$H$4:$H$28,'Base CDI'!$I$4:$I$29,S2403,"Cubic","Extrapolate=Linear","MultiX=Average","Skip=True","Sort=True")</f>
        <v>13.714536831126457</v>
      </c>
    </row>
    <row r="2404" spans="16:21" x14ac:dyDescent="0.25">
      <c r="P2404" s="10">
        <v>38007</v>
      </c>
      <c r="Q2404">
        <v>10.26543</v>
      </c>
      <c r="S2404" s="42">
        <f t="shared" ca="1" si="42"/>
        <v>48262</v>
      </c>
      <c r="T2404" s="43">
        <f ca="1">_xll.BInterpol('Base CDI'!$H$4:$H$28,'Base CDI'!$J$4:$J$29,S2404,"Cubic","Extrapolate=Linear","MultiX=Average","Skip=True","Sort=True")</f>
        <v>13.869366585761112</v>
      </c>
      <c r="U2404" s="43">
        <f ca="1">_xll.BInterpol('Base CDI'!$H$4:$H$28,'Base CDI'!$I$4:$I$29,S2404,"Cubic","Extrapolate=Linear","MultiX=Average","Skip=True","Sort=True")</f>
        <v>13.714723789234515</v>
      </c>
    </row>
    <row r="2405" spans="16:21" x14ac:dyDescent="0.25">
      <c r="P2405" s="10">
        <v>38008</v>
      </c>
      <c r="Q2405">
        <v>10.27155</v>
      </c>
      <c r="S2405" s="42">
        <f t="shared" ca="1" si="42"/>
        <v>48263</v>
      </c>
      <c r="T2405" s="43">
        <f ca="1">_xll.BInterpol('Base CDI'!$H$4:$H$28,'Base CDI'!$J$4:$J$29,S2405,"Cubic","Extrapolate=Linear","MultiX=Average","Skip=True","Sort=True")</f>
        <v>13.869504532696201</v>
      </c>
      <c r="U2405" s="43">
        <f ca="1">_xll.BInterpol('Base CDI'!$H$4:$H$28,'Base CDI'!$I$4:$I$29,S2405,"Cubic","Extrapolate=Linear","MultiX=Average","Skip=True","Sort=True")</f>
        <v>13.714910496411347</v>
      </c>
    </row>
    <row r="2406" spans="16:21" x14ac:dyDescent="0.25">
      <c r="P2406" s="10">
        <v>38009</v>
      </c>
      <c r="Q2406">
        <v>10.27768</v>
      </c>
      <c r="S2406" s="42">
        <f t="shared" ca="1" si="42"/>
        <v>48264</v>
      </c>
      <c r="T2406" s="43">
        <f ca="1">_xll.BInterpol('Base CDI'!$H$4:$H$28,'Base CDI'!$J$4:$J$29,S2406,"Cubic","Extrapolate=Linear","MultiX=Average","Skip=True","Sort=True")</f>
        <v>13.86964222769417</v>
      </c>
      <c r="U2406" s="43">
        <f ca="1">_xll.BInterpol('Base CDI'!$H$4:$H$28,'Base CDI'!$I$4:$I$29,S2406,"Cubic","Extrapolate=Linear","MultiX=Average","Skip=True","Sort=True")</f>
        <v>13.715096952352525</v>
      </c>
    </row>
    <row r="2407" spans="16:21" x14ac:dyDescent="0.25">
      <c r="P2407" s="10">
        <v>38012</v>
      </c>
      <c r="Q2407">
        <v>10.28382</v>
      </c>
      <c r="S2407" s="42">
        <f t="shared" ca="1" si="42"/>
        <v>48265</v>
      </c>
      <c r="T2407" s="43">
        <f ca="1">_xll.BInterpol('Base CDI'!$H$4:$H$28,'Base CDI'!$J$4:$J$29,S2407,"Cubic","Extrapolate=Linear","MultiX=Average","Skip=True","Sort=True")</f>
        <v>13.869779671189244</v>
      </c>
      <c r="U2407" s="43">
        <f ca="1">_xll.BInterpol('Base CDI'!$H$4:$H$28,'Base CDI'!$I$4:$I$29,S2407,"Cubic","Extrapolate=Linear","MultiX=Average","Skip=True","Sort=True")</f>
        <v>13.715283156753623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48266</v>
      </c>
      <c r="T2408" s="43">
        <f ca="1">_xll.BInterpol('Base CDI'!$H$4:$H$28,'Base CDI'!$J$4:$J$29,S2408,"Cubic","Extrapolate=Linear","MultiX=Average","Skip=True","Sort=True")</f>
        <v>13.869916863615652</v>
      </c>
      <c r="U2408" s="43">
        <f ca="1">_xll.BInterpol('Base CDI'!$H$4:$H$28,'Base CDI'!$I$4:$I$29,S2408,"Cubic","Extrapolate=Linear","MultiX=Average","Skip=True","Sort=True")</f>
        <v>13.715469109310215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48267</v>
      </c>
      <c r="T2409" s="43">
        <f ca="1">_xll.BInterpol('Base CDI'!$H$4:$H$28,'Base CDI'!$J$4:$J$29,S2409,"Cubic","Extrapolate=Linear","MultiX=Average","Skip=True","Sort=True")</f>
        <v>13.870053805407617</v>
      </c>
      <c r="U2409" s="43">
        <f ca="1">_xll.BInterpol('Base CDI'!$H$4:$H$28,'Base CDI'!$I$4:$I$29,S2409,"Cubic","Extrapolate=Linear","MultiX=Average","Skip=True","Sort=True")</f>
        <v>13.715654809717876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48268</v>
      </c>
      <c r="T2410" s="43">
        <f ca="1">_xll.BInterpol('Base CDI'!$H$4:$H$28,'Base CDI'!$J$4:$J$29,S2410,"Cubic","Extrapolate=Linear","MultiX=Average","Skip=True","Sort=True")</f>
        <v>13.870190496999363</v>
      </c>
      <c r="U2410" s="43">
        <f ca="1">_xll.BInterpol('Base CDI'!$H$4:$H$28,'Base CDI'!$I$4:$I$29,S2410,"Cubic","Extrapolate=Linear","MultiX=Average","Skip=True","Sort=True")</f>
        <v>13.715840257672179</v>
      </c>
    </row>
    <row r="2411" spans="16:21" x14ac:dyDescent="0.25">
      <c r="P2411" s="10">
        <v>38016</v>
      </c>
      <c r="Q2411">
        <v>10.30838</v>
      </c>
      <c r="S2411" s="42">
        <f t="shared" ca="1" si="42"/>
        <v>48269</v>
      </c>
      <c r="T2411" s="43">
        <f ca="1">_xll.BInterpol('Base CDI'!$H$4:$H$28,'Base CDI'!$J$4:$J$29,S2411,"Cubic","Extrapolate=Linear","MultiX=Average","Skip=True","Sort=True")</f>
        <v>13.870326938825119</v>
      </c>
      <c r="U2411" s="43">
        <f ca="1">_xll.BInterpol('Base CDI'!$H$4:$H$28,'Base CDI'!$I$4:$I$29,S2411,"Cubic","Extrapolate=Linear","MultiX=Average","Skip=True","Sort=True")</f>
        <v>13.716025452868697</v>
      </c>
    </row>
    <row r="2412" spans="16:21" x14ac:dyDescent="0.25">
      <c r="P2412" s="10">
        <v>38019</v>
      </c>
      <c r="Q2412">
        <v>10.31453</v>
      </c>
      <c r="S2412" s="42">
        <f t="shared" ca="1" si="42"/>
        <v>48270</v>
      </c>
      <c r="T2412" s="43">
        <f ca="1">_xll.BInterpol('Base CDI'!$H$4:$H$28,'Base CDI'!$J$4:$J$29,S2412,"Cubic","Extrapolate=Linear","MultiX=Average","Skip=True","Sort=True")</f>
        <v>13.870463131319111</v>
      </c>
      <c r="U2412" s="43">
        <f ca="1">_xll.BInterpol('Base CDI'!$H$4:$H$28,'Base CDI'!$I$4:$I$29,S2412,"Cubic","Extrapolate=Linear","MultiX=Average","Skip=True","Sort=True")</f>
        <v>13.716210395003007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48271</v>
      </c>
      <c r="T2413" s="43">
        <f ca="1">_xll.BInterpol('Base CDI'!$H$4:$H$28,'Base CDI'!$J$4:$J$29,S2413,"Cubic","Extrapolate=Linear","MultiX=Average","Skip=True","Sort=True")</f>
        <v>13.870599074915564</v>
      </c>
      <c r="U2413" s="43">
        <f ca="1">_xll.BInterpol('Base CDI'!$H$4:$H$28,'Base CDI'!$I$4:$I$29,S2413,"Cubic","Extrapolate=Linear","MultiX=Average","Skip=True","Sort=True")</f>
        <v>13.71639508377068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48272</v>
      </c>
      <c r="T2414" s="43">
        <f ca="1">_xll.BInterpol('Base CDI'!$H$4:$H$28,'Base CDI'!$J$4:$J$29,S2414,"Cubic","Extrapolate=Linear","MultiX=Average","Skip=True","Sort=True")</f>
        <v>13.870734770048701</v>
      </c>
      <c r="U2414" s="43">
        <f ca="1">_xll.BInterpol('Base CDI'!$H$4:$H$28,'Base CDI'!$I$4:$I$29,S2414,"Cubic","Extrapolate=Linear","MultiX=Average","Skip=True","Sort=True")</f>
        <v>13.71657951886729</v>
      </c>
    </row>
    <row r="2415" spans="16:21" x14ac:dyDescent="0.25">
      <c r="P2415" s="10">
        <v>38022</v>
      </c>
      <c r="Q2415">
        <v>10.33301</v>
      </c>
      <c r="S2415" s="42">
        <f t="shared" ca="1" si="42"/>
        <v>48273</v>
      </c>
      <c r="T2415" s="43">
        <f ca="1">_xll.BInterpol('Base CDI'!$H$4:$H$28,'Base CDI'!$J$4:$J$29,S2415,"Cubic","Extrapolate=Linear","MultiX=Average","Skip=True","Sort=True")</f>
        <v>13.870870217152753</v>
      </c>
      <c r="U2415" s="43">
        <f ca="1">_xll.BInterpol('Base CDI'!$H$4:$H$28,'Base CDI'!$I$4:$I$29,S2415,"Cubic","Extrapolate=Linear","MultiX=Average","Skip=True","Sort=True")</f>
        <v>13.716763699988412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48274</v>
      </c>
      <c r="T2416" s="43">
        <f ca="1">_xll.BInterpol('Base CDI'!$H$4:$H$28,'Base CDI'!$J$4:$J$29,S2416,"Cubic","Extrapolate=Linear","MultiX=Average","Skip=True","Sort=True")</f>
        <v>13.871005416661941</v>
      </c>
      <c r="U2416" s="43">
        <f ca="1">_xll.BInterpol('Base CDI'!$H$4:$H$28,'Base CDI'!$I$4:$I$29,S2416,"Cubic","Extrapolate=Linear","MultiX=Average","Skip=True","Sort=True")</f>
        <v>13.71694762682962</v>
      </c>
    </row>
    <row r="2417" spans="16:21" x14ac:dyDescent="0.25">
      <c r="P2417" s="10">
        <v>38026</v>
      </c>
      <c r="Q2417">
        <v>10.34534</v>
      </c>
      <c r="S2417" s="42">
        <f t="shared" ca="1" si="42"/>
        <v>48275</v>
      </c>
      <c r="T2417" s="43">
        <f ca="1">_xll.BInterpol('Base CDI'!$H$4:$H$28,'Base CDI'!$J$4:$J$29,S2417,"Cubic","Extrapolate=Linear","MultiX=Average","Skip=True","Sort=True")</f>
        <v>13.871140369010492</v>
      </c>
      <c r="U2417" s="43">
        <f ca="1">_xll.BInterpol('Base CDI'!$H$4:$H$28,'Base CDI'!$I$4:$I$29,S2417,"Cubic","Extrapolate=Linear","MultiX=Average","Skip=True","Sort=True")</f>
        <v>13.717131299086489</v>
      </c>
    </row>
    <row r="2418" spans="16:21" x14ac:dyDescent="0.25">
      <c r="P2418" s="10">
        <v>38027</v>
      </c>
      <c r="Q2418">
        <v>10.3515</v>
      </c>
      <c r="S2418" s="42">
        <f t="shared" ca="1" si="42"/>
        <v>48276</v>
      </c>
      <c r="T2418" s="43">
        <f ca="1">_xll.BInterpol('Base CDI'!$H$4:$H$28,'Base CDI'!$J$4:$J$29,S2418,"Cubic","Extrapolate=Linear","MultiX=Average","Skip=True","Sort=True")</f>
        <v>13.871275074632633</v>
      </c>
      <c r="U2418" s="43">
        <f ca="1">_xll.BInterpol('Base CDI'!$H$4:$H$28,'Base CDI'!$I$4:$I$29,S2418,"Cubic","Extrapolate=Linear","MultiX=Average","Skip=True","Sort=True")</f>
        <v>13.71731471645459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48277</v>
      </c>
      <c r="T2419" s="43">
        <f ca="1">_xll.BInterpol('Base CDI'!$H$4:$H$28,'Base CDI'!$J$4:$J$29,S2419,"Cubic","Extrapolate=Linear","MultiX=Average","Skip=True","Sort=True")</f>
        <v>13.871409533962591</v>
      </c>
      <c r="U2419" s="43">
        <f ca="1">_xll.BInterpol('Base CDI'!$H$4:$H$28,'Base CDI'!$I$4:$I$29,S2419,"Cubic","Extrapolate=Linear","MultiX=Average","Skip=True","Sort=True")</f>
        <v>13.7174978786295</v>
      </c>
    </row>
    <row r="2420" spans="16:21" x14ac:dyDescent="0.25">
      <c r="P2420" s="10">
        <v>38029</v>
      </c>
      <c r="Q2420">
        <v>10.36383</v>
      </c>
      <c r="S2420" s="42">
        <f t="shared" ca="1" si="42"/>
        <v>48278</v>
      </c>
      <c r="T2420" s="43">
        <f ca="1">_xll.BInterpol('Base CDI'!$H$4:$H$28,'Base CDI'!$J$4:$J$29,S2420,"Cubic","Extrapolate=Linear","MultiX=Average","Skip=True","Sort=True")</f>
        <v>13.871543747434588</v>
      </c>
      <c r="U2420" s="43">
        <f ca="1">_xll.BInterpol('Base CDI'!$H$4:$H$28,'Base CDI'!$I$4:$I$29,S2420,"Cubic","Extrapolate=Linear","MultiX=Average","Skip=True","Sort=True")</f>
        <v>13.71768078530679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48279</v>
      </c>
      <c r="T2421" s="43">
        <f ca="1">_xll.BInterpol('Base CDI'!$H$4:$H$28,'Base CDI'!$J$4:$J$29,S2421,"Cubic","Extrapolate=Linear","MultiX=Average","Skip=True","Sort=True")</f>
        <v>13.871677715482853</v>
      </c>
      <c r="U2421" s="43">
        <f ca="1">_xll.BInterpol('Base CDI'!$H$4:$H$28,'Base CDI'!$I$4:$I$29,S2421,"Cubic","Extrapolate=Linear","MultiX=Average","Skip=True","Sort=True")</f>
        <v>13.717863436182036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48280</v>
      </c>
      <c r="T2422" s="43">
        <f ca="1">_xll.BInterpol('Base CDI'!$H$4:$H$28,'Base CDI'!$J$4:$J$29,S2422,"Cubic","Extrapolate=Linear","MultiX=Average","Skip=True","Sort=True")</f>
        <v>13.871811438541609</v>
      </c>
      <c r="U2422" s="43">
        <f ca="1">_xll.BInterpol('Base CDI'!$H$4:$H$28,'Base CDI'!$I$4:$I$29,S2422,"Cubic","Extrapolate=Linear","MultiX=Average","Skip=True","Sort=True")</f>
        <v>13.718045830950812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48281</v>
      </c>
      <c r="T2423" s="43">
        <f ca="1">_xll.BInterpol('Base CDI'!$H$4:$H$28,'Base CDI'!$J$4:$J$29,S2423,"Cubic","Extrapolate=Linear","MultiX=Average","Skip=True","Sort=True")</f>
        <v>13.871944917045084</v>
      </c>
      <c r="U2423" s="43">
        <f ca="1">_xll.BInterpol('Base CDI'!$H$4:$H$28,'Base CDI'!$I$4:$I$29,S2423,"Cubic","Extrapolate=Linear","MultiX=Average","Skip=True","Sort=True")</f>
        <v>13.718227969308691</v>
      </c>
    </row>
    <row r="2424" spans="16:21" x14ac:dyDescent="0.25">
      <c r="P2424" s="10">
        <v>38035</v>
      </c>
      <c r="Q2424">
        <v>10.3886</v>
      </c>
      <c r="S2424" s="42">
        <f t="shared" ca="1" si="42"/>
        <v>48282</v>
      </c>
      <c r="T2424" s="43">
        <f ca="1">_xll.BInterpol('Base CDI'!$H$4:$H$28,'Base CDI'!$J$4:$J$29,S2424,"Cubic","Extrapolate=Linear","MultiX=Average","Skip=True","Sort=True")</f>
        <v>13.872078151427504</v>
      </c>
      <c r="U2424" s="43">
        <f ca="1">_xll.BInterpol('Base CDI'!$H$4:$H$28,'Base CDI'!$I$4:$I$29,S2424,"Cubic","Extrapolate=Linear","MultiX=Average","Skip=True","Sort=True")</f>
        <v>13.718409850951247</v>
      </c>
    </row>
    <row r="2425" spans="16:21" x14ac:dyDescent="0.25">
      <c r="P2425" s="10">
        <v>38036</v>
      </c>
      <c r="Q2425">
        <v>10.39481</v>
      </c>
      <c r="S2425" s="42">
        <f t="shared" ca="1" si="42"/>
        <v>48283</v>
      </c>
      <c r="T2425" s="43">
        <f ca="1">_xll.BInterpol('Base CDI'!$H$4:$H$28,'Base CDI'!$J$4:$J$29,S2425,"Cubic","Extrapolate=Linear","MultiX=Average","Skip=True","Sort=True")</f>
        <v>13.872211142123092</v>
      </c>
      <c r="U2425" s="43">
        <f ca="1">_xll.BInterpol('Base CDI'!$H$4:$H$28,'Base CDI'!$I$4:$I$29,S2425,"Cubic","Extrapolate=Linear","MultiX=Average","Skip=True","Sort=True")</f>
        <v>13.718591475574055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48284</v>
      </c>
      <c r="T2426" s="43">
        <f ca="1">_xll.BInterpol('Base CDI'!$H$4:$H$28,'Base CDI'!$J$4:$J$29,S2426,"Cubic","Extrapolate=Linear","MultiX=Average","Skip=True","Sort=True")</f>
        <v>13.872343889566077</v>
      </c>
      <c r="U2426" s="43">
        <f ca="1">_xll.BInterpol('Base CDI'!$H$4:$H$28,'Base CDI'!$I$4:$I$29,S2426,"Cubic","Extrapolate=Linear","MultiX=Average","Skip=True","Sort=True")</f>
        <v>13.718772842872687</v>
      </c>
    </row>
    <row r="2427" spans="16:21" x14ac:dyDescent="0.25">
      <c r="P2427" s="10">
        <v>38042</v>
      </c>
      <c r="Q2427">
        <v>10.40723</v>
      </c>
      <c r="S2427" s="42">
        <f t="shared" ca="1" si="42"/>
        <v>48285</v>
      </c>
      <c r="T2427" s="43">
        <f ca="1">_xll.BInterpol('Base CDI'!$H$4:$H$28,'Base CDI'!$J$4:$J$29,S2427,"Cubic","Extrapolate=Linear","MultiX=Average","Skip=True","Sort=True")</f>
        <v>13.872476394190683</v>
      </c>
      <c r="U2427" s="43">
        <f ca="1">_xll.BInterpol('Base CDI'!$H$4:$H$28,'Base CDI'!$I$4:$I$29,S2427,"Cubic","Extrapolate=Linear","MultiX=Average","Skip=True","Sort=True")</f>
        <v>13.718953952542719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48286</v>
      </c>
      <c r="T2428" s="43">
        <f ca="1">_xll.BInterpol('Base CDI'!$H$4:$H$28,'Base CDI'!$J$4:$J$29,S2428,"Cubic","Extrapolate=Linear","MultiX=Average","Skip=True","Sort=True")</f>
        <v>13.872608656431135</v>
      </c>
      <c r="U2428" s="43">
        <f ca="1">_xll.BInterpol('Base CDI'!$H$4:$H$28,'Base CDI'!$I$4:$I$29,S2428,"Cubic","Extrapolate=Linear","MultiX=Average","Skip=True","Sort=True")</f>
        <v>13.719134804279724</v>
      </c>
    </row>
    <row r="2429" spans="16:21" x14ac:dyDescent="0.25">
      <c r="P2429" s="10">
        <v>38044</v>
      </c>
      <c r="Q2429">
        <v>10.41967</v>
      </c>
      <c r="S2429" s="42">
        <f t="shared" ca="1" si="42"/>
        <v>48287</v>
      </c>
      <c r="T2429" s="43">
        <f ca="1">_xll.BInterpol('Base CDI'!$H$4:$H$28,'Base CDI'!$J$4:$J$29,S2429,"Cubic","Extrapolate=Linear","MultiX=Average","Skip=True","Sort=True")</f>
        <v>13.87274067672166</v>
      </c>
      <c r="U2429" s="43">
        <f ca="1">_xll.BInterpol('Base CDI'!$H$4:$H$28,'Base CDI'!$I$4:$I$29,S2429,"Cubic","Extrapolate=Linear","MultiX=Average","Skip=True","Sort=True")</f>
        <v>13.719315397779276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48288</v>
      </c>
      <c r="T2430" s="43">
        <f ca="1">_xll.BInterpol('Base CDI'!$H$4:$H$28,'Base CDI'!$J$4:$J$29,S2430,"Cubic","Extrapolate=Linear","MultiX=Average","Skip=True","Sort=True")</f>
        <v>13.872872455496486</v>
      </c>
      <c r="U2430" s="43">
        <f ca="1">_xll.BInterpol('Base CDI'!$H$4:$H$28,'Base CDI'!$I$4:$I$29,S2430,"Cubic","Extrapolate=Linear","MultiX=Average","Skip=True","Sort=True")</f>
        <v>13.719495732736949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48289</v>
      </c>
      <c r="T2431" s="43">
        <f ca="1">_xll.BInterpol('Base CDI'!$H$4:$H$28,'Base CDI'!$J$4:$J$29,S2431,"Cubic","Extrapolate=Linear","MultiX=Average","Skip=True","Sort=True")</f>
        <v>13.873003993189833</v>
      </c>
      <c r="U2431" s="43">
        <f ca="1">_xll.BInterpol('Base CDI'!$H$4:$H$28,'Base CDI'!$I$4:$I$29,S2431,"Cubic","Extrapolate=Linear","MultiX=Average","Skip=True","Sort=True")</f>
        <v>13.719675808848315</v>
      </c>
    </row>
    <row r="2432" spans="16:21" x14ac:dyDescent="0.25">
      <c r="P2432" s="10">
        <v>38049</v>
      </c>
      <c r="Q2432">
        <v>10.43834</v>
      </c>
      <c r="S2432" s="42">
        <f t="shared" ca="1" si="42"/>
        <v>48290</v>
      </c>
      <c r="T2432" s="43">
        <f ca="1">_xll.BInterpol('Base CDI'!$H$4:$H$28,'Base CDI'!$J$4:$J$29,S2432,"Cubic","Extrapolate=Linear","MultiX=Average","Skip=True","Sort=True")</f>
        <v>13.873135290235933</v>
      </c>
      <c r="U2432" s="43">
        <f ca="1">_xll.BInterpol('Base CDI'!$H$4:$H$28,'Base CDI'!$I$4:$I$29,S2432,"Cubic","Extrapolate=Linear","MultiX=Average","Skip=True","Sort=True")</f>
        <v>13.719855625808952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48291</v>
      </c>
      <c r="T2433" s="43">
        <f ca="1">_xll.BInterpol('Base CDI'!$H$4:$H$28,'Base CDI'!$J$4:$J$29,S2433,"Cubic","Extrapolate=Linear","MultiX=Average","Skip=True","Sort=True")</f>
        <v>13.873266347069007</v>
      </c>
      <c r="U2433" s="43">
        <f ca="1">_xll.BInterpol('Base CDI'!$H$4:$H$28,'Base CDI'!$I$4:$I$29,S2433,"Cubic","Extrapolate=Linear","MultiX=Average","Skip=True","Sort=True")</f>
        <v>13.720035183314431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48292</v>
      </c>
      <c r="T2434" s="43">
        <f ca="1">_xll.BInterpol('Base CDI'!$H$4:$H$28,'Base CDI'!$J$4:$J$29,S2434,"Cubic","Extrapolate=Linear","MultiX=Average","Skip=True","Sort=True")</f>
        <v>13.873397164123283</v>
      </c>
      <c r="U2434" s="43">
        <f ca="1">_xll.BInterpol('Base CDI'!$H$4:$H$28,'Base CDI'!$I$4:$I$29,S2434,"Cubic","Extrapolate=Linear","MultiX=Average","Skip=True","Sort=True")</f>
        <v>13.720214481060326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48293</v>
      </c>
      <c r="T2435" s="43">
        <f ca="1">_xll.BInterpol('Base CDI'!$H$4:$H$28,'Base CDI'!$J$4:$J$29,S2435,"Cubic","Extrapolate=Linear","MultiX=Average","Skip=True","Sort=True")</f>
        <v>13.873527741832987</v>
      </c>
      <c r="U2435" s="43">
        <f ca="1">_xll.BInterpol('Base CDI'!$H$4:$H$28,'Base CDI'!$I$4:$I$29,S2435,"Cubic","Extrapolate=Linear","MultiX=Average","Skip=True","Sort=True")</f>
        <v>13.720393518742213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48294</v>
      </c>
      <c r="T2436" s="43">
        <f ca="1">_xll.BInterpol('Base CDI'!$H$4:$H$28,'Base CDI'!$J$4:$J$29,S2436,"Cubic","Extrapolate=Linear","MultiX=Average","Skip=True","Sort=True")</f>
        <v>13.873658080632344</v>
      </c>
      <c r="U2436" s="43">
        <f ca="1">_xll.BInterpol('Base CDI'!$H$4:$H$28,'Base CDI'!$I$4:$I$29,S2436,"Cubic","Extrapolate=Linear","MultiX=Average","Skip=True","Sort=True")</f>
        <v>13.720572296055662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48295</v>
      </c>
      <c r="T2437" s="43">
        <f ca="1">_xll.BInterpol('Base CDI'!$H$4:$H$28,'Base CDI'!$J$4:$J$29,S2437,"Cubic","Extrapolate=Linear","MultiX=Average","Skip=True","Sort=True")</f>
        <v>13.873788180955581</v>
      </c>
      <c r="U2437" s="43">
        <f ca="1">_xll.BInterpol('Base CDI'!$H$4:$H$28,'Base CDI'!$I$4:$I$29,S2437,"Cubic","Extrapolate=Linear","MultiX=Average","Skip=True","Sort=True")</f>
        <v>13.720750812696252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48296</v>
      </c>
      <c r="T2438" s="43">
        <f ca="1">_xll.BInterpol('Base CDI'!$H$4:$H$28,'Base CDI'!$J$4:$J$29,S2438,"Cubic","Extrapolate=Linear","MultiX=Average","Skip=True","Sort=True")</f>
        <v>13.87391804323692</v>
      </c>
      <c r="U2438" s="43">
        <f ca="1">_xll.BInterpol('Base CDI'!$H$4:$H$28,'Base CDI'!$I$4:$I$29,S2438,"Cubic","Extrapolate=Linear","MultiX=Average","Skip=True","Sort=True")</f>
        <v>13.720929068359554</v>
      </c>
    </row>
    <row r="2439" spans="16:21" x14ac:dyDescent="0.25">
      <c r="P2439" s="10">
        <v>38058</v>
      </c>
      <c r="Q2439">
        <v>10.48202</v>
      </c>
      <c r="S2439" s="42">
        <f t="shared" ca="1" si="42"/>
        <v>48297</v>
      </c>
      <c r="T2439" s="43">
        <f ca="1">_xll.BInterpol('Base CDI'!$H$4:$H$28,'Base CDI'!$J$4:$J$29,S2439,"Cubic","Extrapolate=Linear","MultiX=Average","Skip=True","Sort=True")</f>
        <v>13.874047667910592</v>
      </c>
      <c r="U2439" s="43">
        <f ca="1">_xll.BInterpol('Base CDI'!$H$4:$H$28,'Base CDI'!$I$4:$I$29,S2439,"Cubic","Extrapolate=Linear","MultiX=Average","Skip=True","Sort=True")</f>
        <v>13.721107062741142</v>
      </c>
    </row>
    <row r="2440" spans="16:21" x14ac:dyDescent="0.25">
      <c r="P2440" s="10">
        <v>38061</v>
      </c>
      <c r="Q2440">
        <v>10.48827</v>
      </c>
      <c r="S2440" s="42">
        <f t="shared" ca="1" si="42"/>
        <v>48298</v>
      </c>
      <c r="T2440" s="43">
        <f ca="1">_xll.BInterpol('Base CDI'!$H$4:$H$28,'Base CDI'!$J$4:$J$29,S2440,"Cubic","Extrapolate=Linear","MultiX=Average","Skip=True","Sort=True")</f>
        <v>13.874177055410819</v>
      </c>
      <c r="U2440" s="43">
        <f ca="1">_xll.BInterpol('Base CDI'!$H$4:$H$28,'Base CDI'!$I$4:$I$29,S2440,"Cubic","Extrapolate=Linear","MultiX=Average","Skip=True","Sort=True")</f>
        <v>13.72128479553659</v>
      </c>
    </row>
    <row r="2441" spans="16:21" x14ac:dyDescent="0.25">
      <c r="P2441" s="10">
        <v>38062</v>
      </c>
      <c r="Q2441">
        <v>10.49452</v>
      </c>
      <c r="S2441" s="42">
        <f t="shared" ca="1" si="42"/>
        <v>48299</v>
      </c>
      <c r="T2441" s="43">
        <f ca="1">_xll.BInterpol('Base CDI'!$H$4:$H$28,'Base CDI'!$J$4:$J$29,S2441,"Cubic","Extrapolate=Linear","MultiX=Average","Skip=True","Sort=True")</f>
        <v>13.874306206171829</v>
      </c>
      <c r="U2441" s="43">
        <f ca="1">_xll.BInterpol('Base CDI'!$H$4:$H$28,'Base CDI'!$I$4:$I$29,S2441,"Cubic","Extrapolate=Linear","MultiX=Average","Skip=True","Sort=True")</f>
        <v>13.721462266441472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48300</v>
      </c>
      <c r="T2442" s="43">
        <f ca="1">_xll.BInterpol('Base CDI'!$H$4:$H$28,'Base CDI'!$J$4:$J$29,S2442,"Cubic","Extrapolate=Linear","MultiX=Average","Skip=True","Sort=True")</f>
        <v>13.874435120627846</v>
      </c>
      <c r="U2442" s="43">
        <f ca="1">_xll.BInterpol('Base CDI'!$H$4:$H$28,'Base CDI'!$I$4:$I$29,S2442,"Cubic","Extrapolate=Linear","MultiX=Average","Skip=True","Sort=True")</f>
        <v>13.721639475151363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48301</v>
      </c>
      <c r="T2443" s="43">
        <f ca="1">_xll.BInterpol('Base CDI'!$H$4:$H$28,'Base CDI'!$J$4:$J$29,S2443,"Cubic","Extrapolate=Linear","MultiX=Average","Skip=True","Sort=True")</f>
        <v>13.874563799213096</v>
      </c>
      <c r="U2443" s="43">
        <f ca="1">_xll.BInterpol('Base CDI'!$H$4:$H$28,'Base CDI'!$I$4:$I$29,S2443,"Cubic","Extrapolate=Linear","MultiX=Average","Skip=True","Sort=True")</f>
        <v>13.721816421361835</v>
      </c>
    </row>
    <row r="2444" spans="16:21" x14ac:dyDescent="0.25">
      <c r="P2444" s="10">
        <v>38065</v>
      </c>
      <c r="Q2444">
        <v>10.51322</v>
      </c>
      <c r="S2444" s="42">
        <f t="shared" ca="1" si="43"/>
        <v>48302</v>
      </c>
      <c r="T2444" s="43">
        <f ca="1">_xll.BInterpol('Base CDI'!$H$4:$H$28,'Base CDI'!$J$4:$J$29,S2444,"Cubic","Extrapolate=Linear","MultiX=Average","Skip=True","Sort=True")</f>
        <v>13.874692242361807</v>
      </c>
      <c r="U2444" s="43">
        <f ca="1">_xll.BInterpol('Base CDI'!$H$4:$H$28,'Base CDI'!$I$4:$I$29,S2444,"Cubic","Extrapolate=Linear","MultiX=Average","Skip=True","Sort=True")</f>
        <v>13.721993104768464</v>
      </c>
    </row>
    <row r="2445" spans="16:21" x14ac:dyDescent="0.25">
      <c r="P2445" s="10">
        <v>38068</v>
      </c>
      <c r="Q2445">
        <v>10.51942</v>
      </c>
      <c r="S2445" s="42">
        <f t="shared" ca="1" si="43"/>
        <v>48303</v>
      </c>
      <c r="T2445" s="43">
        <f ca="1">_xll.BInterpol('Base CDI'!$H$4:$H$28,'Base CDI'!$J$4:$J$29,S2445,"Cubic","Extrapolate=Linear","MultiX=Average","Skip=True","Sort=True")</f>
        <v>13.874820450508201</v>
      </c>
      <c r="U2445" s="43">
        <f ca="1">_xll.BInterpol('Base CDI'!$H$4:$H$28,'Base CDI'!$I$4:$I$29,S2445,"Cubic","Extrapolate=Linear","MultiX=Average","Skip=True","Sort=True")</f>
        <v>13.722169525066823</v>
      </c>
    </row>
    <row r="2446" spans="16:21" x14ac:dyDescent="0.25">
      <c r="P2446" s="10">
        <v>38069</v>
      </c>
      <c r="Q2446">
        <v>10.52563</v>
      </c>
      <c r="S2446" s="42">
        <f t="shared" ca="1" si="43"/>
        <v>48304</v>
      </c>
      <c r="T2446" s="43">
        <f ca="1">_xll.BInterpol('Base CDI'!$H$4:$H$28,'Base CDI'!$J$4:$J$29,S2446,"Cubic","Extrapolate=Linear","MultiX=Average","Skip=True","Sort=True")</f>
        <v>13.874948424086506</v>
      </c>
      <c r="U2446" s="43">
        <f ca="1">_xll.BInterpol('Base CDI'!$H$4:$H$28,'Base CDI'!$I$4:$I$29,S2446,"Cubic","Extrapolate=Linear","MultiX=Average","Skip=True","Sort=True")</f>
        <v>13.722345681952486</v>
      </c>
    </row>
    <row r="2447" spans="16:21" x14ac:dyDescent="0.25">
      <c r="P2447" s="10">
        <v>38070</v>
      </c>
      <c r="Q2447">
        <v>10.53186</v>
      </c>
      <c r="S2447" s="42">
        <f t="shared" ca="1" si="43"/>
        <v>48305</v>
      </c>
      <c r="T2447" s="43">
        <f ca="1">_xll.BInterpol('Base CDI'!$H$4:$H$28,'Base CDI'!$J$4:$J$29,S2447,"Cubic","Extrapolate=Linear","MultiX=Average","Skip=True","Sort=True")</f>
        <v>13.875076163530949</v>
      </c>
      <c r="U2447" s="43">
        <f ca="1">_xll.BInterpol('Base CDI'!$H$4:$H$28,'Base CDI'!$I$4:$I$29,S2447,"Cubic","Extrapolate=Linear","MultiX=Average","Skip=True","Sort=True")</f>
        <v>13.722521575121025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48306</v>
      </c>
      <c r="T2448" s="43">
        <f ca="1">_xll.BInterpol('Base CDI'!$H$4:$H$28,'Base CDI'!$J$4:$J$29,S2448,"Cubic","Extrapolate=Linear","MultiX=Average","Skip=True","Sort=True")</f>
        <v>13.875203669275754</v>
      </c>
      <c r="U2448" s="43">
        <f ca="1">_xll.BInterpol('Base CDI'!$H$4:$H$28,'Base CDI'!$I$4:$I$29,S2448,"Cubic","Extrapolate=Linear","MultiX=Average","Skip=True","Sort=True")</f>
        <v>13.722697204268018</v>
      </c>
    </row>
    <row r="2449" spans="16:21" x14ac:dyDescent="0.25">
      <c r="P2449" s="10">
        <v>38072</v>
      </c>
      <c r="Q2449">
        <v>10.5443</v>
      </c>
      <c r="S2449" s="42">
        <f t="shared" ca="1" si="43"/>
        <v>48307</v>
      </c>
      <c r="T2449" s="43">
        <f ca="1">_xll.BInterpol('Base CDI'!$H$4:$H$28,'Base CDI'!$J$4:$J$29,S2449,"Cubic","Extrapolate=Linear","MultiX=Average","Skip=True","Sort=True")</f>
        <v>13.875330941755147</v>
      </c>
      <c r="U2449" s="43">
        <f ca="1">_xll.BInterpol('Base CDI'!$H$4:$H$28,'Base CDI'!$I$4:$I$29,S2449,"Cubic","Extrapolate=Linear","MultiX=Average","Skip=True","Sort=True")</f>
        <v>13.722872569089036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48308</v>
      </c>
      <c r="T2450" s="43">
        <f ca="1">_xll.BInterpol('Base CDI'!$H$4:$H$28,'Base CDI'!$J$4:$J$29,S2450,"Cubic","Extrapolate=Linear","MultiX=Average","Skip=True","Sort=True")</f>
        <v>13.875457981403354</v>
      </c>
      <c r="U2450" s="43">
        <f ca="1">_xll.BInterpol('Base CDI'!$H$4:$H$28,'Base CDI'!$I$4:$I$29,S2450,"Cubic","Extrapolate=Linear","MultiX=Average","Skip=True","Sort=True")</f>
        <v>13.723047669279653</v>
      </c>
    </row>
    <row r="2451" spans="16:21" x14ac:dyDescent="0.25">
      <c r="P2451" s="10">
        <v>38076</v>
      </c>
      <c r="Q2451">
        <v>10.55674</v>
      </c>
      <c r="S2451" s="42">
        <f t="shared" ca="1" si="43"/>
        <v>48309</v>
      </c>
      <c r="T2451" s="43">
        <f ca="1">_xll.BInterpol('Base CDI'!$H$4:$H$28,'Base CDI'!$J$4:$J$29,S2451,"Cubic","Extrapolate=Linear","MultiX=Average","Skip=True","Sort=True")</f>
        <v>13.875584788654601</v>
      </c>
      <c r="U2451" s="43">
        <f ca="1">_xll.BInterpol('Base CDI'!$H$4:$H$28,'Base CDI'!$I$4:$I$29,S2451,"Cubic","Extrapolate=Linear","MultiX=Average","Skip=True","Sort=True")</f>
        <v>13.723222504535444</v>
      </c>
    </row>
    <row r="2452" spans="16:21" x14ac:dyDescent="0.25">
      <c r="P2452" s="10">
        <v>38077</v>
      </c>
      <c r="Q2452">
        <v>10.56296</v>
      </c>
      <c r="S2452" s="42">
        <f t="shared" ca="1" si="43"/>
        <v>48310</v>
      </c>
      <c r="T2452" s="43">
        <f ca="1">_xll.BInterpol('Base CDI'!$H$4:$H$28,'Base CDI'!$J$4:$J$29,S2452,"Cubic","Extrapolate=Linear","MultiX=Average","Skip=True","Sort=True")</f>
        <v>13.875711363943113</v>
      </c>
      <c r="U2452" s="43">
        <f ca="1">_xll.BInterpol('Base CDI'!$H$4:$H$28,'Base CDI'!$I$4:$I$29,S2452,"Cubic","Extrapolate=Linear","MultiX=Average","Skip=True","Sort=True")</f>
        <v>13.723397074551983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48311</v>
      </c>
      <c r="T2453" s="43">
        <f ca="1">_xll.BInterpol('Base CDI'!$H$4:$H$28,'Base CDI'!$J$4:$J$29,S2453,"Cubic","Extrapolate=Linear","MultiX=Average","Skip=True","Sort=True")</f>
        <v>13.875837707703116</v>
      </c>
      <c r="U2453" s="43">
        <f ca="1">_xll.BInterpol('Base CDI'!$H$4:$H$28,'Base CDI'!$I$4:$I$29,S2453,"Cubic","Extrapolate=Linear","MultiX=Average","Skip=True","Sort=True")</f>
        <v>13.723571379024843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48312</v>
      </c>
      <c r="T2454" s="43">
        <f ca="1">_xll.BInterpol('Base CDI'!$H$4:$H$28,'Base CDI'!$J$4:$J$29,S2454,"Cubic","Extrapolate=Linear","MultiX=Average","Skip=True","Sort=True")</f>
        <v>13.875963820368836</v>
      </c>
      <c r="U2454" s="43">
        <f ca="1">_xll.BInterpol('Base CDI'!$H$4:$H$28,'Base CDI'!$I$4:$I$29,S2454,"Cubic","Extrapolate=Linear","MultiX=Average","Skip=True","Sort=True")</f>
        <v>13.723745417649598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48313</v>
      </c>
      <c r="T2455" s="43">
        <f ca="1">_xll.BInterpol('Base CDI'!$H$4:$H$28,'Base CDI'!$J$4:$J$29,S2455,"Cubic","Extrapolate=Linear","MultiX=Average","Skip=True","Sort=True")</f>
        <v>13.876089702374498</v>
      </c>
      <c r="U2455" s="43">
        <f ca="1">_xll.BInterpol('Base CDI'!$H$4:$H$28,'Base CDI'!$I$4:$I$29,S2455,"Cubic","Extrapolate=Linear","MultiX=Average","Skip=True","Sort=True")</f>
        <v>13.723919190121823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48314</v>
      </c>
      <c r="T2456" s="43">
        <f ca="1">_xll.BInterpol('Base CDI'!$H$4:$H$28,'Base CDI'!$J$4:$J$29,S2456,"Cubic","Extrapolate=Linear","MultiX=Average","Skip=True","Sort=True")</f>
        <v>13.876215354154331</v>
      </c>
      <c r="U2456" s="43">
        <f ca="1">_xll.BInterpol('Base CDI'!$H$4:$H$28,'Base CDI'!$I$4:$I$29,S2456,"Cubic","Extrapolate=Linear","MultiX=Average","Skip=True","Sort=True")</f>
        <v>13.724092696137092</v>
      </c>
    </row>
    <row r="2457" spans="16:21" x14ac:dyDescent="0.25">
      <c r="P2457" s="10">
        <v>38084</v>
      </c>
      <c r="Q2457">
        <v>10.59416</v>
      </c>
      <c r="S2457" s="42">
        <f t="shared" ca="1" si="43"/>
        <v>48315</v>
      </c>
      <c r="T2457" s="43">
        <f ca="1">_xll.BInterpol('Base CDI'!$H$4:$H$28,'Base CDI'!$J$4:$J$29,S2457,"Cubic","Extrapolate=Linear","MultiX=Average","Skip=True","Sort=True")</f>
        <v>13.876340776142555</v>
      </c>
      <c r="U2457" s="43">
        <f ca="1">_xll.BInterpol('Base CDI'!$H$4:$H$28,'Base CDI'!$I$4:$I$29,S2457,"Cubic","Extrapolate=Linear","MultiX=Average","Skip=True","Sort=True")</f>
        <v>13.724265935390976</v>
      </c>
    </row>
    <row r="2458" spans="16:21" x14ac:dyDescent="0.25">
      <c r="P2458" s="10">
        <v>38085</v>
      </c>
      <c r="Q2458">
        <v>10.6004</v>
      </c>
      <c r="S2458" s="42">
        <f t="shared" ca="1" si="43"/>
        <v>48316</v>
      </c>
      <c r="T2458" s="43">
        <f ca="1">_xll.BInterpol('Base CDI'!$H$4:$H$28,'Base CDI'!$J$4:$J$29,S2458,"Cubic","Extrapolate=Linear","MultiX=Average","Skip=True","Sort=True")</f>
        <v>13.876465968773402</v>
      </c>
      <c r="U2458" s="43">
        <f ca="1">_xll.BInterpol('Base CDI'!$H$4:$H$28,'Base CDI'!$I$4:$I$29,S2458,"Cubic","Extrapolate=Linear","MultiX=Average","Skip=True","Sort=True")</f>
        <v>13.724438907579053</v>
      </c>
    </row>
    <row r="2459" spans="16:21" x14ac:dyDescent="0.25">
      <c r="P2459" s="10">
        <v>38089</v>
      </c>
      <c r="Q2459">
        <v>10.60665</v>
      </c>
      <c r="S2459" s="42">
        <f t="shared" ca="1" si="43"/>
        <v>48317</v>
      </c>
      <c r="T2459" s="43">
        <f ca="1">_xll.BInterpol('Base CDI'!$H$4:$H$28,'Base CDI'!$J$4:$J$29,S2459,"Cubic","Extrapolate=Linear","MultiX=Average","Skip=True","Sort=True")</f>
        <v>13.876590932481093</v>
      </c>
      <c r="U2459" s="43">
        <f ca="1">_xll.BInterpol('Base CDI'!$H$4:$H$28,'Base CDI'!$I$4:$I$29,S2459,"Cubic","Extrapolate=Linear","MultiX=Average","Skip=True","Sort=True")</f>
        <v>13.724611612396895</v>
      </c>
    </row>
    <row r="2460" spans="16:21" x14ac:dyDescent="0.25">
      <c r="P2460" s="10">
        <v>38090</v>
      </c>
      <c r="Q2460">
        <v>10.6129</v>
      </c>
      <c r="S2460" s="42">
        <f t="shared" ca="1" si="43"/>
        <v>48318</v>
      </c>
      <c r="T2460" s="43">
        <f ca="1">_xll.BInterpol('Base CDI'!$H$4:$H$28,'Base CDI'!$J$4:$J$29,S2460,"Cubic","Extrapolate=Linear","MultiX=Average","Skip=True","Sort=True")</f>
        <v>13.876715667699857</v>
      </c>
      <c r="U2460" s="43">
        <f ca="1">_xll.BInterpol('Base CDI'!$H$4:$H$28,'Base CDI'!$I$4:$I$29,S2460,"Cubic","Extrapolate=Linear","MultiX=Average","Skip=True","Sort=True")</f>
        <v>13.724784049540075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48319</v>
      </c>
      <c r="T2461" s="43">
        <f ca="1">_xll.BInterpol('Base CDI'!$H$4:$H$28,'Base CDI'!$J$4:$J$29,S2461,"Cubic","Extrapolate=Linear","MultiX=Average","Skip=True","Sort=True")</f>
        <v>13.876840174863917</v>
      </c>
      <c r="U2461" s="43">
        <f ca="1">_xll.BInterpol('Base CDI'!$H$4:$H$28,'Base CDI'!$I$4:$I$29,S2461,"Cubic","Extrapolate=Linear","MultiX=Average","Skip=True","Sort=True")</f>
        <v>13.724956218704168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48320</v>
      </c>
      <c r="T2462" s="43">
        <f ca="1">_xll.BInterpol('Base CDI'!$H$4:$H$28,'Base CDI'!$J$4:$J$29,S2462,"Cubic","Extrapolate=Linear","MultiX=Average","Skip=True","Sort=True")</f>
        <v>13.876964454407501</v>
      </c>
      <c r="U2462" s="43">
        <f ca="1">_xll.BInterpol('Base CDI'!$H$4:$H$28,'Base CDI'!$I$4:$I$29,S2462,"Cubic","Extrapolate=Linear","MultiX=Average","Skip=True","Sort=True")</f>
        <v>13.725128119584749</v>
      </c>
    </row>
    <row r="2463" spans="16:21" x14ac:dyDescent="0.25">
      <c r="P2463" s="10">
        <v>38093</v>
      </c>
      <c r="Q2463">
        <v>10.63156</v>
      </c>
      <c r="S2463" s="42">
        <f t="shared" ca="1" si="43"/>
        <v>48321</v>
      </c>
      <c r="T2463" s="43">
        <f ca="1">_xll.BInterpol('Base CDI'!$H$4:$H$28,'Base CDI'!$J$4:$J$29,S2463,"Cubic","Extrapolate=Linear","MultiX=Average","Skip=True","Sort=True")</f>
        <v>13.877088506764833</v>
      </c>
      <c r="U2463" s="43">
        <f ca="1">_xll.BInterpol('Base CDI'!$H$4:$H$28,'Base CDI'!$I$4:$I$29,S2463,"Cubic","Extrapolate=Linear","MultiX=Average","Skip=True","Sort=True")</f>
        <v>13.72529975187739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48322</v>
      </c>
      <c r="T2464" s="43">
        <f ca="1">_xll.BInterpol('Base CDI'!$H$4:$H$28,'Base CDI'!$J$4:$J$29,S2464,"Cubic","Extrapolate=Linear","MultiX=Average","Skip=True","Sort=True")</f>
        <v>13.877212332370139</v>
      </c>
      <c r="U2464" s="43">
        <f ca="1">_xll.BInterpol('Base CDI'!$H$4:$H$28,'Base CDI'!$I$4:$I$29,S2464,"Cubic","Extrapolate=Linear","MultiX=Average","Skip=True","Sort=True")</f>
        <v>13.725471115277667</v>
      </c>
    </row>
    <row r="2465" spans="16:21" x14ac:dyDescent="0.25">
      <c r="P2465" s="10">
        <v>38097</v>
      </c>
      <c r="Q2465">
        <v>10.6439</v>
      </c>
      <c r="S2465" s="42">
        <f t="shared" ca="1" si="43"/>
        <v>48323</v>
      </c>
      <c r="T2465" s="43">
        <f ca="1">_xll.BInterpol('Base CDI'!$H$4:$H$28,'Base CDI'!$J$4:$J$29,S2465,"Cubic","Extrapolate=Linear","MultiX=Average","Skip=True","Sort=True")</f>
        <v>13.877335931657647</v>
      </c>
      <c r="U2465" s="43">
        <f ca="1">_xll.BInterpol('Base CDI'!$H$4:$H$28,'Base CDI'!$I$4:$I$29,S2465,"Cubic","Extrapolate=Linear","MultiX=Average","Skip=True","Sort=True")</f>
        <v>13.725642209481151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48324</v>
      </c>
      <c r="T2466" s="43">
        <f ca="1">_xll.BInterpol('Base CDI'!$H$4:$H$28,'Base CDI'!$J$4:$J$29,S2466,"Cubic","Extrapolate=Linear","MultiX=Average","Skip=True","Sort=True")</f>
        <v>13.87745930506158</v>
      </c>
      <c r="U2466" s="43">
        <f ca="1">_xll.BInterpol('Base CDI'!$H$4:$H$28,'Base CDI'!$I$4:$I$29,S2466,"Cubic","Extrapolate=Linear","MultiX=Average","Skip=True","Sort=True")</f>
        <v>13.725813034183419</v>
      </c>
    </row>
    <row r="2467" spans="16:21" x14ac:dyDescent="0.25">
      <c r="P2467" s="10">
        <v>38100</v>
      </c>
      <c r="Q2467">
        <v>10.65624</v>
      </c>
      <c r="S2467" s="42">
        <f t="shared" ca="1" si="43"/>
        <v>48325</v>
      </c>
      <c r="T2467" s="43">
        <f ca="1">_xll.BInterpol('Base CDI'!$H$4:$H$28,'Base CDI'!$J$4:$J$29,S2467,"Cubic","Extrapolate=Linear","MultiX=Average","Skip=True","Sort=True")</f>
        <v>13.877582453016165</v>
      </c>
      <c r="U2467" s="43">
        <f ca="1">_xll.BInterpol('Base CDI'!$H$4:$H$28,'Base CDI'!$I$4:$I$29,S2467,"Cubic","Extrapolate=Linear","MultiX=Average","Skip=True","Sort=True")</f>
        <v>13.725983589080043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48326</v>
      </c>
      <c r="T2468" s="43">
        <f ca="1">_xll.BInterpol('Base CDI'!$H$4:$H$28,'Base CDI'!$J$4:$J$29,S2468,"Cubic","Extrapolate=Linear","MultiX=Average","Skip=True","Sort=True")</f>
        <v>13.877705375955628</v>
      </c>
      <c r="U2468" s="43">
        <f ca="1">_xll.BInterpol('Base CDI'!$H$4:$H$28,'Base CDI'!$I$4:$I$29,S2468,"Cubic","Extrapolate=Linear","MultiX=Average","Skip=True","Sort=True")</f>
        <v>13.726153873866597</v>
      </c>
    </row>
    <row r="2469" spans="16:21" x14ac:dyDescent="0.25">
      <c r="P2469" s="10">
        <v>38104</v>
      </c>
      <c r="Q2469">
        <v>10.66859</v>
      </c>
      <c r="S2469" s="42">
        <f t="shared" ca="1" si="43"/>
        <v>48327</v>
      </c>
      <c r="T2469" s="43">
        <f ca="1">_xll.BInterpol('Base CDI'!$H$4:$H$28,'Base CDI'!$J$4:$J$29,S2469,"Cubic","Extrapolate=Linear","MultiX=Average","Skip=True","Sort=True")</f>
        <v>13.877828074314195</v>
      </c>
      <c r="U2469" s="43">
        <f ca="1">_xll.BInterpol('Base CDI'!$H$4:$H$28,'Base CDI'!$I$4:$I$29,S2469,"Cubic","Extrapolate=Linear","MultiX=Average","Skip=True","Sort=True")</f>
        <v>13.726323888238655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48328</v>
      </c>
      <c r="T2470" s="43">
        <f ca="1">_xll.BInterpol('Base CDI'!$H$4:$H$28,'Base CDI'!$J$4:$J$29,S2470,"Cubic","Extrapolate=Linear","MultiX=Average","Skip=True","Sort=True")</f>
        <v>13.877950548526091</v>
      </c>
      <c r="U2470" s="43">
        <f ca="1">_xll.BInterpol('Base CDI'!$H$4:$H$28,'Base CDI'!$I$4:$I$29,S2470,"Cubic","Extrapolate=Linear","MultiX=Average","Skip=True","Sort=True")</f>
        <v>13.726493631891794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48329</v>
      </c>
      <c r="T2471" s="43">
        <f ca="1">_xll.BInterpol('Base CDI'!$H$4:$H$28,'Base CDI'!$J$4:$J$29,S2471,"Cubic","Extrapolate=Linear","MultiX=Average","Skip=True","Sort=True")</f>
        <v>13.87807279902554</v>
      </c>
      <c r="U2471" s="43">
        <f ca="1">_xll.BInterpol('Base CDI'!$H$4:$H$28,'Base CDI'!$I$4:$I$29,S2471,"Cubic","Extrapolate=Linear","MultiX=Average","Skip=True","Sort=True")</f>
        <v>13.726663104521583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48330</v>
      </c>
      <c r="T2472" s="43">
        <f ca="1">_xll.BInterpol('Base CDI'!$H$4:$H$28,'Base CDI'!$J$4:$J$29,S2472,"Cubic","Extrapolate=Linear","MultiX=Average","Skip=True","Sort=True")</f>
        <v>13.878194826246773</v>
      </c>
      <c r="U2472" s="43">
        <f ca="1">_xll.BInterpol('Base CDI'!$H$4:$H$28,'Base CDI'!$I$4:$I$29,S2472,"Cubic","Extrapolate=Linear","MultiX=Average","Skip=True","Sort=True")</f>
        <v>13.726832305823599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48331</v>
      </c>
      <c r="T2473" s="43">
        <f ca="1">_xll.BInterpol('Base CDI'!$H$4:$H$28,'Base CDI'!$J$4:$J$29,S2473,"Cubic","Extrapolate=Linear","MultiX=Average","Skip=True","Sort=True")</f>
        <v>13.87831663062401</v>
      </c>
      <c r="U2473" s="43">
        <f ca="1">_xll.BInterpol('Base CDI'!$H$4:$H$28,'Base CDI'!$I$4:$I$29,S2473,"Cubic","Extrapolate=Linear","MultiX=Average","Skip=True","Sort=True")</f>
        <v>13.727001235493415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48332</v>
      </c>
      <c r="T2474" s="43">
        <f ca="1">_xll.BInterpol('Base CDI'!$H$4:$H$28,'Base CDI'!$J$4:$J$29,S2474,"Cubic","Extrapolate=Linear","MultiX=Average","Skip=True","Sort=True")</f>
        <v>13.87843821259148</v>
      </c>
      <c r="U2474" s="43">
        <f ca="1">_xll.BInterpol('Base CDI'!$H$4:$H$28,'Base CDI'!$I$4:$I$29,S2474,"Cubic","Extrapolate=Linear","MultiX=Average","Skip=True","Sort=True")</f>
        <v>13.727169893226606</v>
      </c>
    </row>
    <row r="2475" spans="16:21" x14ac:dyDescent="0.25">
      <c r="P2475" s="10">
        <v>38112</v>
      </c>
      <c r="Q2475">
        <v>10.70574</v>
      </c>
      <c r="S2475" s="42">
        <f t="shared" ca="1" si="43"/>
        <v>48333</v>
      </c>
      <c r="T2475" s="43">
        <f ca="1">_xll.BInterpol('Base CDI'!$H$4:$H$28,'Base CDI'!$J$4:$J$29,S2475,"Cubic","Extrapolate=Linear","MultiX=Average","Skip=True","Sort=True")</f>
        <v>13.878559572583409</v>
      </c>
      <c r="U2475" s="43">
        <f ca="1">_xll.BInterpol('Base CDI'!$H$4:$H$28,'Base CDI'!$I$4:$I$29,S2475,"Cubic","Extrapolate=Linear","MultiX=Average","Skip=True","Sort=True")</f>
        <v>13.727338278718744</v>
      </c>
    </row>
    <row r="2476" spans="16:21" x14ac:dyDescent="0.25">
      <c r="P2476" s="10">
        <v>38113</v>
      </c>
      <c r="Q2476">
        <v>10.71194</v>
      </c>
      <c r="S2476" s="42">
        <f t="shared" ca="1" si="43"/>
        <v>48334</v>
      </c>
      <c r="T2476" s="43">
        <f ca="1">_xll.BInterpol('Base CDI'!$H$4:$H$28,'Base CDI'!$J$4:$J$29,S2476,"Cubic","Extrapolate=Linear","MultiX=Average","Skip=True","Sort=True")</f>
        <v>13.87868071103402</v>
      </c>
      <c r="U2476" s="43">
        <f ca="1">_xll.BInterpol('Base CDI'!$H$4:$H$28,'Base CDI'!$I$4:$I$29,S2476,"Cubic","Extrapolate=Linear","MultiX=Average","Skip=True","Sort=True")</f>
        <v>13.727506391665404</v>
      </c>
    </row>
    <row r="2477" spans="16:21" x14ac:dyDescent="0.25">
      <c r="P2477" s="10">
        <v>38114</v>
      </c>
      <c r="Q2477">
        <v>10.71815</v>
      </c>
      <c r="S2477" s="42">
        <f t="shared" ca="1" si="43"/>
        <v>48335</v>
      </c>
      <c r="T2477" s="43">
        <f ca="1">_xll.BInterpol('Base CDI'!$H$4:$H$28,'Base CDI'!$J$4:$J$29,S2477,"Cubic","Extrapolate=Linear","MultiX=Average","Skip=True","Sort=True")</f>
        <v>13.878801628377541</v>
      </c>
      <c r="U2477" s="43">
        <f ca="1">_xll.BInterpol('Base CDI'!$H$4:$H$28,'Base CDI'!$I$4:$I$29,S2477,"Cubic","Extrapolate=Linear","MultiX=Average","Skip=True","Sort=True")</f>
        <v>13.72767423176216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48336</v>
      </c>
      <c r="T2478" s="43">
        <f ca="1">_xll.BInterpol('Base CDI'!$H$4:$H$28,'Base CDI'!$J$4:$J$29,S2478,"Cubic","Extrapolate=Linear","MultiX=Average","Skip=True","Sort=True")</f>
        <v>13.878922325048199</v>
      </c>
      <c r="U2478" s="43">
        <f ca="1">_xll.BInterpol('Base CDI'!$H$4:$H$28,'Base CDI'!$I$4:$I$29,S2478,"Cubic","Extrapolate=Linear","MultiX=Average","Skip=True","Sort=True")</f>
        <v>13.727841798704587</v>
      </c>
    </row>
    <row r="2479" spans="16:21" x14ac:dyDescent="0.25">
      <c r="P2479" s="10">
        <v>38118</v>
      </c>
      <c r="Q2479">
        <v>10.73057</v>
      </c>
      <c r="S2479" s="42">
        <f t="shared" ca="1" si="43"/>
        <v>48337</v>
      </c>
      <c r="T2479" s="43">
        <f ca="1">_xll.BInterpol('Base CDI'!$H$4:$H$28,'Base CDI'!$J$4:$J$29,S2479,"Cubic","Extrapolate=Linear","MultiX=Average","Skip=True","Sort=True")</f>
        <v>13.879042801480217</v>
      </c>
      <c r="U2479" s="43">
        <f ca="1">_xll.BInterpol('Base CDI'!$H$4:$H$28,'Base CDI'!$I$4:$I$29,S2479,"Cubic","Extrapolate=Linear","MultiX=Average","Skip=True","Sort=True")</f>
        <v>13.728009092188257</v>
      </c>
    </row>
    <row r="2480" spans="16:21" x14ac:dyDescent="0.25">
      <c r="P2480" s="10">
        <v>38119</v>
      </c>
      <c r="Q2480">
        <v>10.73678</v>
      </c>
      <c r="S2480" s="42">
        <f t="shared" ca="1" si="43"/>
        <v>48338</v>
      </c>
      <c r="T2480" s="43">
        <f ca="1">_xll.BInterpol('Base CDI'!$H$4:$H$28,'Base CDI'!$J$4:$J$29,S2480,"Cubic","Extrapolate=Linear","MultiX=Average","Skip=True","Sort=True")</f>
        <v>13.879163058107821</v>
      </c>
      <c r="U2480" s="43">
        <f ca="1">_xll.BInterpol('Base CDI'!$H$4:$H$28,'Base CDI'!$I$4:$I$29,S2480,"Cubic","Extrapolate=Linear","MultiX=Average","Skip=True","Sort=True")</f>
        <v>13.728176111908745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48339</v>
      </c>
      <c r="T2481" s="43">
        <f ca="1">_xll.BInterpol('Base CDI'!$H$4:$H$28,'Base CDI'!$J$4:$J$29,S2481,"Cubic","Extrapolate=Linear","MultiX=Average","Skip=True","Sort=True")</f>
        <v>13.879283095365238</v>
      </c>
      <c r="U2481" s="43">
        <f ca="1">_xll.BInterpol('Base CDI'!$H$4:$H$28,'Base CDI'!$I$4:$I$29,S2481,"Cubic","Extrapolate=Linear","MultiX=Average","Skip=True","Sort=True")</f>
        <v>13.728342857561625</v>
      </c>
    </row>
    <row r="2482" spans="16:21" x14ac:dyDescent="0.25">
      <c r="P2482" s="10">
        <v>38121</v>
      </c>
      <c r="Q2482">
        <v>10.74921</v>
      </c>
      <c r="S2482" s="42">
        <f t="shared" ca="1" si="43"/>
        <v>48340</v>
      </c>
      <c r="T2482" s="43">
        <f ca="1">_xll.BInterpol('Base CDI'!$H$4:$H$28,'Base CDI'!$J$4:$J$29,S2482,"Cubic","Extrapolate=Linear","MultiX=Average","Skip=True","Sort=True")</f>
        <v>13.879402913686695</v>
      </c>
      <c r="U2482" s="43">
        <f ca="1">_xll.BInterpol('Base CDI'!$H$4:$H$28,'Base CDI'!$I$4:$I$29,S2482,"Cubic","Extrapolate=Linear","MultiX=Average","Skip=True","Sort=True")</f>
        <v>13.728509328842469</v>
      </c>
    </row>
    <row r="2483" spans="16:21" x14ac:dyDescent="0.25">
      <c r="P2483" s="10">
        <v>38124</v>
      </c>
      <c r="Q2483">
        <v>10.75544</v>
      </c>
      <c r="S2483" s="42">
        <f t="shared" ca="1" si="43"/>
        <v>48341</v>
      </c>
      <c r="T2483" s="43">
        <f ca="1">_xll.BInterpol('Base CDI'!$H$4:$H$28,'Base CDI'!$J$4:$J$29,S2483,"Cubic","Extrapolate=Linear","MultiX=Average","Skip=True","Sort=True")</f>
        <v>13.879522513506414</v>
      </c>
      <c r="U2483" s="43">
        <f ca="1">_xll.BInterpol('Base CDI'!$H$4:$H$28,'Base CDI'!$I$4:$I$29,S2483,"Cubic","Extrapolate=Linear","MultiX=Average","Skip=True","Sort=True")</f>
        <v>13.728675525446855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48342</v>
      </c>
      <c r="T2484" s="43">
        <f ca="1">_xll.BInterpol('Base CDI'!$H$4:$H$28,'Base CDI'!$J$4:$J$29,S2484,"Cubic","Extrapolate=Linear","MultiX=Average","Skip=True","Sort=True")</f>
        <v>13.879641895258624</v>
      </c>
      <c r="U2484" s="43">
        <f ca="1">_xll.BInterpol('Base CDI'!$H$4:$H$28,'Base CDI'!$I$4:$I$29,S2484,"Cubic","Extrapolate=Linear","MultiX=Average","Skip=True","Sort=True")</f>
        <v>13.728841447070351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48343</v>
      </c>
      <c r="T2485" s="43">
        <f ca="1">_xll.BInterpol('Base CDI'!$H$4:$H$28,'Base CDI'!$J$4:$J$29,S2485,"Cubic","Extrapolate=Linear","MultiX=Average","Skip=True","Sort=True")</f>
        <v>13.87976105937755</v>
      </c>
      <c r="U2485" s="43">
        <f ca="1">_xll.BInterpol('Base CDI'!$H$4:$H$28,'Base CDI'!$I$4:$I$29,S2485,"Cubic","Extrapolate=Linear","MultiX=Average","Skip=True","Sort=True")</f>
        <v>13.729007093408539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48344</v>
      </c>
      <c r="T2486" s="43">
        <f ca="1">_xll.BInterpol('Base CDI'!$H$4:$H$28,'Base CDI'!$J$4:$J$29,S2486,"Cubic","Extrapolate=Linear","MultiX=Average","Skip=True","Sort=True")</f>
        <v>13.879880006297416</v>
      </c>
      <c r="U2486" s="43">
        <f ca="1">_xll.BInterpol('Base CDI'!$H$4:$H$28,'Base CDI'!$I$4:$I$29,S2486,"Cubic","Extrapolate=Linear","MultiX=Average","Skip=True","Sort=True")</f>
        <v>13.729172464156985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48345</v>
      </c>
      <c r="T2487" s="43">
        <f ca="1">_xll.BInterpol('Base CDI'!$H$4:$H$28,'Base CDI'!$J$4:$J$29,S2487,"Cubic","Extrapolate=Linear","MultiX=Average","Skip=True","Sort=True")</f>
        <v>13.879998736452452</v>
      </c>
      <c r="U2487" s="43">
        <f ca="1">_xll.BInterpol('Base CDI'!$H$4:$H$28,'Base CDI'!$I$4:$I$29,S2487,"Cubic","Extrapolate=Linear","MultiX=Average","Skip=True","Sort=True")</f>
        <v>13.729337559011269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48346</v>
      </c>
      <c r="T2488" s="43">
        <f ca="1">_xll.BInterpol('Base CDI'!$H$4:$H$28,'Base CDI'!$J$4:$J$29,S2488,"Cubic","Extrapolate=Linear","MultiX=Average","Skip=True","Sort=True")</f>
        <v>13.880117250276879</v>
      </c>
      <c r="U2488" s="43">
        <f ca="1">_xll.BInterpol('Base CDI'!$H$4:$H$28,'Base CDI'!$I$4:$I$29,S2488,"Cubic","Extrapolate=Linear","MultiX=Average","Skip=True","Sort=True")</f>
        <v>13.729502377666959</v>
      </c>
    </row>
    <row r="2489" spans="16:21" x14ac:dyDescent="0.25">
      <c r="P2489" s="10">
        <v>38132</v>
      </c>
      <c r="Q2489">
        <v>10.79288</v>
      </c>
      <c r="S2489" s="42">
        <f t="shared" ca="1" si="43"/>
        <v>48347</v>
      </c>
      <c r="T2489" s="43">
        <f ca="1">_xll.BInterpol('Base CDI'!$H$4:$H$28,'Base CDI'!$J$4:$J$29,S2489,"Cubic","Extrapolate=Linear","MultiX=Average","Skip=True","Sort=True")</f>
        <v>13.880235548204924</v>
      </c>
      <c r="U2489" s="43">
        <f ca="1">_xll.BInterpol('Base CDI'!$H$4:$H$28,'Base CDI'!$I$4:$I$29,S2489,"Cubic","Extrapolate=Linear","MultiX=Average","Skip=True","Sort=True")</f>
        <v>13.729666919819634</v>
      </c>
    </row>
    <row r="2490" spans="16:21" x14ac:dyDescent="0.25">
      <c r="P2490" s="10">
        <v>38133</v>
      </c>
      <c r="Q2490">
        <v>10.79914</v>
      </c>
      <c r="S2490" s="42">
        <f t="shared" ca="1" si="43"/>
        <v>48348</v>
      </c>
      <c r="T2490" s="43">
        <f ca="1">_xll.BInterpol('Base CDI'!$H$4:$H$28,'Base CDI'!$J$4:$J$29,S2490,"Cubic","Extrapolate=Linear","MultiX=Average","Skip=True","Sort=True")</f>
        <v>13.880353630670815</v>
      </c>
      <c r="U2490" s="43">
        <f ca="1">_xll.BInterpol('Base CDI'!$H$4:$H$28,'Base CDI'!$I$4:$I$29,S2490,"Cubic","Extrapolate=Linear","MultiX=Average","Skip=True","Sort=True")</f>
        <v>13.729831185164867</v>
      </c>
    </row>
    <row r="2491" spans="16:21" x14ac:dyDescent="0.25">
      <c r="P2491" s="10">
        <v>38134</v>
      </c>
      <c r="Q2491">
        <v>10.80542</v>
      </c>
      <c r="S2491" s="42">
        <f t="shared" ca="1" si="43"/>
        <v>48349</v>
      </c>
      <c r="T2491" s="43">
        <f ca="1">_xll.BInterpol('Base CDI'!$H$4:$H$28,'Base CDI'!$J$4:$J$29,S2491,"Cubic","Extrapolate=Linear","MultiX=Average","Skip=True","Sort=True")</f>
        <v>13.880471498108776</v>
      </c>
      <c r="U2491" s="43">
        <f ca="1">_xll.BInterpol('Base CDI'!$H$4:$H$28,'Base CDI'!$I$4:$I$29,S2491,"Cubic","Extrapolate=Linear","MultiX=Average","Skip=True","Sort=True")</f>
        <v>13.72999517339823</v>
      </c>
    </row>
    <row r="2492" spans="16:21" x14ac:dyDescent="0.25">
      <c r="P2492" s="10">
        <v>38135</v>
      </c>
      <c r="Q2492">
        <v>10.81171</v>
      </c>
      <c r="S2492" s="42">
        <f t="shared" ca="1" si="43"/>
        <v>48350</v>
      </c>
      <c r="T2492" s="43">
        <f ca="1">_xll.BInterpol('Base CDI'!$H$4:$H$28,'Base CDI'!$J$4:$J$29,S2492,"Cubic","Extrapolate=Linear","MultiX=Average","Skip=True","Sort=True")</f>
        <v>13.880589150953032</v>
      </c>
      <c r="U2492" s="43">
        <f ca="1">_xll.BInterpol('Base CDI'!$H$4:$H$28,'Base CDI'!$I$4:$I$29,S2492,"Cubic","Extrapolate=Linear","MultiX=Average","Skip=True","Sort=True")</f>
        <v>13.730158884215298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48351</v>
      </c>
      <c r="T2493" s="43">
        <f ca="1">_xll.BInterpol('Base CDI'!$H$4:$H$28,'Base CDI'!$J$4:$J$29,S2493,"Cubic","Extrapolate=Linear","MultiX=Average","Skip=True","Sort=True")</f>
        <v>13.880706589637811</v>
      </c>
      <c r="U2493" s="43">
        <f ca="1">_xll.BInterpol('Base CDI'!$H$4:$H$28,'Base CDI'!$I$4:$I$29,S2493,"Cubic","Extrapolate=Linear","MultiX=Average","Skip=True","Sort=True")</f>
        <v>13.730322317311645</v>
      </c>
    </row>
    <row r="2494" spans="16:21" x14ac:dyDescent="0.25">
      <c r="P2494" s="10">
        <v>38139</v>
      </c>
      <c r="Q2494">
        <v>10.82432</v>
      </c>
      <c r="S2494" s="42">
        <f t="shared" ca="1" si="43"/>
        <v>48352</v>
      </c>
      <c r="T2494" s="43">
        <f ca="1">_xll.BInterpol('Base CDI'!$H$4:$H$28,'Base CDI'!$J$4:$J$29,S2494,"Cubic","Extrapolate=Linear","MultiX=Average","Skip=True","Sort=True")</f>
        <v>13.880823814597337</v>
      </c>
      <c r="U2494" s="43">
        <f ca="1">_xll.BInterpol('Base CDI'!$H$4:$H$28,'Base CDI'!$I$4:$I$29,S2494,"Cubic","Extrapolate=Linear","MultiX=Average","Skip=True","Sort=True")</f>
        <v>13.730485472382846</v>
      </c>
    </row>
    <row r="2495" spans="16:21" x14ac:dyDescent="0.25">
      <c r="P2495" s="10">
        <v>38140</v>
      </c>
      <c r="Q2495">
        <v>10.8306</v>
      </c>
      <c r="S2495" s="42">
        <f t="shared" ca="1" si="43"/>
        <v>48353</v>
      </c>
      <c r="T2495" s="43">
        <f ca="1">_xll.BInterpol('Base CDI'!$H$4:$H$28,'Base CDI'!$J$4:$J$29,S2495,"Cubic","Extrapolate=Linear","MultiX=Average","Skip=True","Sort=True")</f>
        <v>13.880940826265835</v>
      </c>
      <c r="U2495" s="43">
        <f ca="1">_xll.BInterpol('Base CDI'!$H$4:$H$28,'Base CDI'!$I$4:$I$29,S2495,"Cubic","Extrapolate=Linear","MultiX=Average","Skip=True","Sort=True")</f>
        <v>13.730648349124472</v>
      </c>
    </row>
    <row r="2496" spans="16:21" x14ac:dyDescent="0.25">
      <c r="P2496" s="10">
        <v>38141</v>
      </c>
      <c r="Q2496">
        <v>10.83689</v>
      </c>
      <c r="S2496" s="42">
        <f t="shared" ca="1" si="43"/>
        <v>48354</v>
      </c>
      <c r="T2496" s="43">
        <f ca="1">_xll.BInterpol('Base CDI'!$H$4:$H$28,'Base CDI'!$J$4:$J$29,S2496,"Cubic","Extrapolate=Linear","MultiX=Average","Skip=True","Sort=True")</f>
        <v>13.881057625077535</v>
      </c>
      <c r="U2496" s="43">
        <f ca="1">_xll.BInterpol('Base CDI'!$H$4:$H$28,'Base CDI'!$I$4:$I$29,S2496,"Cubic","Extrapolate=Linear","MultiX=Average","Skip=True","Sort=True")</f>
        <v>13.730810947232101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48355</v>
      </c>
      <c r="T2497" s="43">
        <f ca="1">_xll.BInterpol('Base CDI'!$H$4:$H$28,'Base CDI'!$J$4:$J$29,S2497,"Cubic","Extrapolate=Linear","MultiX=Average","Skip=True","Sort=True")</f>
        <v>13.881174211466657</v>
      </c>
      <c r="U2497" s="43">
        <f ca="1">_xll.BInterpol('Base CDI'!$H$4:$H$28,'Base CDI'!$I$4:$I$29,S2497,"Cubic","Extrapolate=Linear","MultiX=Average","Skip=True","Sort=True")</f>
        <v>13.730973266401302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48356</v>
      </c>
      <c r="T2498" s="43">
        <f ca="1">_xll.BInterpol('Base CDI'!$H$4:$H$28,'Base CDI'!$J$4:$J$29,S2498,"Cubic","Extrapolate=Linear","MultiX=Average","Skip=True","Sort=True")</f>
        <v>13.881290585867431</v>
      </c>
      <c r="U2498" s="43">
        <f ca="1">_xll.BInterpol('Base CDI'!$H$4:$H$28,'Base CDI'!$I$4:$I$29,S2498,"Cubic","Extrapolate=Linear","MultiX=Average","Skip=True","Sort=True")</f>
        <v>13.731135306327653</v>
      </c>
    </row>
    <row r="2499" spans="16:21" x14ac:dyDescent="0.25">
      <c r="P2499" s="10">
        <v>38146</v>
      </c>
      <c r="Q2499">
        <v>10.85575</v>
      </c>
      <c r="S2499" s="42">
        <f t="shared" ca="1" si="43"/>
        <v>48357</v>
      </c>
      <c r="T2499" s="43">
        <f ca="1">_xll.BInterpol('Base CDI'!$H$4:$H$28,'Base CDI'!$J$4:$J$29,S2499,"Cubic","Extrapolate=Linear","MultiX=Average","Skip=True","Sort=True")</f>
        <v>13.881406748714081</v>
      </c>
      <c r="U2499" s="43">
        <f ca="1">_xll.BInterpol('Base CDI'!$H$4:$H$28,'Base CDI'!$I$4:$I$29,S2499,"Cubic","Extrapolate=Linear","MultiX=Average","Skip=True","Sort=True")</f>
        <v>13.731297066706727</v>
      </c>
    </row>
    <row r="2500" spans="16:21" x14ac:dyDescent="0.25">
      <c r="P2500" s="10">
        <v>38147</v>
      </c>
      <c r="Q2500">
        <v>10.86204</v>
      </c>
      <c r="S2500" s="42">
        <f t="shared" ca="1" si="43"/>
        <v>48358</v>
      </c>
      <c r="T2500" s="43">
        <f ca="1">_xll.BInterpol('Base CDI'!$H$4:$H$28,'Base CDI'!$J$4:$J$29,S2500,"Cubic","Extrapolate=Linear","MultiX=Average","Skip=True","Sort=True")</f>
        <v>13.881522700440835</v>
      </c>
      <c r="U2500" s="43">
        <f ca="1">_xll.BInterpol('Base CDI'!$H$4:$H$28,'Base CDI'!$I$4:$I$29,S2500,"Cubic","Extrapolate=Linear","MultiX=Average","Skip=True","Sort=True")</f>
        <v>13.731458547234096</v>
      </c>
    </row>
    <row r="2501" spans="16:21" x14ac:dyDescent="0.25">
      <c r="P2501" s="10">
        <v>38149</v>
      </c>
      <c r="Q2501">
        <v>10.86833</v>
      </c>
      <c r="S2501" s="42">
        <f t="shared" ca="1" si="43"/>
        <v>48359</v>
      </c>
      <c r="T2501" s="43">
        <f ca="1">_xll.BInterpol('Base CDI'!$H$4:$H$28,'Base CDI'!$J$4:$J$29,S2501,"Cubic","Extrapolate=Linear","MultiX=Average","Skip=True","Sort=True")</f>
        <v>13.881638441481915</v>
      </c>
      <c r="U2501" s="43">
        <f ca="1">_xll.BInterpol('Base CDI'!$H$4:$H$28,'Base CDI'!$I$4:$I$29,S2501,"Cubic","Extrapolate=Linear","MultiX=Average","Skip=True","Sort=True")</f>
        <v>13.731619747605338</v>
      </c>
    </row>
    <row r="2502" spans="16:21" x14ac:dyDescent="0.25">
      <c r="P2502" s="10">
        <v>38152</v>
      </c>
      <c r="Q2502">
        <v>10.87462</v>
      </c>
      <c r="S2502" s="42">
        <f t="shared" ca="1" si="43"/>
        <v>48360</v>
      </c>
      <c r="T2502" s="43">
        <f ca="1">_xll.BInterpol('Base CDI'!$H$4:$H$28,'Base CDI'!$J$4:$J$29,S2502,"Cubic","Extrapolate=Linear","MultiX=Average","Skip=True","Sort=True")</f>
        <v>13.881753972271548</v>
      </c>
      <c r="U2502" s="43">
        <f ca="1">_xll.BInterpol('Base CDI'!$H$4:$H$28,'Base CDI'!$I$4:$I$29,S2502,"Cubic","Extrapolate=Linear","MultiX=Average","Skip=True","Sort=True")</f>
        <v>13.731780667516022</v>
      </c>
    </row>
    <row r="2503" spans="16:21" x14ac:dyDescent="0.25">
      <c r="P2503" s="10">
        <v>38153</v>
      </c>
      <c r="Q2503">
        <v>10.88091</v>
      </c>
      <c r="S2503" s="42">
        <f t="shared" ca="1" si="43"/>
        <v>48361</v>
      </c>
      <c r="T2503" s="43">
        <f ca="1">_xll.BInterpol('Base CDI'!$H$4:$H$28,'Base CDI'!$J$4:$J$29,S2503,"Cubic","Extrapolate=Linear","MultiX=Average","Skip=True","Sort=True")</f>
        <v>13.881869293243962</v>
      </c>
      <c r="U2503" s="43">
        <f ca="1">_xll.BInterpol('Base CDI'!$H$4:$H$28,'Base CDI'!$I$4:$I$29,S2503,"Cubic","Extrapolate=Linear","MultiX=Average","Skip=True","Sort=True")</f>
        <v>13.731941306661726</v>
      </c>
    </row>
    <row r="2504" spans="16:21" x14ac:dyDescent="0.25">
      <c r="P2504" s="10">
        <v>38154</v>
      </c>
      <c r="Q2504">
        <v>10.88721</v>
      </c>
      <c r="S2504" s="42">
        <f t="shared" ca="1" si="43"/>
        <v>48362</v>
      </c>
      <c r="T2504" s="43">
        <f ca="1">_xll.BInterpol('Base CDI'!$H$4:$H$28,'Base CDI'!$J$4:$J$29,S2504,"Cubic","Extrapolate=Linear","MultiX=Average","Skip=True","Sort=True")</f>
        <v>13.88198440483338</v>
      </c>
      <c r="U2504" s="43">
        <f ca="1">_xll.BInterpol('Base CDI'!$H$4:$H$28,'Base CDI'!$I$4:$I$29,S2504,"Cubic","Extrapolate=Linear","MultiX=Average","Skip=True","Sort=True")</f>
        <v>13.732101664738021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48363</v>
      </c>
      <c r="T2505" s="43">
        <f ca="1">_xll.BInterpol('Base CDI'!$H$4:$H$28,'Base CDI'!$J$4:$J$29,S2505,"Cubic","Extrapolate=Linear","MultiX=Average","Skip=True","Sort=True")</f>
        <v>13.88209930747403</v>
      </c>
      <c r="U2505" s="43">
        <f ca="1">_xll.BInterpol('Base CDI'!$H$4:$H$28,'Base CDI'!$I$4:$I$29,S2505,"Cubic","Extrapolate=Linear","MultiX=Average","Skip=True","Sort=True")</f>
        <v>13.732261741440484</v>
      </c>
    </row>
    <row r="2506" spans="16:21" x14ac:dyDescent="0.25">
      <c r="P2506" s="10">
        <v>38156</v>
      </c>
      <c r="Q2506">
        <v>10.89983</v>
      </c>
      <c r="S2506" s="42">
        <f t="shared" ca="1" si="43"/>
        <v>48364</v>
      </c>
      <c r="T2506" s="43">
        <f ca="1">_xll.BInterpol('Base CDI'!$H$4:$H$28,'Base CDI'!$J$4:$J$29,S2506,"Cubic","Extrapolate=Linear","MultiX=Average","Skip=True","Sort=True")</f>
        <v>13.882214001600136</v>
      </c>
      <c r="U2506" s="43">
        <f ca="1">_xll.BInterpol('Base CDI'!$H$4:$H$28,'Base CDI'!$I$4:$I$29,S2506,"Cubic","Extrapolate=Linear","MultiX=Average","Skip=True","Sort=True")</f>
        <v>13.732421536464685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48365</v>
      </c>
      <c r="T2507" s="43">
        <f ca="1">_xll.BInterpol('Base CDI'!$H$4:$H$28,'Base CDI'!$J$4:$J$29,S2507,"Cubic","Extrapolate=Linear","MultiX=Average","Skip=True","Sort=True")</f>
        <v>13.882328487645927</v>
      </c>
      <c r="U2507" s="43">
        <f ca="1">_xll.BInterpol('Base CDI'!$H$4:$H$28,'Base CDI'!$I$4:$I$29,S2507,"Cubic","Extrapolate=Linear","MultiX=Average","Skip=True","Sort=True")</f>
        <v>13.732581049506202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48366</v>
      </c>
      <c r="T2508" s="43">
        <f ca="1">_xll.BInterpol('Base CDI'!$H$4:$H$28,'Base CDI'!$J$4:$J$29,S2508,"Cubic","Extrapolate=Linear","MultiX=Average","Skip=True","Sort=True")</f>
        <v>13.882442766045623</v>
      </c>
      <c r="U2508" s="43">
        <f ca="1">_xll.BInterpol('Base CDI'!$H$4:$H$28,'Base CDI'!$I$4:$I$29,S2508,"Cubic","Extrapolate=Linear","MultiX=Average","Skip=True","Sort=True")</f>
        <v>13.732740280260606</v>
      </c>
    </row>
    <row r="2509" spans="16:21" x14ac:dyDescent="0.25">
      <c r="P2509" s="10">
        <v>38161</v>
      </c>
      <c r="Q2509">
        <v>10.91878</v>
      </c>
      <c r="S2509" s="42">
        <f t="shared" ca="1" si="44"/>
        <v>48367</v>
      </c>
      <c r="T2509" s="43">
        <f ca="1">_xll.BInterpol('Base CDI'!$H$4:$H$28,'Base CDI'!$J$4:$J$29,S2509,"Cubic","Extrapolate=Linear","MultiX=Average","Skip=True","Sort=True")</f>
        <v>13.882556837233455</v>
      </c>
      <c r="U2509" s="43">
        <f ca="1">_xll.BInterpol('Base CDI'!$H$4:$H$28,'Base CDI'!$I$4:$I$29,S2509,"Cubic","Extrapolate=Linear","MultiX=Average","Skip=True","Sort=True")</f>
        <v>13.732899228423472</v>
      </c>
    </row>
    <row r="2510" spans="16:21" x14ac:dyDescent="0.25">
      <c r="P2510" s="10">
        <v>38162</v>
      </c>
      <c r="Q2510">
        <v>10.9251</v>
      </c>
      <c r="S2510" s="42">
        <f t="shared" ca="1" si="44"/>
        <v>48368</v>
      </c>
      <c r="T2510" s="43">
        <f ca="1">_xll.BInterpol('Base CDI'!$H$4:$H$28,'Base CDI'!$J$4:$J$29,S2510,"Cubic","Extrapolate=Linear","MultiX=Average","Skip=True","Sort=True")</f>
        <v>13.882670701643645</v>
      </c>
      <c r="U2510" s="43">
        <f ca="1">_xll.BInterpol('Base CDI'!$H$4:$H$28,'Base CDI'!$I$4:$I$29,S2510,"Cubic","Extrapolate=Linear","MultiX=Average","Skip=True","Sort=True")</f>
        <v>13.733057893690372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48369</v>
      </c>
      <c r="T2511" s="43">
        <f ca="1">_xll.BInterpol('Base CDI'!$H$4:$H$28,'Base CDI'!$J$4:$J$29,S2511,"Cubic","Extrapolate=Linear","MultiX=Average","Skip=True","Sort=True")</f>
        <v>13.882784359710422</v>
      </c>
      <c r="U2511" s="43">
        <f ca="1">_xll.BInterpol('Base CDI'!$H$4:$H$28,'Base CDI'!$I$4:$I$29,S2511,"Cubic","Extrapolate=Linear","MultiX=Average","Skip=True","Sort=True")</f>
        <v>13.733216275756885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48370</v>
      </c>
      <c r="T2512" s="43">
        <f ca="1">_xll.BInterpol('Base CDI'!$H$4:$H$28,'Base CDI'!$J$4:$J$29,S2512,"Cubic","Extrapolate=Linear","MultiX=Average","Skip=True","Sort=True")</f>
        <v>13.882897811868011</v>
      </c>
      <c r="U2512" s="43">
        <f ca="1">_xll.BInterpol('Base CDI'!$H$4:$H$28,'Base CDI'!$I$4:$I$29,S2512,"Cubic","Extrapolate=Linear","MultiX=Average","Skip=True","Sort=True")</f>
        <v>13.733374374318579</v>
      </c>
    </row>
    <row r="2513" spans="16:21" x14ac:dyDescent="0.25">
      <c r="P2513" s="10">
        <v>38167</v>
      </c>
      <c r="Q2513">
        <v>10.94408</v>
      </c>
      <c r="S2513" s="42">
        <f t="shared" ca="1" si="44"/>
        <v>48371</v>
      </c>
      <c r="T2513" s="43">
        <f ca="1">_xll.BInterpol('Base CDI'!$H$4:$H$28,'Base CDI'!$J$4:$J$29,S2513,"Cubic","Extrapolate=Linear","MultiX=Average","Skip=True","Sort=True")</f>
        <v>13.883011058550636</v>
      </c>
      <c r="U2513" s="43">
        <f ca="1">_xll.BInterpol('Base CDI'!$H$4:$H$28,'Base CDI'!$I$4:$I$29,S2513,"Cubic","Extrapolate=Linear","MultiX=Average","Skip=True","Sort=True")</f>
        <v>13.733532189071033</v>
      </c>
    </row>
    <row r="2514" spans="16:21" x14ac:dyDescent="0.25">
      <c r="P2514" s="10">
        <v>38168</v>
      </c>
      <c r="Q2514">
        <v>10.95041</v>
      </c>
      <c r="S2514" s="42">
        <f t="shared" ca="1" si="44"/>
        <v>48372</v>
      </c>
      <c r="T2514" s="43">
        <f ca="1">_xll.BInterpol('Base CDI'!$H$4:$H$28,'Base CDI'!$J$4:$J$29,S2514,"Cubic","Extrapolate=Linear","MultiX=Average","Skip=True","Sort=True")</f>
        <v>13.883124100192523</v>
      </c>
      <c r="U2514" s="43">
        <f ca="1">_xll.BInterpol('Base CDI'!$H$4:$H$28,'Base CDI'!$I$4:$I$29,S2514,"Cubic","Extrapolate=Linear","MultiX=Average","Skip=True","Sort=True")</f>
        <v>13.733689719709819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48373</v>
      </c>
      <c r="T2515" s="43">
        <f ca="1">_xll.BInterpol('Base CDI'!$H$4:$H$28,'Base CDI'!$J$4:$J$29,S2515,"Cubic","Extrapolate=Linear","MultiX=Average","Skip=True","Sort=True")</f>
        <v>13.883236937227901</v>
      </c>
      <c r="U2515" s="43">
        <f ca="1">_xll.BInterpol('Base CDI'!$H$4:$H$28,'Base CDI'!$I$4:$I$29,S2515,"Cubic","Extrapolate=Linear","MultiX=Average","Skip=True","Sort=True")</f>
        <v>13.733846965930509</v>
      </c>
    </row>
    <row r="2516" spans="16:21" x14ac:dyDescent="0.25">
      <c r="P2516" s="10">
        <v>38170</v>
      </c>
      <c r="Q2516">
        <v>10.96311</v>
      </c>
      <c r="S2516" s="42">
        <f t="shared" ca="1" si="44"/>
        <v>48374</v>
      </c>
      <c r="T2516" s="43">
        <f ca="1">_xll.BInterpol('Base CDI'!$H$4:$H$28,'Base CDI'!$J$4:$J$29,S2516,"Cubic","Extrapolate=Linear","MultiX=Average","Skip=True","Sort=True")</f>
        <v>13.88334957009099</v>
      </c>
      <c r="U2516" s="43">
        <f ca="1">_xll.BInterpol('Base CDI'!$H$4:$H$28,'Base CDI'!$I$4:$I$29,S2516,"Cubic","Extrapolate=Linear","MultiX=Average","Skip=True","Sort=True")</f>
        <v>13.734003927428679</v>
      </c>
    </row>
    <row r="2517" spans="16:21" x14ac:dyDescent="0.25">
      <c r="P2517" s="10">
        <v>38173</v>
      </c>
      <c r="Q2517">
        <v>10.96945</v>
      </c>
      <c r="S2517" s="42">
        <f t="shared" ca="1" si="44"/>
        <v>48375</v>
      </c>
      <c r="T2517" s="43">
        <f ca="1">_xll.BInterpol('Base CDI'!$H$4:$H$28,'Base CDI'!$J$4:$J$29,S2517,"Cubic","Extrapolate=Linear","MultiX=Average","Skip=True","Sort=True")</f>
        <v>13.883461999216022</v>
      </c>
      <c r="U2517" s="43">
        <f ca="1">_xll.BInterpol('Base CDI'!$H$4:$H$28,'Base CDI'!$I$4:$I$29,S2517,"Cubic","Extrapolate=Linear","MultiX=Average","Skip=True","Sort=True")</f>
        <v>13.734160603899902</v>
      </c>
    </row>
    <row r="2518" spans="16:21" x14ac:dyDescent="0.25">
      <c r="P2518" s="10">
        <v>38174</v>
      </c>
      <c r="Q2518">
        <v>10.9758</v>
      </c>
      <c r="S2518" s="42">
        <f t="shared" ca="1" si="44"/>
        <v>48376</v>
      </c>
      <c r="T2518" s="43">
        <f ca="1">_xll.BInterpol('Base CDI'!$H$4:$H$28,'Base CDI'!$J$4:$J$29,S2518,"Cubic","Extrapolate=Linear","MultiX=Average","Skip=True","Sort=True")</f>
        <v>13.88357422503722</v>
      </c>
      <c r="U2518" s="43">
        <f ca="1">_xll.BInterpol('Base CDI'!$H$4:$H$28,'Base CDI'!$I$4:$I$29,S2518,"Cubic","Extrapolate=Linear","MultiX=Average","Skip=True","Sort=True")</f>
        <v>13.734316995039752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48377</v>
      </c>
      <c r="T2519" s="43">
        <f ca="1">_xll.BInterpol('Base CDI'!$H$4:$H$28,'Base CDI'!$J$4:$J$29,S2519,"Cubic","Extrapolate=Linear","MultiX=Average","Skip=True","Sort=True")</f>
        <v>13.883686247988809</v>
      </c>
      <c r="U2519" s="43">
        <f ca="1">_xll.BInterpol('Base CDI'!$H$4:$H$28,'Base CDI'!$I$4:$I$29,S2519,"Cubic","Extrapolate=Linear","MultiX=Average","Skip=True","Sort=True")</f>
        <v>13.734473100543804</v>
      </c>
    </row>
    <row r="2520" spans="16:21" x14ac:dyDescent="0.25">
      <c r="P2520" s="10">
        <v>38176</v>
      </c>
      <c r="Q2520">
        <v>10.9885</v>
      </c>
      <c r="S2520" s="42">
        <f t="shared" ca="1" si="44"/>
        <v>48378</v>
      </c>
      <c r="T2520" s="43">
        <f ca="1">_xll.BInterpol('Base CDI'!$H$4:$H$28,'Base CDI'!$J$4:$J$29,S2520,"Cubic","Extrapolate=Linear","MultiX=Average","Skip=True","Sort=True")</f>
        <v>13.883798068505014</v>
      </c>
      <c r="U2520" s="43">
        <f ca="1">_xll.BInterpol('Base CDI'!$H$4:$H$28,'Base CDI'!$I$4:$I$29,S2520,"Cubic","Extrapolate=Linear","MultiX=Average","Skip=True","Sort=True")</f>
        <v>13.734628920107632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48379</v>
      </c>
      <c r="T2521" s="43">
        <f ca="1">_xll.BInterpol('Base CDI'!$H$4:$H$28,'Base CDI'!$J$4:$J$29,S2521,"Cubic","Extrapolate=Linear","MultiX=Average","Skip=True","Sort=True")</f>
        <v>13.883909687020063</v>
      </c>
      <c r="U2521" s="43">
        <f ca="1">_xll.BInterpol('Base CDI'!$H$4:$H$28,'Base CDI'!$I$4:$I$29,S2521,"Cubic","Extrapolate=Linear","MultiX=Average","Skip=True","Sort=True")</f>
        <v>13.734784453426808</v>
      </c>
    </row>
    <row r="2522" spans="16:21" x14ac:dyDescent="0.25">
      <c r="P2522" s="10">
        <v>38180</v>
      </c>
      <c r="Q2522">
        <v>11.00127</v>
      </c>
      <c r="S2522" s="42">
        <f t="shared" ca="1" si="44"/>
        <v>48380</v>
      </c>
      <c r="T2522" s="43">
        <f ca="1">_xll.BInterpol('Base CDI'!$H$4:$H$28,'Base CDI'!$J$4:$J$29,S2522,"Cubic","Extrapolate=Linear","MultiX=Average","Skip=True","Sort=True")</f>
        <v>13.884021103968182</v>
      </c>
      <c r="U2522" s="43">
        <f ca="1">_xll.BInterpol('Base CDI'!$H$4:$H$28,'Base CDI'!$I$4:$I$29,S2522,"Cubic","Extrapolate=Linear","MultiX=Average","Skip=True","Sort=True")</f>
        <v>13.734939700196907</v>
      </c>
    </row>
    <row r="2523" spans="16:21" x14ac:dyDescent="0.25">
      <c r="P2523" s="10">
        <v>38181</v>
      </c>
      <c r="Q2523">
        <v>11.00764</v>
      </c>
      <c r="S2523" s="42">
        <f t="shared" ca="1" si="44"/>
        <v>48381</v>
      </c>
      <c r="T2523" s="43">
        <f ca="1">_xll.BInterpol('Base CDI'!$H$4:$H$28,'Base CDI'!$J$4:$J$29,S2523,"Cubic","Extrapolate=Linear","MultiX=Average","Skip=True","Sort=True")</f>
        <v>13.884132319783596</v>
      </c>
      <c r="U2523" s="43">
        <f ca="1">_xll.BInterpol('Base CDI'!$H$4:$H$28,'Base CDI'!$I$4:$I$29,S2523,"Cubic","Extrapolate=Linear","MultiX=Average","Skip=True","Sort=True")</f>
        <v>13.735094660113505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48382</v>
      </c>
      <c r="T2524" s="43">
        <f ca="1">_xll.BInterpol('Base CDI'!$H$4:$H$28,'Base CDI'!$J$4:$J$29,S2524,"Cubic","Extrapolate=Linear","MultiX=Average","Skip=True","Sort=True")</f>
        <v>13.88424333490053</v>
      </c>
      <c r="U2524" s="43">
        <f ca="1">_xll.BInterpol('Base CDI'!$H$4:$H$28,'Base CDI'!$I$4:$I$29,S2524,"Cubic","Extrapolate=Linear","MultiX=Average","Skip=True","Sort=True")</f>
        <v>13.735249332872172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48383</v>
      </c>
      <c r="T2525" s="43">
        <f ca="1">_xll.BInterpol('Base CDI'!$H$4:$H$28,'Base CDI'!$J$4:$J$29,S2525,"Cubic","Extrapolate=Linear","MultiX=Average","Skip=True","Sort=True")</f>
        <v>13.884354149753209</v>
      </c>
      <c r="U2525" s="43">
        <f ca="1">_xll.BInterpol('Base CDI'!$H$4:$H$28,'Base CDI'!$I$4:$I$29,S2525,"Cubic","Extrapolate=Linear","MultiX=Average","Skip=True","Sort=True")</f>
        <v>13.735403718168484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48384</v>
      </c>
      <c r="T2526" s="43">
        <f ca="1">_xll.BInterpol('Base CDI'!$H$4:$H$28,'Base CDI'!$J$4:$J$29,S2526,"Cubic","Extrapolate=Linear","MultiX=Average","Skip=True","Sort=True")</f>
        <v>13.884464764775862</v>
      </c>
      <c r="U2526" s="43">
        <f ca="1">_xll.BInterpol('Base CDI'!$H$4:$H$28,'Base CDI'!$I$4:$I$29,S2526,"Cubic","Extrapolate=Linear","MultiX=Average","Skip=True","Sort=True")</f>
        <v>13.735557815698018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48385</v>
      </c>
      <c r="T2527" s="43">
        <f ca="1">_xll.BInterpol('Base CDI'!$H$4:$H$28,'Base CDI'!$J$4:$J$29,S2527,"Cubic","Extrapolate=Linear","MultiX=Average","Skip=True","Sort=True")</f>
        <v>13.884575180402711</v>
      </c>
      <c r="U2527" s="43">
        <f ca="1">_xll.BInterpol('Base CDI'!$H$4:$H$28,'Base CDI'!$I$4:$I$29,S2527,"Cubic","Extrapolate=Linear","MultiX=Average","Skip=True","Sort=True")</f>
        <v>13.735711625156341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48386</v>
      </c>
      <c r="T2528" s="43">
        <f ca="1">_xll.BInterpol('Base CDI'!$H$4:$H$28,'Base CDI'!$J$4:$J$29,S2528,"Cubic","Extrapolate=Linear","MultiX=Average","Skip=True","Sort=True")</f>
        <v>13.884685397067985</v>
      </c>
      <c r="U2528" s="43">
        <f ca="1">_xll.BInterpol('Base CDI'!$H$4:$H$28,'Base CDI'!$I$4:$I$29,S2528,"Cubic","Extrapolate=Linear","MultiX=Average","Skip=True","Sort=True")</f>
        <v>13.735865146239032</v>
      </c>
    </row>
    <row r="2529" spans="16:21" x14ac:dyDescent="0.25">
      <c r="P2529" s="10">
        <v>38189</v>
      </c>
      <c r="Q2529">
        <v>11.04593</v>
      </c>
      <c r="S2529" s="42">
        <f t="shared" ca="1" si="44"/>
        <v>48387</v>
      </c>
      <c r="T2529" s="43">
        <f ca="1">_xll.BInterpol('Base CDI'!$H$4:$H$28,'Base CDI'!$J$4:$J$29,S2529,"Cubic","Extrapolate=Linear","MultiX=Average","Skip=True","Sort=True")</f>
        <v>13.884795415205907</v>
      </c>
      <c r="U2529" s="43">
        <f ca="1">_xll.BInterpol('Base CDI'!$H$4:$H$28,'Base CDI'!$I$4:$I$29,S2529,"Cubic","Extrapolate=Linear","MultiX=Average","Skip=True","Sort=True")</f>
        <v>13.736018378641665</v>
      </c>
    </row>
    <row r="2530" spans="16:21" x14ac:dyDescent="0.25">
      <c r="P2530" s="10">
        <v>38190</v>
      </c>
      <c r="Q2530">
        <v>11.05233</v>
      </c>
      <c r="S2530" s="42">
        <f t="shared" ca="1" si="44"/>
        <v>48388</v>
      </c>
      <c r="T2530" s="43">
        <f ca="1">_xll.BInterpol('Base CDI'!$H$4:$H$28,'Base CDI'!$J$4:$J$29,S2530,"Cubic","Extrapolate=Linear","MultiX=Average","Skip=True","Sort=True")</f>
        <v>13.884905235250706</v>
      </c>
      <c r="U2530" s="43">
        <f ca="1">_xll.BInterpol('Base CDI'!$H$4:$H$28,'Base CDI'!$I$4:$I$29,S2530,"Cubic","Extrapolate=Linear","MultiX=Average","Skip=True","Sort=True")</f>
        <v>13.736171322059811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48389</v>
      </c>
      <c r="T2531" s="43">
        <f ca="1">_xll.BInterpol('Base CDI'!$H$4:$H$28,'Base CDI'!$J$4:$J$29,S2531,"Cubic","Extrapolate=Linear","MultiX=Average","Skip=True","Sort=True")</f>
        <v>13.885014857636603</v>
      </c>
      <c r="U2531" s="43">
        <f ca="1">_xll.BInterpol('Base CDI'!$H$4:$H$28,'Base CDI'!$I$4:$I$29,S2531,"Cubic","Extrapolate=Linear","MultiX=Average","Skip=True","Sort=True")</f>
        <v>13.736323976189047</v>
      </c>
    </row>
    <row r="2532" spans="16:21" x14ac:dyDescent="0.25">
      <c r="P2532" s="10">
        <v>38194</v>
      </c>
      <c r="Q2532">
        <v>11.06512</v>
      </c>
      <c r="S2532" s="42">
        <f t="shared" ca="1" si="44"/>
        <v>48390</v>
      </c>
      <c r="T2532" s="43">
        <f ca="1">_xll.BInterpol('Base CDI'!$H$4:$H$28,'Base CDI'!$J$4:$J$29,S2532,"Cubic","Extrapolate=Linear","MultiX=Average","Skip=True","Sort=True")</f>
        <v>13.885124282797829</v>
      </c>
      <c r="U2532" s="43">
        <f ca="1">_xll.BInterpol('Base CDI'!$H$4:$H$28,'Base CDI'!$I$4:$I$29,S2532,"Cubic","Extrapolate=Linear","MultiX=Average","Skip=True","Sort=True")</f>
        <v>13.736476340724943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48391</v>
      </c>
      <c r="T2533" s="43">
        <f ca="1">_xll.BInterpol('Base CDI'!$H$4:$H$28,'Base CDI'!$J$4:$J$29,S2533,"Cubic","Extrapolate=Linear","MultiX=Average","Skip=True","Sort=True")</f>
        <v>13.885233511168607</v>
      </c>
      <c r="U2533" s="43">
        <f ca="1">_xll.BInterpol('Base CDI'!$H$4:$H$28,'Base CDI'!$I$4:$I$29,S2533,"Cubic","Extrapolate=Linear","MultiX=Average","Skip=True","Sort=True")</f>
        <v>13.736628415363079</v>
      </c>
    </row>
    <row r="2534" spans="16:21" x14ac:dyDescent="0.25">
      <c r="P2534" s="10">
        <v>38196</v>
      </c>
      <c r="Q2534">
        <v>11.07794</v>
      </c>
      <c r="S2534" s="42">
        <f t="shared" ca="1" si="44"/>
        <v>48392</v>
      </c>
      <c r="T2534" s="43">
        <f ca="1">_xll.BInterpol('Base CDI'!$H$4:$H$28,'Base CDI'!$J$4:$J$29,S2534,"Cubic","Extrapolate=Linear","MultiX=Average","Skip=True","Sort=True")</f>
        <v>13.885342543183162</v>
      </c>
      <c r="U2534" s="43">
        <f ca="1">_xll.BInterpol('Base CDI'!$H$4:$H$28,'Base CDI'!$I$4:$I$29,S2534,"Cubic","Extrapolate=Linear","MultiX=Average","Skip=True","Sort=True")</f>
        <v>13.736780199799023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48393</v>
      </c>
      <c r="T2535" s="43">
        <f ca="1">_xll.BInterpol('Base CDI'!$H$4:$H$28,'Base CDI'!$J$4:$J$29,S2535,"Cubic","Extrapolate=Linear","MultiX=Average","Skip=True","Sort=True")</f>
        <v>13.885451379275723</v>
      </c>
      <c r="U2535" s="43">
        <f ca="1">_xll.BInterpol('Base CDI'!$H$4:$H$28,'Base CDI'!$I$4:$I$29,S2535,"Cubic","Extrapolate=Linear","MultiX=Average","Skip=True","Sort=True")</f>
        <v>13.736931693728351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48394</v>
      </c>
      <c r="T2536" s="43">
        <f ca="1">_xll.BInterpol('Base CDI'!$H$4:$H$28,'Base CDI'!$J$4:$J$29,S2536,"Cubic","Extrapolate=Linear","MultiX=Average","Skip=True","Sort=True")</f>
        <v>13.885560019880513</v>
      </c>
      <c r="U2536" s="43">
        <f ca="1">_xll.BInterpol('Base CDI'!$H$4:$H$28,'Base CDI'!$I$4:$I$29,S2536,"Cubic","Extrapolate=Linear","MultiX=Average","Skip=True","Sort=True")</f>
        <v>13.737082896846639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48395</v>
      </c>
      <c r="T2537" s="43">
        <f ca="1">_xll.BInterpol('Base CDI'!$H$4:$H$28,'Base CDI'!$J$4:$J$29,S2537,"Cubic","Extrapolate=Linear","MultiX=Average","Skip=True","Sort=True")</f>
        <v>13.885668465431758</v>
      </c>
      <c r="U2537" s="43">
        <f ca="1">_xll.BInterpol('Base CDI'!$H$4:$H$28,'Base CDI'!$I$4:$I$29,S2537,"Cubic","Extrapolate=Linear","MultiX=Average","Skip=True","Sort=True")</f>
        <v>13.737233808849458</v>
      </c>
    </row>
    <row r="2538" spans="16:21" x14ac:dyDescent="0.25">
      <c r="P2538" s="10">
        <v>38202</v>
      </c>
      <c r="Q2538">
        <v>11.10365</v>
      </c>
      <c r="S2538" s="42">
        <f t="shared" ca="1" si="44"/>
        <v>48396</v>
      </c>
      <c r="T2538" s="43">
        <f ca="1">_xll.BInterpol('Base CDI'!$H$4:$H$28,'Base CDI'!$J$4:$J$29,S2538,"Cubic","Extrapolate=Linear","MultiX=Average","Skip=True","Sort=True")</f>
        <v>13.885776716363683</v>
      </c>
      <c r="U2538" s="43">
        <f ca="1">_xll.BInterpol('Base CDI'!$H$4:$H$28,'Base CDI'!$I$4:$I$29,S2538,"Cubic","Extrapolate=Linear","MultiX=Average","Skip=True","Sort=True")</f>
        <v>13.737384429432383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48397</v>
      </c>
      <c r="T2539" s="43">
        <f ca="1">_xll.BInterpol('Base CDI'!$H$4:$H$28,'Base CDI'!$J$4:$J$29,S2539,"Cubic","Extrapolate=Linear","MultiX=Average","Skip=True","Sort=True")</f>
        <v>13.885884773110517</v>
      </c>
      <c r="U2539" s="43">
        <f ca="1">_xll.BInterpol('Base CDI'!$H$4:$H$28,'Base CDI'!$I$4:$I$29,S2539,"Cubic","Extrapolate=Linear","MultiX=Average","Skip=True","Sort=True")</f>
        <v>13.737534758290989</v>
      </c>
    </row>
    <row r="2540" spans="16:21" x14ac:dyDescent="0.25">
      <c r="P2540" s="10">
        <v>38204</v>
      </c>
      <c r="Q2540">
        <v>11.11655</v>
      </c>
      <c r="S2540" s="42">
        <f t="shared" ca="1" si="44"/>
        <v>48398</v>
      </c>
      <c r="T2540" s="43">
        <f ca="1">_xll.BInterpol('Base CDI'!$H$4:$H$28,'Base CDI'!$J$4:$J$29,S2540,"Cubic","Extrapolate=Linear","MultiX=Average","Skip=True","Sort=True")</f>
        <v>13.885992636106483</v>
      </c>
      <c r="U2540" s="43">
        <f ca="1">_xll.BInterpol('Base CDI'!$H$4:$H$28,'Base CDI'!$I$4:$I$29,S2540,"Cubic","Extrapolate=Linear","MultiX=Average","Skip=True","Sort=True")</f>
        <v>13.737684795120847</v>
      </c>
    </row>
    <row r="2541" spans="16:21" x14ac:dyDescent="0.25">
      <c r="P2541" s="10">
        <v>38205</v>
      </c>
      <c r="Q2541">
        <v>11.12302</v>
      </c>
      <c r="S2541" s="42">
        <f t="shared" ca="1" si="44"/>
        <v>48399</v>
      </c>
      <c r="T2541" s="43">
        <f ca="1">_xll.BInterpol('Base CDI'!$H$4:$H$28,'Base CDI'!$J$4:$J$29,S2541,"Cubic","Extrapolate=Linear","MultiX=Average","Skip=True","Sort=True")</f>
        <v>13.886100305785808</v>
      </c>
      <c r="U2541" s="43">
        <f ca="1">_xll.BInterpol('Base CDI'!$H$4:$H$28,'Base CDI'!$I$4:$I$29,S2541,"Cubic","Extrapolate=Linear","MultiX=Average","Skip=True","Sort=True")</f>
        <v>13.737834539617536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48400</v>
      </c>
      <c r="T2542" s="43">
        <f ca="1">_xll.BInterpol('Base CDI'!$H$4:$H$28,'Base CDI'!$J$4:$J$29,S2542,"Cubic","Extrapolate=Linear","MultiX=Average","Skip=True","Sort=True")</f>
        <v>13.886207782582716</v>
      </c>
      <c r="U2542" s="43">
        <f ca="1">_xll.BInterpol('Base CDI'!$H$4:$H$28,'Base CDI'!$I$4:$I$29,S2542,"Cubic","Extrapolate=Linear","MultiX=Average","Skip=True","Sort=True")</f>
        <v>13.737983991476625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48401</v>
      </c>
      <c r="T2543" s="43">
        <f ca="1">_xll.BInterpol('Base CDI'!$H$4:$H$28,'Base CDI'!$J$4:$J$29,S2543,"Cubic","Extrapolate=Linear","MultiX=Average","Skip=True","Sort=True")</f>
        <v>13.886315066931434</v>
      </c>
      <c r="U2543" s="43">
        <f ca="1">_xll.BInterpol('Base CDI'!$H$4:$H$28,'Base CDI'!$I$4:$I$29,S2543,"Cubic","Extrapolate=Linear","MultiX=Average","Skip=True","Sort=True")</f>
        <v>13.73813315039369</v>
      </c>
    </row>
    <row r="2544" spans="16:21" x14ac:dyDescent="0.25">
      <c r="P2544" s="10">
        <v>38210</v>
      </c>
      <c r="Q2544">
        <v>11.14242</v>
      </c>
      <c r="S2544" s="42">
        <f t="shared" ca="1" si="44"/>
        <v>48402</v>
      </c>
      <c r="T2544" s="43">
        <f ca="1">_xll.BInterpol('Base CDI'!$H$4:$H$28,'Base CDI'!$J$4:$J$29,S2544,"Cubic","Extrapolate=Linear","MultiX=Average","Skip=True","Sort=True")</f>
        <v>13.886422159266189</v>
      </c>
      <c r="U2544" s="43">
        <f ca="1">_xll.BInterpol('Base CDI'!$H$4:$H$28,'Base CDI'!$I$4:$I$29,S2544,"Cubic","Extrapolate=Linear","MultiX=Average","Skip=True","Sort=True")</f>
        <v>13.738282016064305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48403</v>
      </c>
      <c r="T2545" s="43">
        <f ca="1">_xll.BInterpol('Base CDI'!$H$4:$H$28,'Base CDI'!$J$4:$J$29,S2545,"Cubic","Extrapolate=Linear","MultiX=Average","Skip=True","Sort=True")</f>
        <v>13.886529060021205</v>
      </c>
      <c r="U2545" s="43">
        <f ca="1">_xll.BInterpol('Base CDI'!$H$4:$H$28,'Base CDI'!$I$4:$I$29,S2545,"Cubic","Extrapolate=Linear","MultiX=Average","Skip=True","Sort=True")</f>
        <v>13.738430588184043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48404</v>
      </c>
      <c r="T2546" s="43">
        <f ca="1">_xll.BInterpol('Base CDI'!$H$4:$H$28,'Base CDI'!$J$4:$J$29,S2546,"Cubic","Extrapolate=Linear","MultiX=Average","Skip=True","Sort=True")</f>
        <v>13.886635769630709</v>
      </c>
      <c r="U2546" s="43">
        <f ca="1">_xll.BInterpol('Base CDI'!$H$4:$H$28,'Base CDI'!$I$4:$I$29,S2546,"Cubic","Extrapolate=Linear","MultiX=Average","Skip=True","Sort=True")</f>
        <v>13.73857886644848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48405</v>
      </c>
      <c r="T2547" s="43">
        <f ca="1">_xll.BInterpol('Base CDI'!$H$4:$H$28,'Base CDI'!$J$4:$J$29,S2547,"Cubic","Extrapolate=Linear","MultiX=Average","Skip=True","Sort=True")</f>
        <v>13.886742288528927</v>
      </c>
      <c r="U2547" s="43">
        <f ca="1">_xll.BInterpol('Base CDI'!$H$4:$H$28,'Base CDI'!$I$4:$I$29,S2547,"Cubic","Extrapolate=Linear","MultiX=Average","Skip=True","Sort=True")</f>
        <v>13.738726850553189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48406</v>
      </c>
      <c r="T2548" s="43">
        <f ca="1">_xll.BInterpol('Base CDI'!$H$4:$H$28,'Base CDI'!$J$4:$J$29,S2548,"Cubic","Extrapolate=Linear","MultiX=Average","Skip=True","Sort=True")</f>
        <v>13.886848617150081</v>
      </c>
      <c r="U2548" s="43">
        <f ca="1">_xll.BInterpol('Base CDI'!$H$4:$H$28,'Base CDI'!$I$4:$I$29,S2548,"Cubic","Extrapolate=Linear","MultiX=Average","Skip=True","Sort=True")</f>
        <v>13.738874540193741</v>
      </c>
    </row>
    <row r="2549" spans="16:21" x14ac:dyDescent="0.25">
      <c r="P2549" s="10">
        <v>38217</v>
      </c>
      <c r="Q2549">
        <v>11.17482</v>
      </c>
      <c r="S2549" s="42">
        <f t="shared" ca="1" si="44"/>
        <v>48407</v>
      </c>
      <c r="T2549" s="43">
        <f ca="1">_xll.BInterpol('Base CDI'!$H$4:$H$28,'Base CDI'!$J$4:$J$29,S2549,"Cubic","Extrapolate=Linear","MultiX=Average","Skip=True","Sort=True")</f>
        <v>13.886954755928402</v>
      </c>
      <c r="U2549" s="43">
        <f ca="1">_xll.BInterpol('Base CDI'!$H$4:$H$28,'Base CDI'!$I$4:$I$29,S2549,"Cubic","Extrapolate=Linear","MultiX=Average","Skip=True","Sort=True")</f>
        <v>13.739021935065713</v>
      </c>
    </row>
    <row r="2550" spans="16:21" x14ac:dyDescent="0.25">
      <c r="P2550" s="10">
        <v>38218</v>
      </c>
      <c r="Q2550">
        <v>11.1813</v>
      </c>
      <c r="S2550" s="42">
        <f t="shared" ca="1" si="44"/>
        <v>48408</v>
      </c>
      <c r="T2550" s="43">
        <f ca="1">_xll.BInterpol('Base CDI'!$H$4:$H$28,'Base CDI'!$J$4:$J$29,S2550,"Cubic","Extrapolate=Linear","MultiX=Average","Skip=True","Sort=True")</f>
        <v>13.887060705298113</v>
      </c>
      <c r="U2550" s="43">
        <f ca="1">_xll.BInterpol('Base CDI'!$H$4:$H$28,'Base CDI'!$I$4:$I$29,S2550,"Cubic","Extrapolate=Linear","MultiX=Average","Skip=True","Sort=True")</f>
        <v>13.73916903486468</v>
      </c>
    </row>
    <row r="2551" spans="16:21" x14ac:dyDescent="0.25">
      <c r="P2551" s="10">
        <v>38219</v>
      </c>
      <c r="Q2551">
        <v>11.18779</v>
      </c>
      <c r="S2551" s="42">
        <f t="shared" ca="1" si="44"/>
        <v>48409</v>
      </c>
      <c r="T2551" s="43">
        <f ca="1">_xll.BInterpol('Base CDI'!$H$4:$H$28,'Base CDI'!$J$4:$J$29,S2551,"Cubic","Extrapolate=Linear","MultiX=Average","Skip=True","Sort=True")</f>
        <v>13.88716646569344</v>
      </c>
      <c r="U2551" s="43">
        <f ca="1">_xll.BInterpol('Base CDI'!$H$4:$H$28,'Base CDI'!$I$4:$I$29,S2551,"Cubic","Extrapolate=Linear","MultiX=Average","Skip=True","Sort=True")</f>
        <v>13.739315839286213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48410</v>
      </c>
      <c r="T2552" s="43">
        <f ca="1">_xll.BInterpol('Base CDI'!$H$4:$H$28,'Base CDI'!$J$4:$J$29,S2552,"Cubic","Extrapolate=Linear","MultiX=Average","Skip=True","Sort=True")</f>
        <v>13.887272037548607</v>
      </c>
      <c r="U2552" s="43">
        <f ca="1">_xll.BInterpol('Base CDI'!$H$4:$H$28,'Base CDI'!$I$4:$I$29,S2552,"Cubic","Extrapolate=Linear","MultiX=Average","Skip=True","Sort=True")</f>
        <v>13.739462348025889</v>
      </c>
    </row>
    <row r="2553" spans="16:21" x14ac:dyDescent="0.25">
      <c r="P2553" s="10">
        <v>38223</v>
      </c>
      <c r="Q2553">
        <v>11.20079</v>
      </c>
      <c r="S2553" s="42">
        <f t="shared" ca="1" si="44"/>
        <v>48411</v>
      </c>
      <c r="T2553" s="43">
        <f ca="1">_xll.BInterpol('Base CDI'!$H$4:$H$28,'Base CDI'!$J$4:$J$29,S2553,"Cubic","Extrapolate=Linear","MultiX=Average","Skip=True","Sort=True")</f>
        <v>13.887377421297844</v>
      </c>
      <c r="U2553" s="43">
        <f ca="1">_xll.BInterpol('Base CDI'!$H$4:$H$28,'Base CDI'!$I$4:$I$29,S2553,"Cubic","Extrapolate=Linear","MultiX=Average","Skip=True","Sort=True")</f>
        <v>13.739608560779278</v>
      </c>
    </row>
    <row r="2554" spans="16:21" x14ac:dyDescent="0.25">
      <c r="P2554" s="10">
        <v>38224</v>
      </c>
      <c r="Q2554">
        <v>11.2073</v>
      </c>
      <c r="S2554" s="42">
        <f t="shared" ca="1" si="44"/>
        <v>48412</v>
      </c>
      <c r="T2554" s="43">
        <f ca="1">_xll.BInterpol('Base CDI'!$H$4:$H$28,'Base CDI'!$J$4:$J$29,S2554,"Cubic","Extrapolate=Linear","MultiX=Average","Skip=True","Sort=True")</f>
        <v>13.887482617375374</v>
      </c>
      <c r="U2554" s="43">
        <f ca="1">_xll.BInterpol('Base CDI'!$H$4:$H$28,'Base CDI'!$I$4:$I$29,S2554,"Cubic","Extrapolate=Linear","MultiX=Average","Skip=True","Sort=True")</f>
        <v>13.739754477241958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48413</v>
      </c>
      <c r="T2555" s="43">
        <f ca="1">_xll.BInterpol('Base CDI'!$H$4:$H$28,'Base CDI'!$J$4:$J$29,S2555,"Cubic","Extrapolate=Linear","MultiX=Average","Skip=True","Sort=True")</f>
        <v>13.887587626215424</v>
      </c>
      <c r="U2555" s="43">
        <f ca="1">_xll.BInterpol('Base CDI'!$H$4:$H$28,'Base CDI'!$I$4:$I$29,S2555,"Cubic","Extrapolate=Linear","MultiX=Average","Skip=True","Sort=True")</f>
        <v>13.7399000971095</v>
      </c>
    </row>
    <row r="2556" spans="16:21" x14ac:dyDescent="0.25">
      <c r="P2556" s="10">
        <v>38226</v>
      </c>
      <c r="Q2556">
        <v>11.22031</v>
      </c>
      <c r="S2556" s="42">
        <f t="shared" ca="1" si="44"/>
        <v>48414</v>
      </c>
      <c r="T2556" s="43">
        <f ca="1">_xll.BInterpol('Base CDI'!$H$4:$H$28,'Base CDI'!$J$4:$J$29,S2556,"Cubic","Extrapolate=Linear","MultiX=Average","Skip=True","Sort=True")</f>
        <v>13.887692448252217</v>
      </c>
      <c r="U2556" s="43">
        <f ca="1">_xll.BInterpol('Base CDI'!$H$4:$H$28,'Base CDI'!$I$4:$I$29,S2556,"Cubic","Extrapolate=Linear","MultiX=Average","Skip=True","Sort=True")</f>
        <v>13.740045420077479</v>
      </c>
    </row>
    <row r="2557" spans="16:21" x14ac:dyDescent="0.25">
      <c r="P2557" s="10">
        <v>38229</v>
      </c>
      <c r="Q2557">
        <v>11.22683</v>
      </c>
      <c r="S2557" s="42">
        <f t="shared" ca="1" si="44"/>
        <v>48415</v>
      </c>
      <c r="T2557" s="43">
        <f ca="1">_xll.BInterpol('Base CDI'!$H$4:$H$28,'Base CDI'!$J$4:$J$29,S2557,"Cubic","Extrapolate=Linear","MultiX=Average","Skip=True","Sort=True")</f>
        <v>13.887797083919983</v>
      </c>
      <c r="U2557" s="43">
        <f ca="1">_xll.BInterpol('Base CDI'!$H$4:$H$28,'Base CDI'!$I$4:$I$29,S2557,"Cubic","Extrapolate=Linear","MultiX=Average","Skip=True","Sort=True")</f>
        <v>13.740190445841469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48416</v>
      </c>
      <c r="T2558" s="43">
        <f ca="1">_xll.BInterpol('Base CDI'!$H$4:$H$28,'Base CDI'!$J$4:$J$29,S2558,"Cubic","Extrapolate=Linear","MultiX=Average","Skip=True","Sort=True")</f>
        <v>13.887901533652943</v>
      </c>
      <c r="U2558" s="43">
        <f ca="1">_xll.BInterpol('Base CDI'!$H$4:$H$28,'Base CDI'!$I$4:$I$29,S2558,"Cubic","Extrapolate=Linear","MultiX=Average","Skip=True","Sort=True")</f>
        <v>13.740335174097044</v>
      </c>
    </row>
    <row r="2559" spans="16:21" x14ac:dyDescent="0.25">
      <c r="P2559" s="10">
        <v>38231</v>
      </c>
      <c r="Q2559">
        <v>11.23992</v>
      </c>
      <c r="S2559" s="42">
        <f t="shared" ca="1" si="44"/>
        <v>48417</v>
      </c>
      <c r="T2559" s="43">
        <f ca="1">_xll.BInterpol('Base CDI'!$H$4:$H$28,'Base CDI'!$J$4:$J$29,S2559,"Cubic","Extrapolate=Linear","MultiX=Average","Skip=True","Sort=True")</f>
        <v>13.888005797885327</v>
      </c>
      <c r="U2559" s="43">
        <f ca="1">_xll.BInterpol('Base CDI'!$H$4:$H$28,'Base CDI'!$I$4:$I$29,S2559,"Cubic","Extrapolate=Linear","MultiX=Average","Skip=True","Sort=True")</f>
        <v>13.740479604539779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48418</v>
      </c>
      <c r="T2560" s="43">
        <f ca="1">_xll.BInterpol('Base CDI'!$H$4:$H$28,'Base CDI'!$J$4:$J$29,S2560,"Cubic","Extrapolate=Linear","MultiX=Average","Skip=True","Sort=True")</f>
        <v>13.88810987705136</v>
      </c>
      <c r="U2560" s="43">
        <f ca="1">_xll.BInterpol('Base CDI'!$H$4:$H$28,'Base CDI'!$I$4:$I$29,S2560,"Cubic","Extrapolate=Linear","MultiX=Average","Skip=True","Sort=True")</f>
        <v>13.740623736865246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48419</v>
      </c>
      <c r="T2561" s="43">
        <f ca="1">_xll.BInterpol('Base CDI'!$H$4:$H$28,'Base CDI'!$J$4:$J$29,S2561,"Cubic","Extrapolate=Linear","MultiX=Average","Skip=True","Sort=True")</f>
        <v>13.888213771585265</v>
      </c>
      <c r="U2561" s="43">
        <f ca="1">_xll.BInterpol('Base CDI'!$H$4:$H$28,'Base CDI'!$I$4:$I$29,S2561,"Cubic","Extrapolate=Linear","MultiX=Average","Skip=True","Sort=True")</f>
        <v>13.740767570769018</v>
      </c>
    </row>
    <row r="2562" spans="16:21" x14ac:dyDescent="0.25">
      <c r="P2562" s="10">
        <v>38236</v>
      </c>
      <c r="Q2562">
        <v>11.25956</v>
      </c>
      <c r="S2562" s="42">
        <f t="shared" ca="1" si="44"/>
        <v>48420</v>
      </c>
      <c r="T2562" s="43">
        <f ca="1">_xll.BInterpol('Base CDI'!$H$4:$H$28,'Base CDI'!$J$4:$J$29,S2562,"Cubic","Extrapolate=Linear","MultiX=Average","Skip=True","Sort=True")</f>
        <v>13.88831748192127</v>
      </c>
      <c r="U2562" s="43">
        <f ca="1">_xll.BInterpol('Base CDI'!$H$4:$H$28,'Base CDI'!$I$4:$I$29,S2562,"Cubic","Extrapolate=Linear","MultiX=Average","Skip=True","Sort=True")</f>
        <v>13.740911105946672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48421</v>
      </c>
      <c r="T2563" s="43">
        <f ca="1">_xll.BInterpol('Base CDI'!$H$4:$H$28,'Base CDI'!$J$4:$J$29,S2563,"Cubic","Extrapolate=Linear","MultiX=Average","Skip=True","Sort=True")</f>
        <v>13.8884210084936</v>
      </c>
      <c r="U2563" s="43">
        <f ca="1">_xll.BInterpol('Base CDI'!$H$4:$H$28,'Base CDI'!$I$4:$I$29,S2563,"Cubic","Extrapolate=Linear","MultiX=Average","Skip=True","Sort=True")</f>
        <v>13.741054342093781</v>
      </c>
    </row>
    <row r="2564" spans="16:21" x14ac:dyDescent="0.25">
      <c r="P2564" s="10">
        <v>38239</v>
      </c>
      <c r="Q2564">
        <v>11.27267</v>
      </c>
      <c r="S2564" s="42">
        <f t="shared" ca="1" si="44"/>
        <v>48422</v>
      </c>
      <c r="T2564" s="43">
        <f ca="1">_xll.BInterpol('Base CDI'!$H$4:$H$28,'Base CDI'!$J$4:$J$29,S2564,"Cubic","Extrapolate=Linear","MultiX=Average","Skip=True","Sort=True")</f>
        <v>13.888524351736482</v>
      </c>
      <c r="U2564" s="43">
        <f ca="1">_xll.BInterpol('Base CDI'!$H$4:$H$28,'Base CDI'!$I$4:$I$29,S2564,"Cubic","Extrapolate=Linear","MultiX=Average","Skip=True","Sort=True")</f>
        <v>13.741197278905918</v>
      </c>
    </row>
    <row r="2565" spans="16:21" x14ac:dyDescent="0.25">
      <c r="P2565" s="10">
        <v>38240</v>
      </c>
      <c r="Q2565">
        <v>11.27923</v>
      </c>
      <c r="S2565" s="42">
        <f t="shared" ca="1" si="44"/>
        <v>48423</v>
      </c>
      <c r="T2565" s="43">
        <f ca="1">_xll.BInterpol('Base CDI'!$H$4:$H$28,'Base CDI'!$J$4:$J$29,S2565,"Cubic","Extrapolate=Linear","MultiX=Average","Skip=True","Sort=True")</f>
        <v>13.88862751208414</v>
      </c>
      <c r="U2565" s="43">
        <f ca="1">_xll.BInterpol('Base CDI'!$H$4:$H$28,'Base CDI'!$I$4:$I$29,S2565,"Cubic","Extrapolate=Linear","MultiX=Average","Skip=True","Sort=True")</f>
        <v>13.741339916078656</v>
      </c>
    </row>
    <row r="2566" spans="16:21" x14ac:dyDescent="0.25">
      <c r="P2566" s="10">
        <v>38243</v>
      </c>
      <c r="Q2566">
        <v>11.2858</v>
      </c>
      <c r="S2566" s="42">
        <f t="shared" ca="1" si="44"/>
        <v>48424</v>
      </c>
      <c r="T2566" s="43">
        <f ca="1">_xll.BInterpol('Base CDI'!$H$4:$H$28,'Base CDI'!$J$4:$J$29,S2566,"Cubic","Extrapolate=Linear","MultiX=Average","Skip=True","Sort=True")</f>
        <v>13.888730489970802</v>
      </c>
      <c r="U2566" s="43">
        <f ca="1">_xll.BInterpol('Base CDI'!$H$4:$H$28,'Base CDI'!$I$4:$I$29,S2566,"Cubic","Extrapolate=Linear","MultiX=Average","Skip=True","Sort=True")</f>
        <v>13.741482253307574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48425</v>
      </c>
      <c r="T2567" s="43">
        <f ca="1">_xll.BInterpol('Base CDI'!$H$4:$H$28,'Base CDI'!$J$4:$J$29,S2567,"Cubic","Extrapolate=Linear","MultiX=Average","Skip=True","Sort=True")</f>
        <v>13.888833285830691</v>
      </c>
      <c r="U2567" s="43">
        <f ca="1">_xll.BInterpol('Base CDI'!$H$4:$H$28,'Base CDI'!$I$4:$I$29,S2567,"Cubic","Extrapolate=Linear","MultiX=Average","Skip=True","Sort=True")</f>
        <v>13.74162429028824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48426</v>
      </c>
      <c r="T2568" s="43">
        <f ca="1">_xll.BInterpol('Base CDI'!$H$4:$H$28,'Base CDI'!$J$4:$J$29,S2568,"Cubic","Extrapolate=Linear","MultiX=Average","Skip=True","Sort=True")</f>
        <v>13.888935900098035</v>
      </c>
      <c r="U2568" s="43">
        <f ca="1">_xll.BInterpol('Base CDI'!$H$4:$H$28,'Base CDI'!$I$4:$I$29,S2568,"Cubic","Extrapolate=Linear","MultiX=Average","Skip=True","Sort=True")</f>
        <v>13.741766026716229</v>
      </c>
    </row>
    <row r="2569" spans="16:21" x14ac:dyDescent="0.25">
      <c r="P2569" s="10">
        <v>38246</v>
      </c>
      <c r="Q2569">
        <v>11.30561</v>
      </c>
      <c r="S2569" s="42">
        <f t="shared" ca="1" si="44"/>
        <v>48427</v>
      </c>
      <c r="T2569" s="43">
        <f ca="1">_xll.BInterpol('Base CDI'!$H$4:$H$28,'Base CDI'!$J$4:$J$29,S2569,"Cubic","Extrapolate=Linear","MultiX=Average","Skip=True","Sort=True")</f>
        <v>13.889038333207059</v>
      </c>
      <c r="U2569" s="43">
        <f ca="1">_xll.BInterpol('Base CDI'!$H$4:$H$28,'Base CDI'!$I$4:$I$29,S2569,"Cubic","Extrapolate=Linear","MultiX=Average","Skip=True","Sort=True")</f>
        <v>13.741907462287118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48428</v>
      </c>
      <c r="T2570" s="43">
        <f ca="1">_xll.BInterpol('Base CDI'!$H$4:$H$28,'Base CDI'!$J$4:$J$29,S2570,"Cubic","Extrapolate=Linear","MultiX=Average","Skip=True","Sort=True")</f>
        <v>13.889140585591988</v>
      </c>
      <c r="U2570" s="43">
        <f ca="1">_xll.BInterpol('Base CDI'!$H$4:$H$28,'Base CDI'!$I$4:$I$29,S2570,"Cubic","Extrapolate=Linear","MultiX=Average","Skip=True","Sort=True")</f>
        <v>13.742048596696479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48429</v>
      </c>
      <c r="T2571" s="43">
        <f ca="1">_xll.BInterpol('Base CDI'!$H$4:$H$28,'Base CDI'!$J$4:$J$29,S2571,"Cubic","Extrapolate=Linear","MultiX=Average","Skip=True","Sort=True")</f>
        <v>13.889242657687049</v>
      </c>
      <c r="U2571" s="43">
        <f ca="1">_xll.BInterpol('Base CDI'!$H$4:$H$28,'Base CDI'!$I$4:$I$29,S2571,"Cubic","Extrapolate=Linear","MultiX=Average","Skip=True","Sort=True")</f>
        <v>13.742189429639886</v>
      </c>
    </row>
    <row r="2572" spans="16:21" x14ac:dyDescent="0.25">
      <c r="P2572" s="10">
        <v>38251</v>
      </c>
      <c r="Q2572">
        <v>11.32579</v>
      </c>
      <c r="S2572" s="42">
        <f t="shared" ca="1" si="45"/>
        <v>48430</v>
      </c>
      <c r="T2572" s="43">
        <f ca="1">_xll.BInterpol('Base CDI'!$H$4:$H$28,'Base CDI'!$J$4:$J$29,S2572,"Cubic","Extrapolate=Linear","MultiX=Average","Skip=True","Sort=True")</f>
        <v>13.889344549926466</v>
      </c>
      <c r="U2572" s="43">
        <f ca="1">_xll.BInterpol('Base CDI'!$H$4:$H$28,'Base CDI'!$I$4:$I$29,S2572,"Cubic","Extrapolate=Linear","MultiX=Average","Skip=True","Sort=True")</f>
        <v>13.742329960812913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48431</v>
      </c>
      <c r="T2573" s="43">
        <f ca="1">_xll.BInterpol('Base CDI'!$H$4:$H$28,'Base CDI'!$J$4:$J$29,S2573,"Cubic","Extrapolate=Linear","MultiX=Average","Skip=True","Sort=True")</f>
        <v>13.889446262744467</v>
      </c>
      <c r="U2573" s="43">
        <f ca="1">_xll.BInterpol('Base CDI'!$H$4:$H$28,'Base CDI'!$I$4:$I$29,S2573,"Cubic","Extrapolate=Linear","MultiX=Average","Skip=True","Sort=True")</f>
        <v>13.742470189911133</v>
      </c>
    </row>
    <row r="2574" spans="16:21" x14ac:dyDescent="0.25">
      <c r="P2574" s="10">
        <v>38253</v>
      </c>
      <c r="Q2574">
        <v>11.33925</v>
      </c>
      <c r="S2574" s="42">
        <f t="shared" ca="1" si="45"/>
        <v>48432</v>
      </c>
      <c r="T2574" s="43">
        <f ca="1">_xll.BInterpol('Base CDI'!$H$4:$H$28,'Base CDI'!$J$4:$J$29,S2574,"Cubic","Extrapolate=Linear","MultiX=Average","Skip=True","Sort=True")</f>
        <v>13.889547796575277</v>
      </c>
      <c r="U2574" s="43">
        <f ca="1">_xll.BInterpol('Base CDI'!$H$4:$H$28,'Base CDI'!$I$4:$I$29,S2574,"Cubic","Extrapolate=Linear","MultiX=Average","Skip=True","Sort=True")</f>
        <v>13.742610116630123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48433</v>
      </c>
      <c r="T2575" s="43">
        <f ca="1">_xll.BInterpol('Base CDI'!$H$4:$H$28,'Base CDI'!$J$4:$J$29,S2575,"Cubic","Extrapolate=Linear","MultiX=Average","Skip=True","Sort=True")</f>
        <v>13.889649151853122</v>
      </c>
      <c r="U2575" s="43">
        <f ca="1">_xll.BInterpol('Base CDI'!$H$4:$H$28,'Base CDI'!$I$4:$I$29,S2575,"Cubic","Extrapolate=Linear","MultiX=Average","Skip=True","Sort=True")</f>
        <v>13.742749740665452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48434</v>
      </c>
      <c r="T2576" s="43">
        <f ca="1">_xll.BInterpol('Base CDI'!$H$4:$H$28,'Base CDI'!$J$4:$J$29,S2576,"Cubic","Extrapolate=Linear","MultiX=Average","Skip=True","Sort=True")</f>
        <v>13.889750329012227</v>
      </c>
      <c r="U2576" s="43">
        <f ca="1">_xll.BInterpol('Base CDI'!$H$4:$H$28,'Base CDI'!$I$4:$I$29,S2576,"Cubic","Extrapolate=Linear","MultiX=Average","Skip=True","Sort=True")</f>
        <v>13.742889061712699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48435</v>
      </c>
      <c r="T2577" s="43">
        <f ca="1">_xll.BInterpol('Base CDI'!$H$4:$H$28,'Base CDI'!$J$4:$J$29,S2577,"Cubic","Extrapolate=Linear","MultiX=Average","Skip=True","Sort=True")</f>
        <v>13.889851328486818</v>
      </c>
      <c r="U2577" s="43">
        <f ca="1">_xll.BInterpol('Base CDI'!$H$4:$H$28,'Base CDI'!$I$4:$I$29,S2577,"Cubic","Extrapolate=Linear","MultiX=Average","Skip=True","Sort=True")</f>
        <v>13.743028079467436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48436</v>
      </c>
      <c r="T2578" s="43">
        <f ca="1">_xll.BInterpol('Base CDI'!$H$4:$H$28,'Base CDI'!$J$4:$J$29,S2578,"Cubic","Extrapolate=Linear","MultiX=Average","Skip=True","Sort=True")</f>
        <v>13.889952150711121</v>
      </c>
      <c r="U2578" s="43">
        <f ca="1">_xll.BInterpol('Base CDI'!$H$4:$H$28,'Base CDI'!$I$4:$I$29,S2578,"Cubic","Extrapolate=Linear","MultiX=Average","Skip=True","Sort=True")</f>
        <v>13.743166793625235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48437</v>
      </c>
      <c r="T2579" s="43">
        <f ca="1">_xll.BInterpol('Base CDI'!$H$4:$H$28,'Base CDI'!$J$4:$J$29,S2579,"Cubic","Extrapolate=Linear","MultiX=Average","Skip=True","Sort=True")</f>
        <v>13.89005279611936</v>
      </c>
      <c r="U2579" s="43">
        <f ca="1">_xll.BInterpol('Base CDI'!$H$4:$H$28,'Base CDI'!$I$4:$I$29,S2579,"Cubic","Extrapolate=Linear","MultiX=Average","Skip=True","Sort=True")</f>
        <v>13.743305203881672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48438</v>
      </c>
      <c r="T2580" s="43">
        <f ca="1">_xll.BInterpol('Base CDI'!$H$4:$H$28,'Base CDI'!$J$4:$J$29,S2580,"Cubic","Extrapolate=Linear","MultiX=Average","Skip=True","Sort=True")</f>
        <v>13.890153265145765</v>
      </c>
      <c r="U2580" s="43">
        <f ca="1">_xll.BInterpol('Base CDI'!$H$4:$H$28,'Base CDI'!$I$4:$I$29,S2580,"Cubic","Extrapolate=Linear","MultiX=Average","Skip=True","Sort=True")</f>
        <v>13.743443309932321</v>
      </c>
    </row>
    <row r="2581" spans="16:21" x14ac:dyDescent="0.25">
      <c r="P2581" s="10">
        <v>38264</v>
      </c>
      <c r="Q2581">
        <v>11.38654</v>
      </c>
      <c r="S2581" s="42">
        <f t="shared" ca="1" si="45"/>
        <v>48439</v>
      </c>
      <c r="T2581" s="43">
        <f ca="1">_xll.BInterpol('Base CDI'!$H$4:$H$28,'Base CDI'!$J$4:$J$29,S2581,"Cubic","Extrapolate=Linear","MultiX=Average","Skip=True","Sort=True")</f>
        <v>13.890253558224556</v>
      </c>
      <c r="U2581" s="43">
        <f ca="1">_xll.BInterpol('Base CDI'!$H$4:$H$28,'Base CDI'!$I$4:$I$29,S2581,"Cubic","Extrapolate=Linear","MultiX=Average","Skip=True","Sort=True")</f>
        <v>13.743581111472755</v>
      </c>
    </row>
    <row r="2582" spans="16:21" x14ac:dyDescent="0.25">
      <c r="P2582" s="10">
        <v>38265</v>
      </c>
      <c r="Q2582">
        <v>11.39331</v>
      </c>
      <c r="S2582" s="42">
        <f t="shared" ca="1" si="45"/>
        <v>48440</v>
      </c>
      <c r="T2582" s="43">
        <f ca="1">_xll.BInterpol('Base CDI'!$H$4:$H$28,'Base CDI'!$J$4:$J$29,S2582,"Cubic","Extrapolate=Linear","MultiX=Average","Skip=True","Sort=True")</f>
        <v>13.890353675789964</v>
      </c>
      <c r="U2582" s="43">
        <f ca="1">_xll.BInterpol('Base CDI'!$H$4:$H$28,'Base CDI'!$I$4:$I$29,S2582,"Cubic","Extrapolate=Linear","MultiX=Average","Skip=True","Sort=True")</f>
        <v>13.743718608198549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48441</v>
      </c>
      <c r="T2583" s="43">
        <f ca="1">_xll.BInterpol('Base CDI'!$H$4:$H$28,'Base CDI'!$J$4:$J$29,S2583,"Cubic","Extrapolate=Linear","MultiX=Average","Skip=True","Sort=True")</f>
        <v>13.890453618276212</v>
      </c>
      <c r="U2583" s="43">
        <f ca="1">_xll.BInterpol('Base CDI'!$H$4:$H$28,'Base CDI'!$I$4:$I$29,S2583,"Cubic","Extrapolate=Linear","MultiX=Average","Skip=True","Sort=True")</f>
        <v>13.743855799805276</v>
      </c>
    </row>
    <row r="2584" spans="16:21" x14ac:dyDescent="0.25">
      <c r="P2584" s="10">
        <v>38267</v>
      </c>
      <c r="Q2584">
        <v>11.40685</v>
      </c>
      <c r="S2584" s="42">
        <f t="shared" ca="1" si="45"/>
        <v>48442</v>
      </c>
      <c r="T2584" s="43">
        <f ca="1">_xll.BInterpol('Base CDI'!$H$4:$H$28,'Base CDI'!$J$4:$J$29,S2584,"Cubic","Extrapolate=Linear","MultiX=Average","Skip=True","Sort=True")</f>
        <v>13.890553386117526</v>
      </c>
      <c r="U2584" s="43">
        <f ca="1">_xll.BInterpol('Base CDI'!$H$4:$H$28,'Base CDI'!$I$4:$I$29,S2584,"Cubic","Extrapolate=Linear","MultiX=Average","Skip=True","Sort=True")</f>
        <v>13.743992685988509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48443</v>
      </c>
      <c r="T2585" s="43">
        <f ca="1">_xll.BInterpol('Base CDI'!$H$4:$H$28,'Base CDI'!$J$4:$J$29,S2585,"Cubic","Extrapolate=Linear","MultiX=Average","Skip=True","Sort=True")</f>
        <v>13.890652979748134</v>
      </c>
      <c r="U2585" s="43">
        <f ca="1">_xll.BInterpol('Base CDI'!$H$4:$H$28,'Base CDI'!$I$4:$I$29,S2585,"Cubic","Extrapolate=Linear","MultiX=Average","Skip=True","Sort=True")</f>
        <v>13.744129266443824</v>
      </c>
    </row>
    <row r="2586" spans="16:21" x14ac:dyDescent="0.25">
      <c r="P2586" s="10">
        <v>38271</v>
      </c>
      <c r="Q2586">
        <v>11.42041</v>
      </c>
      <c r="S2586" s="42">
        <f t="shared" ca="1" si="45"/>
        <v>48444</v>
      </c>
      <c r="T2586" s="43">
        <f ca="1">_xll.BInterpol('Base CDI'!$H$4:$H$28,'Base CDI'!$J$4:$J$29,S2586,"Cubic","Extrapolate=Linear","MultiX=Average","Skip=True","Sort=True")</f>
        <v>13.890752399602258</v>
      </c>
      <c r="U2586" s="43">
        <f ca="1">_xll.BInterpol('Base CDI'!$H$4:$H$28,'Base CDI'!$I$4:$I$29,S2586,"Cubic","Extrapolate=Linear","MultiX=Average","Skip=True","Sort=True")</f>
        <v>13.744265540866795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48445</v>
      </c>
      <c r="T2587" s="43">
        <f ca="1">_xll.BInterpol('Base CDI'!$H$4:$H$28,'Base CDI'!$J$4:$J$29,S2587,"Cubic","Extrapolate=Linear","MultiX=Average","Skip=True","Sort=True")</f>
        <v>13.890851646114127</v>
      </c>
      <c r="U2587" s="43">
        <f ca="1">_xll.BInterpol('Base CDI'!$H$4:$H$28,'Base CDI'!$I$4:$I$29,S2587,"Cubic","Extrapolate=Linear","MultiX=Average","Skip=True","Sort=True")</f>
        <v>13.744401508952995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48446</v>
      </c>
      <c r="T2588" s="43">
        <f ca="1">_xll.BInterpol('Base CDI'!$H$4:$H$28,'Base CDI'!$J$4:$J$29,S2588,"Cubic","Extrapolate=Linear","MultiX=Average","Skip=True","Sort=True")</f>
        <v>13.890950719717965</v>
      </c>
      <c r="U2588" s="43">
        <f ca="1">_xll.BInterpol('Base CDI'!$H$4:$H$28,'Base CDI'!$I$4:$I$29,S2588,"Cubic","Extrapolate=Linear","MultiX=Average","Skip=True","Sort=True")</f>
        <v>13.744537170397997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48447</v>
      </c>
      <c r="T2589" s="43">
        <f ca="1">_xll.BInterpol('Base CDI'!$H$4:$H$28,'Base CDI'!$J$4:$J$29,S2589,"Cubic","Extrapolate=Linear","MultiX=Average","Skip=True","Sort=True")</f>
        <v>13.891049620847998</v>
      </c>
      <c r="U2589" s="43">
        <f ca="1">_xll.BInterpol('Base CDI'!$H$4:$H$28,'Base CDI'!$I$4:$I$29,S2589,"Cubic","Extrapolate=Linear","MultiX=Average","Skip=True","Sort=True")</f>
        <v>13.744672524897377</v>
      </c>
    </row>
    <row r="2590" spans="16:21" x14ac:dyDescent="0.25">
      <c r="P2590" s="10">
        <v>38278</v>
      </c>
      <c r="Q2590">
        <v>11.4476</v>
      </c>
      <c r="S2590" s="42">
        <f t="shared" ca="1" si="45"/>
        <v>48448</v>
      </c>
      <c r="T2590" s="43">
        <f ca="1">_xll.BInterpol('Base CDI'!$H$4:$H$28,'Base CDI'!$J$4:$J$29,S2590,"Cubic","Extrapolate=Linear","MultiX=Average","Skip=True","Sort=True")</f>
        <v>13.891148349938453</v>
      </c>
      <c r="U2590" s="43">
        <f ca="1">_xll.BInterpol('Base CDI'!$H$4:$H$28,'Base CDI'!$I$4:$I$29,S2590,"Cubic","Extrapolate=Linear","MultiX=Average","Skip=True","Sort=True")</f>
        <v>13.744807572146707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48449</v>
      </c>
      <c r="T2591" s="43">
        <f ca="1">_xll.BInterpol('Base CDI'!$H$4:$H$28,'Base CDI'!$J$4:$J$29,S2591,"Cubic","Extrapolate=Linear","MultiX=Average","Skip=True","Sort=True")</f>
        <v>13.891246907423552</v>
      </c>
      <c r="U2591" s="43">
        <f ca="1">_xll.BInterpol('Base CDI'!$H$4:$H$28,'Base CDI'!$I$4:$I$29,S2591,"Cubic","Extrapolate=Linear","MultiX=Average","Skip=True","Sort=True")</f>
        <v>13.744942311841562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48450</v>
      </c>
      <c r="T2592" s="43">
        <f ca="1">_xll.BInterpol('Base CDI'!$H$4:$H$28,'Base CDI'!$J$4:$J$29,S2592,"Cubic","Extrapolate=Linear","MultiX=Average","Skip=True","Sort=True")</f>
        <v>13.891345293737526</v>
      </c>
      <c r="U2592" s="43">
        <f ca="1">_xll.BInterpol('Base CDI'!$H$4:$H$28,'Base CDI'!$I$4:$I$29,S2592,"Cubic","Extrapolate=Linear","MultiX=Average","Skip=True","Sort=True")</f>
        <v>13.745076743677517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48451</v>
      </c>
      <c r="T2593" s="43">
        <f ca="1">_xll.BInterpol('Base CDI'!$H$4:$H$28,'Base CDI'!$J$4:$J$29,S2593,"Cubic","Extrapolate=Linear","MultiX=Average","Skip=True","Sort=True")</f>
        <v>13.891443509314598</v>
      </c>
      <c r="U2593" s="43">
        <f ca="1">_xll.BInterpol('Base CDI'!$H$4:$H$28,'Base CDI'!$I$4:$I$29,S2593,"Cubic","Extrapolate=Linear","MultiX=Average","Skip=True","Sort=True")</f>
        <v>13.745210867350144</v>
      </c>
    </row>
    <row r="2594" spans="16:21" x14ac:dyDescent="0.25">
      <c r="P2594" s="10">
        <v>38282</v>
      </c>
      <c r="Q2594">
        <v>11.47503</v>
      </c>
      <c r="S2594" s="42">
        <f t="shared" ca="1" si="45"/>
        <v>48452</v>
      </c>
      <c r="T2594" s="43">
        <f ca="1">_xll.BInterpol('Base CDI'!$H$4:$H$28,'Base CDI'!$J$4:$J$29,S2594,"Cubic","Extrapolate=Linear","MultiX=Average","Skip=True","Sort=True")</f>
        <v>13.891541554588994</v>
      </c>
      <c r="U2594" s="43">
        <f ca="1">_xll.BInterpol('Base CDI'!$H$4:$H$28,'Base CDI'!$I$4:$I$29,S2594,"Cubic","Extrapolate=Linear","MultiX=Average","Skip=True","Sort=True")</f>
        <v>13.745344682555016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48453</v>
      </c>
      <c r="T2595" s="43">
        <f ca="1">_xll.BInterpol('Base CDI'!$H$4:$H$28,'Base CDI'!$J$4:$J$29,S2595,"Cubic","Extrapolate=Linear","MultiX=Average","Skip=True","Sort=True")</f>
        <v>13.891639429994939</v>
      </c>
      <c r="U2595" s="43">
        <f ca="1">_xll.BInterpol('Base CDI'!$H$4:$H$28,'Base CDI'!$I$4:$I$29,S2595,"Cubic","Extrapolate=Linear","MultiX=Average","Skip=True","Sort=True")</f>
        <v>13.745478188987711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48454</v>
      </c>
      <c r="T2596" s="43">
        <f ca="1">_xll.BInterpol('Base CDI'!$H$4:$H$28,'Base CDI'!$J$4:$J$29,S2596,"Cubic","Extrapolate=Linear","MultiX=Average","Skip=True","Sort=True")</f>
        <v>13.891737135966661</v>
      </c>
      <c r="U2596" s="43">
        <f ca="1">_xll.BInterpol('Base CDI'!$H$4:$H$28,'Base CDI'!$I$4:$I$29,S2596,"Cubic","Extrapolate=Linear","MultiX=Average","Skip=True","Sort=True")</f>
        <v>13.745611386343798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48455</v>
      </c>
      <c r="T2597" s="43">
        <f ca="1">_xll.BInterpol('Base CDI'!$H$4:$H$28,'Base CDI'!$J$4:$J$29,S2597,"Cubic","Extrapolate=Linear","MultiX=Average","Skip=True","Sort=True")</f>
        <v>13.891834672938383</v>
      </c>
      <c r="U2597" s="43">
        <f ca="1">_xll.BInterpol('Base CDI'!$H$4:$H$28,'Base CDI'!$I$4:$I$29,S2597,"Cubic","Extrapolate=Linear","MultiX=Average","Skip=True","Sort=True")</f>
        <v>13.745744274318856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48456</v>
      </c>
      <c r="T2598" s="43">
        <f ca="1">_xll.BInterpol('Base CDI'!$H$4:$H$28,'Base CDI'!$J$4:$J$29,S2598,"Cubic","Extrapolate=Linear","MultiX=Average","Skip=True","Sort=True")</f>
        <v>13.891932041344333</v>
      </c>
      <c r="U2598" s="43">
        <f ca="1">_xll.BInterpol('Base CDI'!$H$4:$H$28,'Base CDI'!$I$4:$I$29,S2598,"Cubic","Extrapolate=Linear","MultiX=Average","Skip=True","Sort=True")</f>
        <v>13.745876852608454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48457</v>
      </c>
      <c r="T2599" s="43">
        <f ca="1">_xll.BInterpol('Base CDI'!$H$4:$H$28,'Base CDI'!$J$4:$J$29,S2599,"Cubic","Extrapolate=Linear","MultiX=Average","Skip=True","Sort=True")</f>
        <v>13.892029241618737</v>
      </c>
      <c r="U2599" s="43">
        <f ca="1">_xll.BInterpol('Base CDI'!$H$4:$H$28,'Base CDI'!$I$4:$I$29,S2599,"Cubic","Extrapolate=Linear","MultiX=Average","Skip=True","Sort=True")</f>
        <v>13.74600912090817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48458</v>
      </c>
      <c r="T2600" s="43">
        <f ca="1">_xll.BInterpol('Base CDI'!$H$4:$H$28,'Base CDI'!$J$4:$J$29,S2600,"Cubic","Extrapolate=Linear","MultiX=Average","Skip=True","Sort=True")</f>
        <v>13.892126274195817</v>
      </c>
      <c r="U2600" s="43">
        <f ca="1">_xll.BInterpol('Base CDI'!$H$4:$H$28,'Base CDI'!$I$4:$I$29,S2600,"Cubic","Extrapolate=Linear","MultiX=Average","Skip=True","Sort=True")</f>
        <v>13.746141078913576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48459</v>
      </c>
      <c r="T2601" s="43">
        <f ca="1">_xll.BInterpol('Base CDI'!$H$4:$H$28,'Base CDI'!$J$4:$J$29,S2601,"Cubic","Extrapolate=Linear","MultiX=Average","Skip=True","Sort=True")</f>
        <v>13.892223139509802</v>
      </c>
      <c r="U2601" s="43">
        <f ca="1">_xll.BInterpol('Base CDI'!$H$4:$H$28,'Base CDI'!$I$4:$I$29,S2601,"Cubic","Extrapolate=Linear","MultiX=Average","Skip=True","Sort=True")</f>
        <v>13.746272726320246</v>
      </c>
    </row>
    <row r="2602" spans="16:21" x14ac:dyDescent="0.25">
      <c r="P2602" s="10">
        <v>38295</v>
      </c>
      <c r="Q2602">
        <v>11.53135</v>
      </c>
      <c r="S2602" s="42">
        <f t="shared" ca="1" si="45"/>
        <v>48460</v>
      </c>
      <c r="T2602" s="43">
        <f ca="1">_xll.BInterpol('Base CDI'!$H$4:$H$28,'Base CDI'!$J$4:$J$29,S2602,"Cubic","Extrapolate=Linear","MultiX=Average","Skip=True","Sort=True")</f>
        <v>13.892319837994918</v>
      </c>
      <c r="U2602" s="43">
        <f ca="1">_xll.BInterpol('Base CDI'!$H$4:$H$28,'Base CDI'!$I$4:$I$29,S2602,"Cubic","Extrapolate=Linear","MultiX=Average","Skip=True","Sort=True")</f>
        <v>13.746404062823753</v>
      </c>
    </row>
    <row r="2603" spans="16:21" x14ac:dyDescent="0.25">
      <c r="P2603" s="10">
        <v>38296</v>
      </c>
      <c r="Q2603">
        <v>11.53842</v>
      </c>
      <c r="S2603" s="42">
        <f t="shared" ca="1" si="45"/>
        <v>48461</v>
      </c>
      <c r="T2603" s="43">
        <f ca="1">_xll.BInterpol('Base CDI'!$H$4:$H$28,'Base CDI'!$J$4:$J$29,S2603,"Cubic","Extrapolate=Linear","MultiX=Average","Skip=True","Sort=True")</f>
        <v>13.892416370085391</v>
      </c>
      <c r="U2603" s="43">
        <f ca="1">_xll.BInterpol('Base CDI'!$H$4:$H$28,'Base CDI'!$I$4:$I$29,S2603,"Cubic","Extrapolate=Linear","MultiX=Average","Skip=True","Sort=True")</f>
        <v>13.746535088119675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48462</v>
      </c>
      <c r="T2604" s="43">
        <f ca="1">_xll.BInterpol('Base CDI'!$H$4:$H$28,'Base CDI'!$J$4:$J$29,S2604,"Cubic","Extrapolate=Linear","MultiX=Average","Skip=True","Sort=True")</f>
        <v>13.892512736215444</v>
      </c>
      <c r="U2604" s="43">
        <f ca="1">_xll.BInterpol('Base CDI'!$H$4:$H$28,'Base CDI'!$I$4:$I$29,S2604,"Cubic","Extrapolate=Linear","MultiX=Average","Skip=True","Sort=True")</f>
        <v>13.74666580190358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48463</v>
      </c>
      <c r="T2605" s="43">
        <f ca="1">_xll.BInterpol('Base CDI'!$H$4:$H$28,'Base CDI'!$J$4:$J$29,S2605,"Cubic","Extrapolate=Linear","MultiX=Average","Skip=True","Sort=True")</f>
        <v>13.892608936819306</v>
      </c>
      <c r="U2605" s="43">
        <f ca="1">_xll.BInterpol('Base CDI'!$H$4:$H$28,'Base CDI'!$I$4:$I$29,S2605,"Cubic","Extrapolate=Linear","MultiX=Average","Skip=True","Sort=True")</f>
        <v>13.746796203871046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48464</v>
      </c>
      <c r="T2606" s="43">
        <f ca="1">_xll.BInterpol('Base CDI'!$H$4:$H$28,'Base CDI'!$J$4:$J$29,S2606,"Cubic","Extrapolate=Linear","MultiX=Average","Skip=True","Sort=True")</f>
        <v>13.892704972331199</v>
      </c>
      <c r="U2606" s="43">
        <f ca="1">_xll.BInterpol('Base CDI'!$H$4:$H$28,'Base CDI'!$I$4:$I$29,S2606,"Cubic","Extrapolate=Linear","MultiX=Average","Skip=True","Sort=True")</f>
        <v>13.746926293717646</v>
      </c>
    </row>
    <row r="2607" spans="16:21" x14ac:dyDescent="0.25">
      <c r="P2607" s="10">
        <v>38302</v>
      </c>
      <c r="Q2607">
        <v>11.56676</v>
      </c>
      <c r="S2607" s="42">
        <f t="shared" ca="1" si="45"/>
        <v>48465</v>
      </c>
      <c r="T2607" s="43">
        <f ca="1">_xll.BInterpol('Base CDI'!$H$4:$H$28,'Base CDI'!$J$4:$J$29,S2607,"Cubic","Extrapolate=Linear","MultiX=Average","Skip=True","Sort=True")</f>
        <v>13.892800843185352</v>
      </c>
      <c r="U2607" s="43">
        <f ca="1">_xll.BInterpol('Base CDI'!$H$4:$H$28,'Base CDI'!$I$4:$I$29,S2607,"Cubic","Extrapolate=Linear","MultiX=Average","Skip=True","Sort=True")</f>
        <v>13.747056071138955</v>
      </c>
    </row>
    <row r="2608" spans="16:21" x14ac:dyDescent="0.25">
      <c r="P2608" s="10">
        <v>38303</v>
      </c>
      <c r="Q2608">
        <v>11.57385</v>
      </c>
      <c r="S2608" s="42">
        <f t="shared" ca="1" si="45"/>
        <v>48466</v>
      </c>
      <c r="T2608" s="43">
        <f ca="1">_xll.BInterpol('Base CDI'!$H$4:$H$28,'Base CDI'!$J$4:$J$29,S2608,"Cubic","Extrapolate=Linear","MultiX=Average","Skip=True","Sort=True")</f>
        <v>13.89289654981599</v>
      </c>
      <c r="U2608" s="43">
        <f ca="1">_xll.BInterpol('Base CDI'!$H$4:$H$28,'Base CDI'!$I$4:$I$29,S2608,"Cubic","Extrapolate=Linear","MultiX=Average","Skip=True","Sort=True")</f>
        <v>13.747185535830544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48467</v>
      </c>
      <c r="T2609" s="43">
        <f ca="1">_xll.BInterpol('Base CDI'!$H$4:$H$28,'Base CDI'!$J$4:$J$29,S2609,"Cubic","Extrapolate=Linear","MultiX=Average","Skip=True","Sort=True")</f>
        <v>13.892992092657339</v>
      </c>
      <c r="U2609" s="43">
        <f ca="1">_xll.BInterpol('Base CDI'!$H$4:$H$28,'Base CDI'!$I$4:$I$29,S2609,"Cubic","Extrapolate=Linear","MultiX=Average","Skip=True","Sort=True")</f>
        <v>13.747314687487989</v>
      </c>
    </row>
    <row r="2610" spans="16:21" x14ac:dyDescent="0.25">
      <c r="P2610" s="10">
        <v>38308</v>
      </c>
      <c r="Q2610">
        <v>11.58807</v>
      </c>
      <c r="S2610" s="42">
        <f t="shared" ca="1" si="45"/>
        <v>48468</v>
      </c>
      <c r="T2610" s="43">
        <f ca="1">_xll.BInterpol('Base CDI'!$H$4:$H$28,'Base CDI'!$J$4:$J$29,S2610,"Cubic","Extrapolate=Linear","MultiX=Average","Skip=True","Sort=True")</f>
        <v>13.893087472143625</v>
      </c>
      <c r="U2610" s="43">
        <f ca="1">_xll.BInterpol('Base CDI'!$H$4:$H$28,'Base CDI'!$I$4:$I$29,S2610,"Cubic","Extrapolate=Linear","MultiX=Average","Skip=True","Sort=True")</f>
        <v>13.747443525806863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48469</v>
      </c>
      <c r="T2611" s="43">
        <f ca="1">_xll.BInterpol('Base CDI'!$H$4:$H$28,'Base CDI'!$J$4:$J$29,S2611,"Cubic","Extrapolate=Linear","MultiX=Average","Skip=True","Sort=True")</f>
        <v>13.893182688709071</v>
      </c>
      <c r="U2611" s="43">
        <f ca="1">_xll.BInterpol('Base CDI'!$H$4:$H$28,'Base CDI'!$I$4:$I$29,S2611,"Cubic","Extrapolate=Linear","MultiX=Average","Skip=True","Sort=True")</f>
        <v>13.747572050482741</v>
      </c>
    </row>
    <row r="2612" spans="16:21" x14ac:dyDescent="0.25">
      <c r="P2612" s="10">
        <v>38310</v>
      </c>
      <c r="Q2612">
        <v>11.60249</v>
      </c>
      <c r="S2612" s="42">
        <f t="shared" ca="1" si="45"/>
        <v>48470</v>
      </c>
      <c r="T2612" s="43">
        <f ca="1">_xll.BInterpol('Base CDI'!$H$4:$H$28,'Base CDI'!$J$4:$J$29,S2612,"Cubic","Extrapolate=Linear","MultiX=Average","Skip=True","Sort=True")</f>
        <v>13.893277742787907</v>
      </c>
      <c r="U2612" s="43">
        <f ca="1">_xll.BInterpol('Base CDI'!$H$4:$H$28,'Base CDI'!$I$4:$I$29,S2612,"Cubic","Extrapolate=Linear","MultiX=Average","Skip=True","Sort=True")</f>
        <v>13.747700261211198</v>
      </c>
    </row>
    <row r="2613" spans="16:21" x14ac:dyDescent="0.25">
      <c r="P2613" s="10">
        <v>38313</v>
      </c>
      <c r="Q2613">
        <v>11.6098</v>
      </c>
      <c r="S2613" s="42">
        <f t="shared" ca="1" si="45"/>
        <v>48471</v>
      </c>
      <c r="T2613" s="43">
        <f ca="1">_xll.BInterpol('Base CDI'!$H$4:$H$28,'Base CDI'!$J$4:$J$29,S2613,"Cubic","Extrapolate=Linear","MultiX=Average","Skip=True","Sort=True")</f>
        <v>13.893372634814355</v>
      </c>
      <c r="U2613" s="43">
        <f ca="1">_xll.BInterpol('Base CDI'!$H$4:$H$28,'Base CDI'!$I$4:$I$29,S2613,"Cubic","Extrapolate=Linear","MultiX=Average","Skip=True","Sort=True")</f>
        <v>13.747828157687806</v>
      </c>
    </row>
    <row r="2614" spans="16:21" x14ac:dyDescent="0.25">
      <c r="P2614" s="10">
        <v>38314</v>
      </c>
      <c r="Q2614">
        <v>11.61712</v>
      </c>
      <c r="S2614" s="42">
        <f t="shared" ca="1" si="45"/>
        <v>48472</v>
      </c>
      <c r="T2614" s="43">
        <f ca="1">_xll.BInterpol('Base CDI'!$H$4:$H$28,'Base CDI'!$J$4:$J$29,S2614,"Cubic","Extrapolate=Linear","MultiX=Average","Skip=True","Sort=True")</f>
        <v>13.893467365222643</v>
      </c>
      <c r="U2614" s="43">
        <f ca="1">_xll.BInterpol('Base CDI'!$H$4:$H$28,'Base CDI'!$I$4:$I$29,S2614,"Cubic","Extrapolate=Linear","MultiX=Average","Skip=True","Sort=True")</f>
        <v>13.747955739608138</v>
      </c>
    </row>
    <row r="2615" spans="16:21" x14ac:dyDescent="0.25">
      <c r="P2615" s="10">
        <v>38315</v>
      </c>
      <c r="Q2615">
        <v>11.62444</v>
      </c>
      <c r="S2615" s="42">
        <f t="shared" ca="1" si="45"/>
        <v>48473</v>
      </c>
      <c r="T2615" s="43">
        <f ca="1">_xll.BInterpol('Base CDI'!$H$4:$H$28,'Base CDI'!$J$4:$J$29,S2615,"Cubic","Extrapolate=Linear","MultiX=Average","Skip=True","Sort=True")</f>
        <v>13.893561934446996</v>
      </c>
      <c r="U2615" s="43">
        <f ca="1">_xll.BInterpol('Base CDI'!$H$4:$H$28,'Base CDI'!$I$4:$I$29,S2615,"Cubic","Extrapolate=Linear","MultiX=Average","Skip=True","Sort=True")</f>
        <v>13.74808300666777</v>
      </c>
    </row>
    <row r="2616" spans="16:21" x14ac:dyDescent="0.25">
      <c r="P2616" s="10">
        <v>38316</v>
      </c>
      <c r="Q2616">
        <v>11.63176</v>
      </c>
      <c r="S2616" s="42">
        <f t="shared" ca="1" si="45"/>
        <v>48474</v>
      </c>
      <c r="T2616" s="43">
        <f ca="1">_xll.BInterpol('Base CDI'!$H$4:$H$28,'Base CDI'!$J$4:$J$29,S2616,"Cubic","Extrapolate=Linear","MultiX=Average","Skip=True","Sort=True")</f>
        <v>13.89365634292164</v>
      </c>
      <c r="U2616" s="43">
        <f ca="1">_xll.BInterpol('Base CDI'!$H$4:$H$28,'Base CDI'!$I$4:$I$29,S2616,"Cubic","Extrapolate=Linear","MultiX=Average","Skip=True","Sort=True")</f>
        <v>13.748209958562276</v>
      </c>
    </row>
    <row r="2617" spans="16:21" x14ac:dyDescent="0.25">
      <c r="P2617" s="10">
        <v>38317</v>
      </c>
      <c r="Q2617">
        <v>11.63907</v>
      </c>
      <c r="S2617" s="42">
        <f t="shared" ca="1" si="45"/>
        <v>48475</v>
      </c>
      <c r="T2617" s="43">
        <f ca="1">_xll.BInterpol('Base CDI'!$H$4:$H$28,'Base CDI'!$J$4:$J$29,S2617,"Cubic","Extrapolate=Linear","MultiX=Average","Skip=True","Sort=True")</f>
        <v>13.893750591080799</v>
      </c>
      <c r="U2617" s="43">
        <f ca="1">_xll.BInterpol('Base CDI'!$H$4:$H$28,'Base CDI'!$I$4:$I$29,S2617,"Cubic","Extrapolate=Linear","MultiX=Average","Skip=True","Sort=True")</f>
        <v>13.748336594987228</v>
      </c>
    </row>
    <row r="2618" spans="16:21" x14ac:dyDescent="0.25">
      <c r="P2618" s="10">
        <v>38320</v>
      </c>
      <c r="Q2618">
        <v>11.64639</v>
      </c>
      <c r="S2618" s="42">
        <f t="shared" ca="1" si="45"/>
        <v>48476</v>
      </c>
      <c r="T2618" s="43">
        <f ca="1">_xll.BInterpol('Base CDI'!$H$4:$H$28,'Base CDI'!$J$4:$J$29,S2618,"Cubic","Extrapolate=Linear","MultiX=Average","Skip=True","Sort=True")</f>
        <v>13.893844679358702</v>
      </c>
      <c r="U2618" s="43">
        <f ca="1">_xll.BInterpol('Base CDI'!$H$4:$H$28,'Base CDI'!$I$4:$I$29,S2618,"Cubic","Extrapolate=Linear","MultiX=Average","Skip=True","Sort=True")</f>
        <v>13.748462915638202</v>
      </c>
    </row>
    <row r="2619" spans="16:21" x14ac:dyDescent="0.25">
      <c r="P2619" s="10">
        <v>38321</v>
      </c>
      <c r="Q2619">
        <v>11.65372</v>
      </c>
      <c r="S2619" s="42">
        <f t="shared" ca="1" si="45"/>
        <v>48477</v>
      </c>
      <c r="T2619" s="43">
        <f ca="1">_xll.BInterpol('Base CDI'!$H$4:$H$28,'Base CDI'!$J$4:$J$29,S2619,"Cubic","Extrapolate=Linear","MultiX=Average","Skip=True","Sort=True")</f>
        <v>13.893938608189574</v>
      </c>
      <c r="U2619" s="43">
        <f ca="1">_xll.BInterpol('Base CDI'!$H$4:$H$28,'Base CDI'!$I$4:$I$29,S2619,"Cubic","Extrapolate=Linear","MultiX=Average","Skip=True","Sort=True")</f>
        <v>13.748588920210771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48478</v>
      </c>
      <c r="T2620" s="43">
        <f ca="1">_xll.BInterpol('Base CDI'!$H$4:$H$28,'Base CDI'!$J$4:$J$29,S2620,"Cubic","Extrapolate=Linear","MultiX=Average","Skip=True","Sort=True")</f>
        <v>13.894032378007639</v>
      </c>
      <c r="U2620" s="43">
        <f ca="1">_xll.BInterpol('Base CDI'!$H$4:$H$28,'Base CDI'!$I$4:$I$29,S2620,"Cubic","Extrapolate=Linear","MultiX=Average","Skip=True","Sort=True")</f>
        <v>13.748714608400508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48479</v>
      </c>
      <c r="T2621" s="43">
        <f ca="1">_xll.BInterpol('Base CDI'!$H$4:$H$28,'Base CDI'!$J$4:$J$29,S2621,"Cubic","Extrapolate=Linear","MultiX=Average","Skip=True","Sort=True")</f>
        <v>13.894125989247124</v>
      </c>
      <c r="U2621" s="43">
        <f ca="1">_xll.BInterpol('Base CDI'!$H$4:$H$28,'Base CDI'!$I$4:$I$29,S2621,"Cubic","Extrapolate=Linear","MultiX=Average","Skip=True","Sort=True")</f>
        <v>13.748839979902989</v>
      </c>
    </row>
    <row r="2622" spans="16:21" x14ac:dyDescent="0.25">
      <c r="P2622" s="10">
        <v>38324</v>
      </c>
      <c r="Q2622">
        <v>11.67577</v>
      </c>
      <c r="S2622" s="42">
        <f t="shared" ca="1" si="45"/>
        <v>48480</v>
      </c>
      <c r="T2622" s="43">
        <f ca="1">_xll.BInterpol('Base CDI'!$H$4:$H$28,'Base CDI'!$J$4:$J$29,S2622,"Cubic","Extrapolate=Linear","MultiX=Average","Skip=True","Sort=True")</f>
        <v>13.894219442342255</v>
      </c>
      <c r="U2622" s="43">
        <f ca="1">_xll.BInterpol('Base CDI'!$H$4:$H$28,'Base CDI'!$I$4:$I$29,S2622,"Cubic","Extrapolate=Linear","MultiX=Average","Skip=True","Sort=True")</f>
        <v>13.748965034413787</v>
      </c>
    </row>
    <row r="2623" spans="16:21" x14ac:dyDescent="0.25">
      <c r="P2623" s="10">
        <v>38327</v>
      </c>
      <c r="Q2623">
        <v>11.68313</v>
      </c>
      <c r="S2623" s="42">
        <f t="shared" ca="1" si="45"/>
        <v>48481</v>
      </c>
      <c r="T2623" s="43">
        <f ca="1">_xll.BInterpol('Base CDI'!$H$4:$H$28,'Base CDI'!$J$4:$J$29,S2623,"Cubic","Extrapolate=Linear","MultiX=Average","Skip=True","Sort=True")</f>
        <v>13.894312737727256</v>
      </c>
      <c r="U2623" s="43">
        <f ca="1">_xll.BInterpol('Base CDI'!$H$4:$H$28,'Base CDI'!$I$4:$I$29,S2623,"Cubic","Extrapolate=Linear","MultiX=Average","Skip=True","Sort=True")</f>
        <v>13.749089771628475</v>
      </c>
    </row>
    <row r="2624" spans="16:21" x14ac:dyDescent="0.25">
      <c r="P2624" s="10">
        <v>38328</v>
      </c>
      <c r="Q2624">
        <v>11.69049</v>
      </c>
      <c r="S2624" s="42">
        <f t="shared" ca="1" si="45"/>
        <v>48482</v>
      </c>
      <c r="T2624" s="43">
        <f ca="1">_xll.BInterpol('Base CDI'!$H$4:$H$28,'Base CDI'!$J$4:$J$29,S2624,"Cubic","Extrapolate=Linear","MultiX=Average","Skip=True","Sort=True")</f>
        <v>13.894405875836354</v>
      </c>
      <c r="U2624" s="43">
        <f ca="1">_xll.BInterpol('Base CDI'!$H$4:$H$28,'Base CDI'!$I$4:$I$29,S2624,"Cubic","Extrapolate=Linear","MultiX=Average","Skip=True","Sort=True")</f>
        <v>13.749214191242629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48483</v>
      </c>
      <c r="T2625" s="43">
        <f ca="1">_xll.BInterpol('Base CDI'!$H$4:$H$28,'Base CDI'!$J$4:$J$29,S2625,"Cubic","Extrapolate=Linear","MultiX=Average","Skip=True","Sort=True")</f>
        <v>13.894498857103775</v>
      </c>
      <c r="U2625" s="43">
        <f ca="1">_xll.BInterpol('Base CDI'!$H$4:$H$28,'Base CDI'!$I$4:$I$29,S2625,"Cubic","Extrapolate=Linear","MultiX=Average","Skip=True","Sort=True")</f>
        <v>13.749338292951821</v>
      </c>
    </row>
    <row r="2626" spans="16:21" x14ac:dyDescent="0.25">
      <c r="P2626" s="10">
        <v>38330</v>
      </c>
      <c r="Q2626">
        <v>11.7052</v>
      </c>
      <c r="S2626" s="42">
        <f t="shared" ca="1" si="45"/>
        <v>48484</v>
      </c>
      <c r="T2626" s="43">
        <f ca="1">_xll.BInterpol('Base CDI'!$H$4:$H$28,'Base CDI'!$J$4:$J$29,S2626,"Cubic","Extrapolate=Linear","MultiX=Average","Skip=True","Sort=True")</f>
        <v>13.894591681963746</v>
      </c>
      <c r="U2626" s="43">
        <f ca="1">_xll.BInterpol('Base CDI'!$H$4:$H$28,'Base CDI'!$I$4:$I$29,S2626,"Cubic","Extrapolate=Linear","MultiX=Average","Skip=True","Sort=True")</f>
        <v>13.749462076451625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48485</v>
      </c>
      <c r="T2627" s="43">
        <f ca="1">_xll.BInterpol('Base CDI'!$H$4:$H$28,'Base CDI'!$J$4:$J$29,S2627,"Cubic","Extrapolate=Linear","MultiX=Average","Skip=True","Sort=True")</f>
        <v>13.89468435085049</v>
      </c>
      <c r="U2627" s="43">
        <f ca="1">_xll.BInterpol('Base CDI'!$H$4:$H$28,'Base CDI'!$I$4:$I$29,S2627,"Cubic","Extrapolate=Linear","MultiX=Average","Skip=True","Sort=True")</f>
        <v>13.749585541437616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48486</v>
      </c>
      <c r="T2628" s="43">
        <f ca="1">_xll.BInterpol('Base CDI'!$H$4:$H$28,'Base CDI'!$J$4:$J$29,S2628,"Cubic","Extrapolate=Linear","MultiX=Average","Skip=True","Sort=True")</f>
        <v>13.894776864198233</v>
      </c>
      <c r="U2628" s="43">
        <f ca="1">_xll.BInterpol('Base CDI'!$H$4:$H$28,'Base CDI'!$I$4:$I$29,S2628,"Cubic","Extrapolate=Linear","MultiX=Average","Skip=True","Sort=True")</f>
        <v>13.749708687605366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48487</v>
      </c>
      <c r="T2629" s="43">
        <f ca="1">_xll.BInterpol('Base CDI'!$H$4:$H$28,'Base CDI'!$J$4:$J$29,S2629,"Cubic","Extrapolate=Linear","MultiX=Average","Skip=True","Sort=True")</f>
        <v>13.894869222441203</v>
      </c>
      <c r="U2629" s="43">
        <f ca="1">_xll.BInterpol('Base CDI'!$H$4:$H$28,'Base CDI'!$I$4:$I$29,S2629,"Cubic","Extrapolate=Linear","MultiX=Average","Skip=True","Sort=True")</f>
        <v>13.749831514650452</v>
      </c>
    </row>
    <row r="2630" spans="16:21" x14ac:dyDescent="0.25">
      <c r="P2630" s="10">
        <v>38336</v>
      </c>
      <c r="Q2630">
        <v>11.73471</v>
      </c>
      <c r="S2630" s="42">
        <f t="shared" ca="1" si="45"/>
        <v>48488</v>
      </c>
      <c r="T2630" s="43">
        <f ca="1">_xll.BInterpol('Base CDI'!$H$4:$H$28,'Base CDI'!$J$4:$J$29,S2630,"Cubic","Extrapolate=Linear","MultiX=Average","Skip=True","Sort=True")</f>
        <v>13.894961426013626</v>
      </c>
      <c r="U2630" s="43">
        <f ca="1">_xll.BInterpol('Base CDI'!$H$4:$H$28,'Base CDI'!$I$4:$I$29,S2630,"Cubic","Extrapolate=Linear","MultiX=Average","Skip=True","Sort=True")</f>
        <v>13.749954022268447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48489</v>
      </c>
      <c r="T2631" s="43">
        <f ca="1">_xll.BInterpol('Base CDI'!$H$4:$H$28,'Base CDI'!$J$4:$J$29,S2631,"Cubic","Extrapolate=Linear","MultiX=Average","Skip=True","Sort=True")</f>
        <v>13.895053475349725</v>
      </c>
      <c r="U2631" s="43">
        <f ca="1">_xll.BInterpol('Base CDI'!$H$4:$H$28,'Base CDI'!$I$4:$I$29,S2631,"Cubic","Extrapolate=Linear","MultiX=Average","Skip=True","Sort=True")</f>
        <v>13.750076210154925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48490</v>
      </c>
      <c r="T2632" s="43">
        <f ca="1">_xll.BInterpol('Base CDI'!$H$4:$H$28,'Base CDI'!$J$4:$J$29,S2632,"Cubic","Extrapolate=Linear","MultiX=Average","Skip=True","Sort=True")</f>
        <v>13.895145370883727</v>
      </c>
      <c r="U2632" s="43">
        <f ca="1">_xll.BInterpol('Base CDI'!$H$4:$H$28,'Base CDI'!$I$4:$I$29,S2632,"Cubic","Extrapolate=Linear","MultiX=Average","Skip=True","Sort=True")</f>
        <v>13.750198078005457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48491</v>
      </c>
      <c r="T2633" s="43">
        <f ca="1">_xll.BInterpol('Base CDI'!$H$4:$H$28,'Base CDI'!$J$4:$J$29,S2633,"Cubic","Extrapolate=Linear","MultiX=Average","Skip=True","Sort=True")</f>
        <v>13.895237113049857</v>
      </c>
      <c r="U2633" s="43">
        <f ca="1">_xll.BInterpol('Base CDI'!$H$4:$H$28,'Base CDI'!$I$4:$I$29,S2633,"Cubic","Extrapolate=Linear","MultiX=Average","Skip=True","Sort=True")</f>
        <v>13.750319625515621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48492</v>
      </c>
      <c r="T2634" s="43">
        <f ca="1">_xll.BInterpol('Base CDI'!$H$4:$H$28,'Base CDI'!$J$4:$J$29,S2634,"Cubic","Extrapolate=Linear","MultiX=Average","Skip=True","Sort=True")</f>
        <v>13.895328702282344</v>
      </c>
      <c r="U2634" s="43">
        <f ca="1">_xll.BInterpol('Base CDI'!$H$4:$H$28,'Base CDI'!$I$4:$I$29,S2634,"Cubic","Extrapolate=Linear","MultiX=Average","Skip=True","Sort=True")</f>
        <v>13.750440852380986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48493</v>
      </c>
      <c r="T2635" s="43">
        <f ca="1">_xll.BInterpol('Base CDI'!$H$4:$H$28,'Base CDI'!$J$4:$J$29,S2635,"Cubic","Extrapolate=Linear","MultiX=Average","Skip=True","Sort=True")</f>
        <v>13.89542013901541</v>
      </c>
      <c r="U2635" s="43">
        <f ca="1">_xll.BInterpol('Base CDI'!$H$4:$H$28,'Base CDI'!$I$4:$I$29,S2635,"Cubic","Extrapolate=Linear","MultiX=Average","Skip=True","Sort=True")</f>
        <v>13.750561758297133</v>
      </c>
    </row>
    <row r="2636" spans="16:21" x14ac:dyDescent="0.25">
      <c r="P2636" s="10">
        <v>38344</v>
      </c>
      <c r="Q2636">
        <v>11.78012</v>
      </c>
      <c r="S2636" s="42">
        <f t="shared" ca="1" si="46"/>
        <v>48494</v>
      </c>
      <c r="T2636" s="43">
        <f ca="1">_xll.BInterpol('Base CDI'!$H$4:$H$28,'Base CDI'!$J$4:$J$29,S2636,"Cubic","Extrapolate=Linear","MultiX=Average","Skip=True","Sort=True")</f>
        <v>13.895511423683283</v>
      </c>
      <c r="U2636" s="43">
        <f ca="1">_xll.BInterpol('Base CDI'!$H$4:$H$28,'Base CDI'!$I$4:$I$29,S2636,"Cubic","Extrapolate=Linear","MultiX=Average","Skip=True","Sort=True")</f>
        <v>13.75068234295963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48495</v>
      </c>
      <c r="T2637" s="43">
        <f ca="1">_xll.BInterpol('Base CDI'!$H$4:$H$28,'Base CDI'!$J$4:$J$29,S2637,"Cubic","Extrapolate=Linear","MultiX=Average","Skip=True","Sort=True")</f>
        <v>13.895602556720187</v>
      </c>
      <c r="U2637" s="43">
        <f ca="1">_xll.BInterpol('Base CDI'!$H$4:$H$28,'Base CDI'!$I$4:$I$29,S2637,"Cubic","Extrapolate=Linear","MultiX=Average","Skip=True","Sort=True")</f>
        <v>13.750802606064052</v>
      </c>
    </row>
    <row r="2638" spans="16:21" x14ac:dyDescent="0.25">
      <c r="P2638" s="10">
        <v>38348</v>
      </c>
      <c r="Q2638">
        <v>11.79538</v>
      </c>
      <c r="S2638" s="42">
        <f t="shared" ca="1" si="46"/>
        <v>48496</v>
      </c>
      <c r="T2638" s="43">
        <f ca="1">_xll.BInterpol('Base CDI'!$H$4:$H$28,'Base CDI'!$J$4:$J$29,S2638,"Cubic","Extrapolate=Linear","MultiX=Average","Skip=True","Sort=True")</f>
        <v>13.89569353856035</v>
      </c>
      <c r="U2638" s="43">
        <f ca="1">_xll.BInterpol('Base CDI'!$H$4:$H$28,'Base CDI'!$I$4:$I$29,S2638,"Cubic","Extrapolate=Linear","MultiX=Average","Skip=True","Sort=True")</f>
        <v>13.750922547305976</v>
      </c>
    </row>
    <row r="2639" spans="16:21" x14ac:dyDescent="0.25">
      <c r="P2639" s="10">
        <v>38349</v>
      </c>
      <c r="Q2639">
        <v>11.80301</v>
      </c>
      <c r="S2639" s="42">
        <f t="shared" ca="1" si="46"/>
        <v>48497</v>
      </c>
      <c r="T2639" s="43">
        <f ca="1">_xll.BInterpol('Base CDI'!$H$4:$H$28,'Base CDI'!$J$4:$J$29,S2639,"Cubic","Extrapolate=Linear","MultiX=Average","Skip=True","Sort=True")</f>
        <v>13.895784369637994</v>
      </c>
      <c r="U2639" s="43">
        <f ca="1">_xll.BInterpol('Base CDI'!$H$4:$H$28,'Base CDI'!$I$4:$I$29,S2639,"Cubic","Extrapolate=Linear","MultiX=Average","Skip=True","Sort=True")</f>
        <v>13.751042166380973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48498</v>
      </c>
      <c r="T2640" s="43">
        <f ca="1">_xll.BInterpol('Base CDI'!$H$4:$H$28,'Base CDI'!$J$4:$J$29,S2640,"Cubic","Extrapolate=Linear","MultiX=Average","Skip=True","Sort=True")</f>
        <v>13.89587505038735</v>
      </c>
      <c r="U2640" s="43">
        <f ca="1">_xll.BInterpol('Base CDI'!$H$4:$H$28,'Base CDI'!$I$4:$I$29,S2640,"Cubic","Extrapolate=Linear","MultiX=Average","Skip=True","Sort=True")</f>
        <v>13.751161462984618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48499</v>
      </c>
      <c r="T2641" s="43">
        <f ca="1">_xll.BInterpol('Base CDI'!$H$4:$H$28,'Base CDI'!$J$4:$J$29,S2641,"Cubic","Extrapolate=Linear","MultiX=Average","Skip=True","Sort=True")</f>
        <v>13.89596558124264</v>
      </c>
      <c r="U2641" s="43">
        <f ca="1">_xll.BInterpol('Base CDI'!$H$4:$H$28,'Base CDI'!$I$4:$I$29,S2641,"Cubic","Extrapolate=Linear","MultiX=Average","Skip=True","Sort=True")</f>
        <v>13.751280436812484</v>
      </c>
    </row>
    <row r="2642" spans="16:21" x14ac:dyDescent="0.25">
      <c r="P2642" s="10">
        <v>38352</v>
      </c>
      <c r="Q2642">
        <v>11.82596</v>
      </c>
      <c r="S2642" s="42">
        <f t="shared" ca="1" si="46"/>
        <v>48500</v>
      </c>
      <c r="T2642" s="43">
        <f ca="1">_xll.BInterpol('Base CDI'!$H$4:$H$28,'Base CDI'!$J$4:$J$29,S2642,"Cubic","Extrapolate=Linear","MultiX=Average","Skip=True","Sort=True")</f>
        <v>13.896055962638091</v>
      </c>
      <c r="U2642" s="43">
        <f ca="1">_xll.BInterpol('Base CDI'!$H$4:$H$28,'Base CDI'!$I$4:$I$29,S2642,"Cubic","Extrapolate=Linear","MultiX=Average","Skip=True","Sort=True")</f>
        <v>13.751399087560147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48501</v>
      </c>
      <c r="T2643" s="43">
        <f ca="1">_xll.BInterpol('Base CDI'!$H$4:$H$28,'Base CDI'!$J$4:$J$29,S2643,"Cubic","Extrapolate=Linear","MultiX=Average","Skip=True","Sort=True")</f>
        <v>13.896146195007928</v>
      </c>
      <c r="U2643" s="43">
        <f ca="1">_xll.BInterpol('Base CDI'!$H$4:$H$28,'Base CDI'!$I$4:$I$29,S2643,"Cubic","Extrapolate=Linear","MultiX=Average","Skip=True","Sort=True")</f>
        <v>13.751517414923178</v>
      </c>
    </row>
    <row r="2644" spans="16:21" x14ac:dyDescent="0.25">
      <c r="P2644" s="10">
        <v>38356</v>
      </c>
      <c r="Q2644">
        <v>11.84131</v>
      </c>
      <c r="S2644" s="42">
        <f t="shared" ca="1" si="46"/>
        <v>48502</v>
      </c>
      <c r="T2644" s="43">
        <f ca="1">_xll.BInterpol('Base CDI'!$H$4:$H$28,'Base CDI'!$J$4:$J$29,S2644,"Cubic","Extrapolate=Linear","MultiX=Average","Skip=True","Sort=True")</f>
        <v>13.896236278786377</v>
      </c>
      <c r="U2644" s="43">
        <f ca="1">_xll.BInterpol('Base CDI'!$H$4:$H$28,'Base CDI'!$I$4:$I$29,S2644,"Cubic","Extrapolate=Linear","MultiX=Average","Skip=True","Sort=True")</f>
        <v>13.751635418597154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48503</v>
      </c>
      <c r="T2645" s="43">
        <f ca="1">_xll.BInterpol('Base CDI'!$H$4:$H$28,'Base CDI'!$J$4:$J$29,S2645,"Cubic","Extrapolate=Linear","MultiX=Average","Skip=True","Sort=True")</f>
        <v>13.896326214407665</v>
      </c>
      <c r="U2645" s="43">
        <f ca="1">_xll.BInterpol('Base CDI'!$H$4:$H$28,'Base CDI'!$I$4:$I$29,S2645,"Cubic","Extrapolate=Linear","MultiX=Average","Skip=True","Sort=True")</f>
        <v>13.751753098277646</v>
      </c>
    </row>
    <row r="2646" spans="16:21" x14ac:dyDescent="0.25">
      <c r="P2646" s="10">
        <v>38358</v>
      </c>
      <c r="Q2646">
        <v>11.85665</v>
      </c>
      <c r="S2646" s="42">
        <f t="shared" ca="1" si="46"/>
        <v>48504</v>
      </c>
      <c r="T2646" s="43">
        <f ca="1">_xll.BInterpol('Base CDI'!$H$4:$H$28,'Base CDI'!$J$4:$J$29,S2646,"Cubic","Extrapolate=Linear","MultiX=Average","Skip=True","Sort=True")</f>
        <v>13.896416002306015</v>
      </c>
      <c r="U2646" s="43">
        <f ca="1">_xll.BInterpol('Base CDI'!$H$4:$H$28,'Base CDI'!$I$4:$I$29,S2646,"Cubic","Extrapolate=Linear","MultiX=Average","Skip=True","Sort=True")</f>
        <v>13.75187045366023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48505</v>
      </c>
      <c r="T2647" s="43">
        <f ca="1">_xll.BInterpol('Base CDI'!$H$4:$H$28,'Base CDI'!$J$4:$J$29,S2647,"Cubic","Extrapolate=Linear","MultiX=Average","Skip=True","Sort=True")</f>
        <v>13.896505642915658</v>
      </c>
      <c r="U2647" s="43">
        <f ca="1">_xll.BInterpol('Base CDI'!$H$4:$H$28,'Base CDI'!$I$4:$I$29,S2647,"Cubic","Extrapolate=Linear","MultiX=Average","Skip=True","Sort=True")</f>
        <v>13.751987484440479</v>
      </c>
    </row>
    <row r="2648" spans="16:21" x14ac:dyDescent="0.25">
      <c r="P2648" s="10">
        <v>38362</v>
      </c>
      <c r="Q2648">
        <v>11.87201</v>
      </c>
      <c r="S2648" s="42">
        <f t="shared" ca="1" si="46"/>
        <v>48506</v>
      </c>
      <c r="T2648" s="43">
        <f ca="1">_xll.BInterpol('Base CDI'!$H$4:$H$28,'Base CDI'!$J$4:$J$29,S2648,"Cubic","Extrapolate=Linear","MultiX=Average","Skip=True","Sort=True")</f>
        <v>13.896595136670813</v>
      </c>
      <c r="U2648" s="43">
        <f ca="1">_xll.BInterpol('Base CDI'!$H$4:$H$28,'Base CDI'!$I$4:$I$29,S2648,"Cubic","Extrapolate=Linear","MultiX=Average","Skip=True","Sort=True")</f>
        <v>13.752104190313966</v>
      </c>
    </row>
    <row r="2649" spans="16:21" x14ac:dyDescent="0.25">
      <c r="P2649" s="10">
        <v>38363</v>
      </c>
      <c r="Q2649">
        <v>11.8797</v>
      </c>
      <c r="S2649" s="42">
        <f t="shared" ca="1" si="46"/>
        <v>48507</v>
      </c>
      <c r="T2649" s="43">
        <f ca="1">_xll.BInterpol('Base CDI'!$H$4:$H$28,'Base CDI'!$J$4:$J$29,S2649,"Cubic","Extrapolate=Linear","MultiX=Average","Skip=True","Sort=True")</f>
        <v>13.896684484005711</v>
      </c>
      <c r="U2649" s="43">
        <f ca="1">_xll.BInterpol('Base CDI'!$H$4:$H$28,'Base CDI'!$I$4:$I$29,S2649,"Cubic","Extrapolate=Linear","MultiX=Average","Skip=True","Sort=True")</f>
        <v>13.752220570976268</v>
      </c>
    </row>
    <row r="2650" spans="16:21" x14ac:dyDescent="0.25">
      <c r="P2650" s="10">
        <v>38364</v>
      </c>
      <c r="Q2650">
        <v>11.88738</v>
      </c>
      <c r="S2650" s="42">
        <f t="shared" ca="1" si="46"/>
        <v>48508</v>
      </c>
      <c r="T2650" s="43">
        <f ca="1">_xll.BInterpol('Base CDI'!$H$4:$H$28,'Base CDI'!$J$4:$J$29,S2650,"Cubic","Extrapolate=Linear","MultiX=Average","Skip=True","Sort=True")</f>
        <v>13.896773685354576</v>
      </c>
      <c r="U2650" s="43">
        <f ca="1">_xll.BInterpol('Base CDI'!$H$4:$H$28,'Base CDI'!$I$4:$I$29,S2650,"Cubic","Extrapolate=Linear","MultiX=Average","Skip=True","Sort=True")</f>
        <v>13.752336626122958</v>
      </c>
    </row>
    <row r="2651" spans="16:21" x14ac:dyDescent="0.25">
      <c r="P2651" s="10">
        <v>38365</v>
      </c>
      <c r="Q2651">
        <v>11.89508</v>
      </c>
      <c r="S2651" s="42">
        <f t="shared" ca="1" si="46"/>
        <v>48509</v>
      </c>
      <c r="T2651" s="43">
        <f ca="1">_xll.BInterpol('Base CDI'!$H$4:$H$28,'Base CDI'!$J$4:$J$29,S2651,"Cubic","Extrapolate=Linear","MultiX=Average","Skip=True","Sort=True")</f>
        <v>13.896862741151633</v>
      </c>
      <c r="U2651" s="43">
        <f ca="1">_xll.BInterpol('Base CDI'!$H$4:$H$28,'Base CDI'!$I$4:$I$29,S2651,"Cubic","Extrapolate=Linear","MultiX=Average","Skip=True","Sort=True")</f>
        <v>13.752452355449607</v>
      </c>
    </row>
    <row r="2652" spans="16:21" x14ac:dyDescent="0.25">
      <c r="P2652" s="10">
        <v>38366</v>
      </c>
      <c r="Q2652">
        <v>11.90277</v>
      </c>
      <c r="S2652" s="42">
        <f t="shared" ca="1" si="46"/>
        <v>48510</v>
      </c>
      <c r="T2652" s="43">
        <f ca="1">_xll.BInterpol('Base CDI'!$H$4:$H$28,'Base CDI'!$J$4:$J$29,S2652,"Cubic","Extrapolate=Linear","MultiX=Average","Skip=True","Sort=True")</f>
        <v>13.896951651831108</v>
      </c>
      <c r="U2652" s="43">
        <f ca="1">_xll.BInterpol('Base CDI'!$H$4:$H$28,'Base CDI'!$I$4:$I$29,S2652,"Cubic","Extrapolate=Linear","MultiX=Average","Skip=True","Sort=True")</f>
        <v>13.752567758651793</v>
      </c>
    </row>
    <row r="2653" spans="16:21" x14ac:dyDescent="0.25">
      <c r="P2653" s="10">
        <v>38369</v>
      </c>
      <c r="Q2653">
        <v>11.91048</v>
      </c>
      <c r="S2653" s="42">
        <f t="shared" ca="1" si="46"/>
        <v>48511</v>
      </c>
      <c r="T2653" s="43">
        <f ca="1">_xll.BInterpol('Base CDI'!$H$4:$H$28,'Base CDI'!$J$4:$J$29,S2653,"Cubic","Extrapolate=Linear","MultiX=Average","Skip=True","Sort=True")</f>
        <v>13.897040417827229</v>
      </c>
      <c r="U2653" s="43">
        <f ca="1">_xll.BInterpol('Base CDI'!$H$4:$H$28,'Base CDI'!$I$4:$I$29,S2653,"Cubic","Extrapolate=Linear","MultiX=Average","Skip=True","Sort=True")</f>
        <v>13.752682835425086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48512</v>
      </c>
      <c r="T2654" s="43">
        <f ca="1">_xll.BInterpol('Base CDI'!$H$4:$H$28,'Base CDI'!$J$4:$J$29,S2654,"Cubic","Extrapolate=Linear","MultiX=Average","Skip=True","Sort=True")</f>
        <v>13.897129039574219</v>
      </c>
      <c r="U2654" s="43">
        <f ca="1">_xll.BInterpol('Base CDI'!$H$4:$H$28,'Base CDI'!$I$4:$I$29,S2654,"Cubic","Extrapolate=Linear","MultiX=Average","Skip=True","Sort=True")</f>
        <v>13.752797585465062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48513</v>
      </c>
      <c r="T2655" s="43">
        <f ca="1">_xll.BInterpol('Base CDI'!$H$4:$H$28,'Base CDI'!$J$4:$J$29,S2655,"Cubic","Extrapolate=Linear","MultiX=Average","Skip=True","Sort=True")</f>
        <v>13.897217517506304</v>
      </c>
      <c r="U2655" s="43">
        <f ca="1">_xll.BInterpol('Base CDI'!$H$4:$H$28,'Base CDI'!$I$4:$I$29,S2655,"Cubic","Extrapolate=Linear","MultiX=Average","Skip=True","Sort=True")</f>
        <v>13.752912008467296</v>
      </c>
    </row>
    <row r="2656" spans="16:21" x14ac:dyDescent="0.25">
      <c r="P2656" s="10">
        <v>38372</v>
      </c>
      <c r="Q2656">
        <v>11.93365</v>
      </c>
      <c r="S2656" s="42">
        <f t="shared" ca="1" si="46"/>
        <v>48514</v>
      </c>
      <c r="T2656" s="43">
        <f ca="1">_xll.BInterpol('Base CDI'!$H$4:$H$28,'Base CDI'!$J$4:$J$29,S2656,"Cubic","Extrapolate=Linear","MultiX=Average","Skip=True","Sort=True")</f>
        <v>13.897305852057711</v>
      </c>
      <c r="U2656" s="43">
        <f ca="1">_xll.BInterpol('Base CDI'!$H$4:$H$28,'Base CDI'!$I$4:$I$29,S2656,"Cubic","Extrapolate=Linear","MultiX=Average","Skip=True","Sort=True")</f>
        <v>13.753026104127359</v>
      </c>
    </row>
    <row r="2657" spans="16:21" x14ac:dyDescent="0.25">
      <c r="P2657" s="10">
        <v>38373</v>
      </c>
      <c r="Q2657">
        <v>11.94158</v>
      </c>
      <c r="S2657" s="42">
        <f t="shared" ca="1" si="46"/>
        <v>48515</v>
      </c>
      <c r="T2657" s="43">
        <f ca="1">_xll.BInterpol('Base CDI'!$H$4:$H$28,'Base CDI'!$J$4:$J$29,S2657,"Cubic","Extrapolate=Linear","MultiX=Average","Skip=True","Sort=True")</f>
        <v>13.897394043662665</v>
      </c>
      <c r="U2657" s="43">
        <f ca="1">_xll.BInterpol('Base CDI'!$H$4:$H$28,'Base CDI'!$I$4:$I$29,S2657,"Cubic","Extrapolate=Linear","MultiX=Average","Skip=True","Sort=True")</f>
        <v>13.75313987214083</v>
      </c>
    </row>
    <row r="2658" spans="16:21" x14ac:dyDescent="0.25">
      <c r="P2658" s="10">
        <v>38376</v>
      </c>
      <c r="Q2658">
        <v>11.94952</v>
      </c>
      <c r="S2658" s="42">
        <f t="shared" ca="1" si="46"/>
        <v>48516</v>
      </c>
      <c r="T2658" s="43">
        <f ca="1">_xll.BInterpol('Base CDI'!$H$4:$H$28,'Base CDI'!$J$4:$J$29,S2658,"Cubic","Extrapolate=Linear","MultiX=Average","Skip=True","Sort=True")</f>
        <v>13.897482092755393</v>
      </c>
      <c r="U2658" s="43">
        <f ca="1">_xll.BInterpol('Base CDI'!$H$4:$H$28,'Base CDI'!$I$4:$I$29,S2658,"Cubic","Extrapolate=Linear","MultiX=Average","Skip=True","Sort=True")</f>
        <v>13.753253312203277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48517</v>
      </c>
      <c r="T2659" s="43">
        <f ca="1">_xll.BInterpol('Base CDI'!$H$4:$H$28,'Base CDI'!$J$4:$J$29,S2659,"Cubic","Extrapolate=Linear","MultiX=Average","Skip=True","Sort=True")</f>
        <v>13.897569999770118</v>
      </c>
      <c r="U2659" s="43">
        <f ca="1">_xll.BInterpol('Base CDI'!$H$4:$H$28,'Base CDI'!$I$4:$I$29,S2659,"Cubic","Extrapolate=Linear","MultiX=Average","Skip=True","Sort=True")</f>
        <v>13.753366424010277</v>
      </c>
    </row>
    <row r="2660" spans="16:21" x14ac:dyDescent="0.25">
      <c r="P2660" s="10">
        <v>38378</v>
      </c>
      <c r="Q2660">
        <v>11.96542</v>
      </c>
      <c r="S2660" s="42">
        <f t="shared" ca="1" si="46"/>
        <v>48518</v>
      </c>
      <c r="T2660" s="43">
        <f ca="1">_xll.BInterpol('Base CDI'!$H$4:$H$28,'Base CDI'!$J$4:$J$29,S2660,"Cubic","Extrapolate=Linear","MultiX=Average","Skip=True","Sort=True")</f>
        <v>13.897657765141069</v>
      </c>
      <c r="U2660" s="43">
        <f ca="1">_xll.BInterpol('Base CDI'!$H$4:$H$28,'Base CDI'!$I$4:$I$29,S2660,"Cubic","Extrapolate=Linear","MultiX=Average","Skip=True","Sort=True")</f>
        <v>13.753479207257403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48519</v>
      </c>
      <c r="T2661" s="43">
        <f ca="1">_xll.BInterpol('Base CDI'!$H$4:$H$28,'Base CDI'!$J$4:$J$29,S2661,"Cubic","Extrapolate=Linear","MultiX=Average","Skip=True","Sort=True")</f>
        <v>13.89774538930247</v>
      </c>
      <c r="U2661" s="43">
        <f ca="1">_xll.BInterpol('Base CDI'!$H$4:$H$28,'Base CDI'!$I$4:$I$29,S2661,"Cubic","Extrapolate=Linear","MultiX=Average","Skip=True","Sort=True")</f>
        <v>13.753591661640231</v>
      </c>
    </row>
    <row r="2662" spans="16:21" x14ac:dyDescent="0.25">
      <c r="P2662" s="10">
        <v>38380</v>
      </c>
      <c r="Q2662">
        <v>11.98133</v>
      </c>
      <c r="S2662" s="42">
        <f t="shared" ca="1" si="46"/>
        <v>48520</v>
      </c>
      <c r="T2662" s="43">
        <f ca="1">_xll.BInterpol('Base CDI'!$H$4:$H$28,'Base CDI'!$J$4:$J$29,S2662,"Cubic","Extrapolate=Linear","MultiX=Average","Skip=True","Sort=True")</f>
        <v>13.897832872688548</v>
      </c>
      <c r="U2662" s="43">
        <f ca="1">_xll.BInterpol('Base CDI'!$H$4:$H$28,'Base CDI'!$I$4:$I$29,S2662,"Cubic","Extrapolate=Linear","MultiX=Average","Skip=True","Sort=True")</f>
        <v>13.753703786854331</v>
      </c>
    </row>
    <row r="2663" spans="16:21" x14ac:dyDescent="0.25">
      <c r="P2663" s="10">
        <v>38383</v>
      </c>
      <c r="Q2663">
        <v>11.98929</v>
      </c>
      <c r="S2663" s="42">
        <f t="shared" ca="1" si="46"/>
        <v>48521</v>
      </c>
      <c r="T2663" s="43">
        <f ca="1">_xll.BInterpol('Base CDI'!$H$4:$H$28,'Base CDI'!$J$4:$J$29,S2663,"Cubic","Extrapolate=Linear","MultiX=Average","Skip=True","Sort=True")</f>
        <v>13.897920215733526</v>
      </c>
      <c r="U2663" s="43">
        <f ca="1">_xll.BInterpol('Base CDI'!$H$4:$H$28,'Base CDI'!$I$4:$I$29,S2663,"Cubic","Extrapolate=Linear","MultiX=Average","Skip=True","Sort=True")</f>
        <v>13.753815582595282</v>
      </c>
    </row>
    <row r="2664" spans="16:21" x14ac:dyDescent="0.25">
      <c r="P2664" s="10">
        <v>38384</v>
      </c>
      <c r="Q2664">
        <v>11.99727</v>
      </c>
      <c r="S2664" s="42">
        <f t="shared" ca="1" si="46"/>
        <v>48522</v>
      </c>
      <c r="T2664" s="43">
        <f ca="1">_xll.BInterpol('Base CDI'!$H$4:$H$28,'Base CDI'!$J$4:$J$29,S2664,"Cubic","Extrapolate=Linear","MultiX=Average","Skip=True","Sort=True")</f>
        <v>13.898007418871632</v>
      </c>
      <c r="U2664" s="43">
        <f ca="1">_xll.BInterpol('Base CDI'!$H$4:$H$28,'Base CDI'!$I$4:$I$29,S2664,"Cubic","Extrapolate=Linear","MultiX=Average","Skip=True","Sort=True")</f>
        <v>13.753927048558653</v>
      </c>
    </row>
    <row r="2665" spans="16:21" x14ac:dyDescent="0.25">
      <c r="P2665" s="10">
        <v>38385</v>
      </c>
      <c r="Q2665">
        <v>12.00525</v>
      </c>
      <c r="S2665" s="42">
        <f t="shared" ca="1" si="46"/>
        <v>48523</v>
      </c>
      <c r="T2665" s="43">
        <f ca="1">_xll.BInterpol('Base CDI'!$H$4:$H$28,'Base CDI'!$J$4:$J$29,S2665,"Cubic","Extrapolate=Linear","MultiX=Average","Skip=True","Sort=True")</f>
        <v>13.898094482537093</v>
      </c>
      <c r="U2665" s="43">
        <f ca="1">_xll.BInterpol('Base CDI'!$H$4:$H$28,'Base CDI'!$I$4:$I$29,S2665,"Cubic","Extrapolate=Linear","MultiX=Average","Skip=True","Sort=True")</f>
        <v>13.754038184440022</v>
      </c>
    </row>
    <row r="2666" spans="16:21" x14ac:dyDescent="0.25">
      <c r="P2666" s="10">
        <v>38386</v>
      </c>
      <c r="Q2666">
        <v>12.01324</v>
      </c>
      <c r="S2666" s="42">
        <f t="shared" ca="1" si="46"/>
        <v>48524</v>
      </c>
      <c r="T2666" s="43">
        <f ca="1">_xll.BInterpol('Base CDI'!$H$4:$H$28,'Base CDI'!$J$4:$J$29,S2666,"Cubic","Extrapolate=Linear","MultiX=Average","Skip=True","Sort=True")</f>
        <v>13.898181407164133</v>
      </c>
      <c r="U2666" s="43">
        <f ca="1">_xll.BInterpol('Base CDI'!$H$4:$H$28,'Base CDI'!$I$4:$I$29,S2666,"Cubic","Extrapolate=Linear","MultiX=Average","Skip=True","Sort=True")</f>
        <v>13.75414898993496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48525</v>
      </c>
      <c r="T2667" s="43">
        <f ca="1">_xll.BInterpol('Base CDI'!$H$4:$H$28,'Base CDI'!$J$4:$J$29,S2667,"Cubic","Extrapolate=Linear","MultiX=Average","Skip=True","Sort=True")</f>
        <v>13.898268193186976</v>
      </c>
      <c r="U2667" s="43">
        <f ca="1">_xll.BInterpol('Base CDI'!$H$4:$H$28,'Base CDI'!$I$4:$I$29,S2667,"Cubic","Extrapolate=Linear","MultiX=Average","Skip=True","Sort=True")</f>
        <v>13.754259464739043</v>
      </c>
    </row>
    <row r="2668" spans="16:21" x14ac:dyDescent="0.25">
      <c r="P2668" s="10">
        <v>38392</v>
      </c>
      <c r="Q2668">
        <v>12.02924</v>
      </c>
      <c r="S2668" s="42">
        <f t="shared" ca="1" si="46"/>
        <v>48526</v>
      </c>
      <c r="T2668" s="43">
        <f ca="1">_xll.BInterpol('Base CDI'!$H$4:$H$28,'Base CDI'!$J$4:$J$29,S2668,"Cubic","Extrapolate=Linear","MultiX=Average","Skip=True","Sort=True")</f>
        <v>13.898354841039851</v>
      </c>
      <c r="U2668" s="43">
        <f ca="1">_xll.BInterpol('Base CDI'!$H$4:$H$28,'Base CDI'!$I$4:$I$29,S2668,"Cubic","Extrapolate=Linear","MultiX=Average","Skip=True","Sort=True")</f>
        <v>13.754369608547842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48527</v>
      </c>
      <c r="T2669" s="43">
        <f ca="1">_xll.BInterpol('Base CDI'!$H$4:$H$28,'Base CDI'!$J$4:$J$29,S2669,"Cubic","Extrapolate=Linear","MultiX=Average","Skip=True","Sort=True")</f>
        <v>13.898441351156981</v>
      </c>
      <c r="U2669" s="43">
        <f ca="1">_xll.BInterpol('Base CDI'!$H$4:$H$28,'Base CDI'!$I$4:$I$29,S2669,"Cubic","Extrapolate=Linear","MultiX=Average","Skip=True","Sort=True")</f>
        <v>13.754479421056935</v>
      </c>
    </row>
    <row r="2670" spans="16:21" x14ac:dyDescent="0.25">
      <c r="P2670" s="10">
        <v>38394</v>
      </c>
      <c r="Q2670">
        <v>12.04524</v>
      </c>
      <c r="S2670" s="42">
        <f t="shared" ca="1" si="46"/>
        <v>48528</v>
      </c>
      <c r="T2670" s="43">
        <f ca="1">_xll.BInterpol('Base CDI'!$H$4:$H$28,'Base CDI'!$J$4:$J$29,S2670,"Cubic","Extrapolate=Linear","MultiX=Average","Skip=True","Sort=True")</f>
        <v>13.898527723972595</v>
      </c>
      <c r="U2670" s="43">
        <f ca="1">_xll.BInterpol('Base CDI'!$H$4:$H$28,'Base CDI'!$I$4:$I$29,S2670,"Cubic","Extrapolate=Linear","MultiX=Average","Skip=True","Sort=True")</f>
        <v>13.754588901961894</v>
      </c>
    </row>
    <row r="2671" spans="16:21" x14ac:dyDescent="0.25">
      <c r="P2671" s="10">
        <v>38397</v>
      </c>
      <c r="Q2671">
        <v>12.05325</v>
      </c>
      <c r="S2671" s="42">
        <f t="shared" ca="1" si="46"/>
        <v>48529</v>
      </c>
      <c r="T2671" s="43">
        <f ca="1">_xll.BInterpol('Base CDI'!$H$4:$H$28,'Base CDI'!$J$4:$J$29,S2671,"Cubic","Extrapolate=Linear","MultiX=Average","Skip=True","Sort=True")</f>
        <v>13.898613959920917</v>
      </c>
      <c r="U2671" s="43">
        <f ca="1">_xll.BInterpol('Base CDI'!$H$4:$H$28,'Base CDI'!$I$4:$I$29,S2671,"Cubic","Extrapolate=Linear","MultiX=Average","Skip=True","Sort=True")</f>
        <v>13.754698050958291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48530</v>
      </c>
      <c r="T2672" s="43">
        <f ca="1">_xll.BInterpol('Base CDI'!$H$4:$H$28,'Base CDI'!$J$4:$J$29,S2672,"Cubic","Extrapolate=Linear","MultiX=Average","Skip=True","Sort=True")</f>
        <v>13.898700059436171</v>
      </c>
      <c r="U2672" s="43">
        <f ca="1">_xll.BInterpol('Base CDI'!$H$4:$H$28,'Base CDI'!$I$4:$I$29,S2672,"Cubic","Extrapolate=Linear","MultiX=Average","Skip=True","Sort=True")</f>
        <v>13.754806867741703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48531</v>
      </c>
      <c r="T2673" s="43">
        <f ca="1">_xll.BInterpol('Base CDI'!$H$4:$H$28,'Base CDI'!$J$4:$J$29,S2673,"Cubic","Extrapolate=Linear","MultiX=Average","Skip=True","Sort=True")</f>
        <v>13.898786022952587</v>
      </c>
      <c r="U2673" s="43">
        <f ca="1">_xll.BInterpol('Base CDI'!$H$4:$H$28,'Base CDI'!$I$4:$I$29,S2673,"Cubic","Extrapolate=Linear","MultiX=Average","Skip=True","Sort=True")</f>
        <v>13.754915352007702</v>
      </c>
    </row>
    <row r="2674" spans="16:21" x14ac:dyDescent="0.25">
      <c r="P2674" s="10">
        <v>38400</v>
      </c>
      <c r="Q2674">
        <v>12.07728</v>
      </c>
      <c r="S2674" s="42">
        <f t="shared" ca="1" si="46"/>
        <v>48532</v>
      </c>
      <c r="T2674" s="43">
        <f ca="1">_xll.BInterpol('Base CDI'!$H$4:$H$28,'Base CDI'!$J$4:$J$29,S2674,"Cubic","Extrapolate=Linear","MultiX=Average","Skip=True","Sort=True")</f>
        <v>13.898871850904385</v>
      </c>
      <c r="U2674" s="43">
        <f ca="1">_xll.BInterpol('Base CDI'!$H$4:$H$28,'Base CDI'!$I$4:$I$29,S2674,"Cubic","Extrapolate=Linear","MultiX=Average","Skip=True","Sort=True")</f>
        <v>13.755023503451863</v>
      </c>
    </row>
    <row r="2675" spans="16:21" x14ac:dyDescent="0.25">
      <c r="P2675" s="10">
        <v>38401</v>
      </c>
      <c r="Q2675">
        <v>12.0855</v>
      </c>
      <c r="S2675" s="42">
        <f t="shared" ca="1" si="46"/>
        <v>48533</v>
      </c>
      <c r="T2675" s="43">
        <f ca="1">_xll.BInterpol('Base CDI'!$H$4:$H$28,'Base CDI'!$J$4:$J$29,S2675,"Cubic","Extrapolate=Linear","MultiX=Average","Skip=True","Sort=True")</f>
        <v>13.898957543725796</v>
      </c>
      <c r="U2675" s="43">
        <f ca="1">_xll.BInterpol('Base CDI'!$H$4:$H$28,'Base CDI'!$I$4:$I$29,S2675,"Cubic","Extrapolate=Linear","MultiX=Average","Skip=True","Sort=True")</f>
        <v>13.75513132176976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48534</v>
      </c>
      <c r="T2676" s="43">
        <f ca="1">_xll.BInterpol('Base CDI'!$H$4:$H$28,'Base CDI'!$J$4:$J$29,S2676,"Cubic","Extrapolate=Linear","MultiX=Average","Skip=True","Sort=True")</f>
        <v>13.899043101851044</v>
      </c>
      <c r="U2676" s="43">
        <f ca="1">_xll.BInterpol('Base CDI'!$H$4:$H$28,'Base CDI'!$I$4:$I$29,S2676,"Cubic","Extrapolate=Linear","MultiX=Average","Skip=True","Sort=True")</f>
        <v>13.755238806656966</v>
      </c>
    </row>
    <row r="2677" spans="16:21" x14ac:dyDescent="0.25">
      <c r="P2677" s="10">
        <v>38405</v>
      </c>
      <c r="Q2677">
        <v>12.10195</v>
      </c>
      <c r="S2677" s="42">
        <f t="shared" ca="1" si="46"/>
        <v>48535</v>
      </c>
      <c r="T2677" s="43">
        <f ca="1">_xll.BInterpol('Base CDI'!$H$4:$H$28,'Base CDI'!$J$4:$J$29,S2677,"Cubic","Extrapolate=Linear","MultiX=Average","Skip=True","Sort=True")</f>
        <v>13.899128525714355</v>
      </c>
      <c r="U2677" s="43">
        <f ca="1">_xll.BInterpol('Base CDI'!$H$4:$H$28,'Base CDI'!$I$4:$I$29,S2677,"Cubic","Extrapolate=Linear","MultiX=Average","Skip=True","Sort=True")</f>
        <v>13.755345957809055</v>
      </c>
    </row>
    <row r="2678" spans="16:21" x14ac:dyDescent="0.25">
      <c r="P2678" s="10">
        <v>38406</v>
      </c>
      <c r="Q2678">
        <v>12.11018</v>
      </c>
      <c r="S2678" s="42">
        <f t="shared" ca="1" si="46"/>
        <v>48536</v>
      </c>
      <c r="T2678" s="43">
        <f ca="1">_xll.BInterpol('Base CDI'!$H$4:$H$28,'Base CDI'!$J$4:$J$29,S2678,"Cubic","Extrapolate=Linear","MultiX=Average","Skip=True","Sort=True")</f>
        <v>13.899213815749953</v>
      </c>
      <c r="U2678" s="43">
        <f ca="1">_xll.BInterpol('Base CDI'!$H$4:$H$28,'Base CDI'!$I$4:$I$29,S2678,"Cubic","Extrapolate=Linear","MultiX=Average","Skip=True","Sort=True")</f>
        <v>13.755452774921602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48537</v>
      </c>
      <c r="T2679" s="43">
        <f ca="1">_xll.BInterpol('Base CDI'!$H$4:$H$28,'Base CDI'!$J$4:$J$29,S2679,"Cubic","Extrapolate=Linear","MultiX=Average","Skip=True","Sort=True")</f>
        <v>13.899298972392065</v>
      </c>
      <c r="U2679" s="43">
        <f ca="1">_xll.BInterpol('Base CDI'!$H$4:$H$28,'Base CDI'!$I$4:$I$29,S2679,"Cubic","Extrapolate=Linear","MultiX=Average","Skip=True","Sort=True")</f>
        <v>13.75555925769018</v>
      </c>
    </row>
    <row r="2680" spans="16:21" x14ac:dyDescent="0.25">
      <c r="P2680" s="10">
        <v>38408</v>
      </c>
      <c r="Q2680">
        <v>12.12665</v>
      </c>
      <c r="S2680" s="42">
        <f t="shared" ca="1" si="46"/>
        <v>48538</v>
      </c>
      <c r="T2680" s="43">
        <f ca="1">_xll.BInterpol('Base CDI'!$H$4:$H$28,'Base CDI'!$J$4:$J$29,S2680,"Cubic","Extrapolate=Linear","MultiX=Average","Skip=True","Sort=True")</f>
        <v>13.899383996074919</v>
      </c>
      <c r="U2680" s="43">
        <f ca="1">_xll.BInterpol('Base CDI'!$H$4:$H$28,'Base CDI'!$I$4:$I$29,S2680,"Cubic","Extrapolate=Linear","MultiX=Average","Skip=True","Sort=True")</f>
        <v>13.755665405810364</v>
      </c>
    </row>
    <row r="2681" spans="16:21" x14ac:dyDescent="0.25">
      <c r="P2681" s="10">
        <v>38411</v>
      </c>
      <c r="Q2681">
        <v>12.1349</v>
      </c>
      <c r="S2681" s="42">
        <f t="shared" ca="1" si="46"/>
        <v>48539</v>
      </c>
      <c r="T2681" s="43">
        <f ca="1">_xll.BInterpol('Base CDI'!$H$4:$H$28,'Base CDI'!$J$4:$J$29,S2681,"Cubic","Extrapolate=Linear","MultiX=Average","Skip=True","Sort=True")</f>
        <v>13.899468887232736</v>
      </c>
      <c r="U2681" s="43">
        <f ca="1">_xll.BInterpol('Base CDI'!$H$4:$H$28,'Base CDI'!$I$4:$I$29,S2681,"Cubic","Extrapolate=Linear","MultiX=Average","Skip=True","Sort=True")</f>
        <v>13.755771218977726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48540</v>
      </c>
      <c r="T2682" s="43">
        <f ca="1">_xll.BInterpol('Base CDI'!$H$4:$H$28,'Base CDI'!$J$4:$J$29,S2682,"Cubic","Extrapolate=Linear","MultiX=Average","Skip=True","Sort=True")</f>
        <v>13.899553646299745</v>
      </c>
      <c r="U2682" s="43">
        <f ca="1">_xll.BInterpol('Base CDI'!$H$4:$H$28,'Base CDI'!$I$4:$I$29,S2682,"Cubic","Extrapolate=Linear","MultiX=Average","Skip=True","Sort=True")</f>
        <v>13.755876696887842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48541</v>
      </c>
      <c r="T2683" s="43">
        <f ca="1">_xll.BInterpol('Base CDI'!$H$4:$H$28,'Base CDI'!$J$4:$J$29,S2683,"Cubic","Extrapolate=Linear","MultiX=Average","Skip=True","Sort=True")</f>
        <v>13.899638273710172</v>
      </c>
      <c r="U2683" s="43">
        <f ca="1">_xll.BInterpol('Base CDI'!$H$4:$H$28,'Base CDI'!$I$4:$I$29,S2683,"Cubic","Extrapolate=Linear","MultiX=Average","Skip=True","Sort=True")</f>
        <v>13.755981839236284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48542</v>
      </c>
      <c r="T2684" s="43">
        <f ca="1">_xll.BInterpol('Base CDI'!$H$4:$H$28,'Base CDI'!$J$4:$J$29,S2684,"Cubic","Extrapolate=Linear","MultiX=Average","Skip=True","Sort=True")</f>
        <v>13.899722769898242</v>
      </c>
      <c r="U2684" s="43">
        <f ca="1">_xll.BInterpol('Base CDI'!$H$4:$H$28,'Base CDI'!$I$4:$I$29,S2684,"Cubic","Extrapolate=Linear","MultiX=Average","Skip=True","Sort=True")</f>
        <v>13.756086645718629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48543</v>
      </c>
      <c r="T2685" s="43">
        <f ca="1">_xll.BInterpol('Base CDI'!$H$4:$H$28,'Base CDI'!$J$4:$J$29,S2685,"Cubic","Extrapolate=Linear","MultiX=Average","Skip=True","Sort=True")</f>
        <v>13.899807135298181</v>
      </c>
      <c r="U2685" s="43">
        <f ca="1">_xll.BInterpol('Base CDI'!$H$4:$H$28,'Base CDI'!$I$4:$I$29,S2685,"Cubic","Extrapolate=Linear","MultiX=Average","Skip=True","Sort=True")</f>
        <v>13.756191116030447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48544</v>
      </c>
      <c r="T2686" s="43">
        <f ca="1">_xll.BInterpol('Base CDI'!$H$4:$H$28,'Base CDI'!$J$4:$J$29,S2686,"Cubic","Extrapolate=Linear","MultiX=Average","Skip=True","Sort=True")</f>
        <v>13.899891370344212</v>
      </c>
      <c r="U2686" s="43">
        <f ca="1">_xll.BInterpol('Base CDI'!$H$4:$H$28,'Base CDI'!$I$4:$I$29,S2686,"Cubic","Extrapolate=Linear","MultiX=Average","Skip=True","Sort=True")</f>
        <v>13.756295249867314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48545</v>
      </c>
      <c r="T2687" s="43">
        <f ca="1">_xll.BInterpol('Base CDI'!$H$4:$H$28,'Base CDI'!$J$4:$J$29,S2687,"Cubic","Extrapolate=Linear","MultiX=Average","Skip=True","Sort=True")</f>
        <v>13.899975475470566</v>
      </c>
      <c r="U2687" s="43">
        <f ca="1">_xll.BInterpol('Base CDI'!$H$4:$H$28,'Base CDI'!$I$4:$I$29,S2687,"Cubic","Extrapolate=Linear","MultiX=Average","Skip=True","Sort=True")</f>
        <v>13.756399046924805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48546</v>
      </c>
      <c r="T2688" s="43">
        <f ca="1">_xll.BInterpol('Base CDI'!$H$4:$H$28,'Base CDI'!$J$4:$J$29,S2688,"Cubic","Extrapolate=Linear","MultiX=Average","Skip=True","Sort=True")</f>
        <v>13.900059451111465</v>
      </c>
      <c r="U2688" s="43">
        <f ca="1">_xll.BInterpol('Base CDI'!$H$4:$H$28,'Base CDI'!$I$4:$I$29,S2688,"Cubic","Extrapolate=Linear","MultiX=Average","Skip=True","Sort=True")</f>
        <v>13.756502506898492</v>
      </c>
    </row>
    <row r="2689" spans="16:21" x14ac:dyDescent="0.25">
      <c r="P2689" s="10">
        <v>38421</v>
      </c>
      <c r="Q2689">
        <v>12.20096</v>
      </c>
      <c r="S2689" s="42">
        <f t="shared" ca="1" si="46"/>
        <v>48547</v>
      </c>
      <c r="T2689" s="43">
        <f ca="1">_xll.BInterpol('Base CDI'!$H$4:$H$28,'Base CDI'!$J$4:$J$29,S2689,"Cubic","Extrapolate=Linear","MultiX=Average","Skip=True","Sort=True")</f>
        <v>13.900143297701135</v>
      </c>
      <c r="U2689" s="43">
        <f ca="1">_xll.BInterpol('Base CDI'!$H$4:$H$28,'Base CDI'!$I$4:$I$29,S2689,"Cubic","Extrapolate=Linear","MultiX=Average","Skip=True","Sort=True")</f>
        <v>13.75660562948395</v>
      </c>
    </row>
    <row r="2690" spans="16:21" x14ac:dyDescent="0.25">
      <c r="P2690" s="10">
        <v>38422</v>
      </c>
      <c r="Q2690">
        <v>12.20923</v>
      </c>
      <c r="S2690" s="42">
        <f t="shared" ca="1" si="46"/>
        <v>48548</v>
      </c>
      <c r="T2690" s="43">
        <f ca="1">_xll.BInterpol('Base CDI'!$H$4:$H$28,'Base CDI'!$J$4:$J$29,S2690,"Cubic","Extrapolate=Linear","MultiX=Average","Skip=True","Sort=True")</f>
        <v>13.900227015673803</v>
      </c>
      <c r="U2690" s="43">
        <f ca="1">_xll.BInterpol('Base CDI'!$H$4:$H$28,'Base CDI'!$I$4:$I$29,S2690,"Cubic","Extrapolate=Linear","MultiX=Average","Skip=True","Sort=True")</f>
        <v>13.756708414376753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48549</v>
      </c>
      <c r="T2691" s="43">
        <f ca="1">_xll.BInterpol('Base CDI'!$H$4:$H$28,'Base CDI'!$J$4:$J$29,S2691,"Cubic","Extrapolate=Linear","MultiX=Average","Skip=True","Sort=True")</f>
        <v>13.900310605463694</v>
      </c>
      <c r="U2691" s="43">
        <f ca="1">_xll.BInterpol('Base CDI'!$H$4:$H$28,'Base CDI'!$I$4:$I$29,S2691,"Cubic","Extrapolate=Linear","MultiX=Average","Skip=True","Sort=True")</f>
        <v>13.756810861272474</v>
      </c>
    </row>
    <row r="2692" spans="16:21" x14ac:dyDescent="0.25">
      <c r="P2692" s="10">
        <v>38426</v>
      </c>
      <c r="Q2692">
        <v>12.22579</v>
      </c>
      <c r="S2692" s="42">
        <f t="shared" ca="1" si="46"/>
        <v>48550</v>
      </c>
      <c r="T2692" s="43">
        <f ca="1">_xll.BInterpol('Base CDI'!$H$4:$H$28,'Base CDI'!$J$4:$J$29,S2692,"Cubic","Extrapolate=Linear","MultiX=Average","Skip=True","Sort=True")</f>
        <v>13.900394067505035</v>
      </c>
      <c r="U2692" s="43">
        <f ca="1">_xll.BInterpol('Base CDI'!$H$4:$H$28,'Base CDI'!$I$4:$I$29,S2692,"Cubic","Extrapolate=Linear","MultiX=Average","Skip=True","Sort=True")</f>
        <v>13.756912969866688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48551</v>
      </c>
      <c r="T2693" s="43">
        <f ca="1">_xll.BInterpol('Base CDI'!$H$4:$H$28,'Base CDI'!$J$4:$J$29,S2693,"Cubic","Extrapolate=Linear","MultiX=Average","Skip=True","Sort=True")</f>
        <v>13.900477402232051</v>
      </c>
      <c r="U2693" s="43">
        <f ca="1">_xll.BInterpol('Base CDI'!$H$4:$H$28,'Base CDI'!$I$4:$I$29,S2693,"Cubic","Extrapolate=Linear","MultiX=Average","Skip=True","Sort=True")</f>
        <v>13.757014739854968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48552</v>
      </c>
      <c r="T2694" s="43">
        <f ca="1">_xll.BInterpol('Base CDI'!$H$4:$H$28,'Base CDI'!$J$4:$J$29,S2694,"Cubic","Extrapolate=Linear","MultiX=Average","Skip=True","Sort=True")</f>
        <v>13.900560610078967</v>
      </c>
      <c r="U2694" s="43">
        <f ca="1">_xll.BInterpol('Base CDI'!$H$4:$H$28,'Base CDI'!$I$4:$I$29,S2694,"Cubic","Extrapolate=Linear","MultiX=Average","Skip=True","Sort=True")</f>
        <v>13.757116170932887</v>
      </c>
    </row>
    <row r="2695" spans="16:21" x14ac:dyDescent="0.25">
      <c r="P2695" s="10">
        <v>38429</v>
      </c>
      <c r="Q2695">
        <v>12.25089</v>
      </c>
      <c r="S2695" s="42">
        <f t="shared" ca="1" si="46"/>
        <v>48553</v>
      </c>
      <c r="T2695" s="43">
        <f ca="1">_xll.BInterpol('Base CDI'!$H$4:$H$28,'Base CDI'!$J$4:$J$29,S2695,"Cubic","Extrapolate=Linear","MultiX=Average","Skip=True","Sort=True")</f>
        <v>13.900643691480008</v>
      </c>
      <c r="U2695" s="43">
        <f ca="1">_xll.BInterpol('Base CDI'!$H$4:$H$28,'Base CDI'!$I$4:$I$29,S2695,"Cubic","Extrapolate=Linear","MultiX=Average","Skip=True","Sort=True")</f>
        <v>13.757217262796022</v>
      </c>
    </row>
    <row r="2696" spans="16:21" x14ac:dyDescent="0.25">
      <c r="P2696" s="10">
        <v>38432</v>
      </c>
      <c r="Q2696">
        <v>12.25942</v>
      </c>
      <c r="S2696" s="42">
        <f t="shared" ca="1" si="46"/>
        <v>48554</v>
      </c>
      <c r="T2696" s="43">
        <f ca="1">_xll.BInterpol('Base CDI'!$H$4:$H$28,'Base CDI'!$J$4:$J$29,S2696,"Cubic","Extrapolate=Linear","MultiX=Average","Skip=True","Sort=True")</f>
        <v>13.900726646869403</v>
      </c>
      <c r="U2696" s="43">
        <f ca="1">_xll.BInterpol('Base CDI'!$H$4:$H$28,'Base CDI'!$I$4:$I$29,S2696,"Cubic","Extrapolate=Linear","MultiX=Average","Skip=True","Sort=True")</f>
        <v>13.757318015139946</v>
      </c>
    </row>
    <row r="2697" spans="16:21" x14ac:dyDescent="0.25">
      <c r="P2697" s="10">
        <v>38433</v>
      </c>
      <c r="Q2697">
        <v>12.26796</v>
      </c>
      <c r="S2697" s="42">
        <f t="shared" ca="1" si="46"/>
        <v>48555</v>
      </c>
      <c r="T2697" s="43">
        <f ca="1">_xll.BInterpol('Base CDI'!$H$4:$H$28,'Base CDI'!$J$4:$J$29,S2697,"Cubic","Extrapolate=Linear","MultiX=Average","Skip=True","Sort=True")</f>
        <v>13.900809476681376</v>
      </c>
      <c r="U2697" s="43">
        <f ca="1">_xll.BInterpol('Base CDI'!$H$4:$H$28,'Base CDI'!$I$4:$I$29,S2697,"Cubic","Extrapolate=Linear","MultiX=Average","Skip=True","Sort=True")</f>
        <v>13.75741842766023</v>
      </c>
    </row>
    <row r="2698" spans="16:21" x14ac:dyDescent="0.25">
      <c r="P2698" s="10">
        <v>38434</v>
      </c>
      <c r="Q2698">
        <v>12.27651</v>
      </c>
      <c r="S2698" s="42">
        <f t="shared" ca="1" si="46"/>
        <v>48556</v>
      </c>
      <c r="T2698" s="43">
        <f ca="1">_xll.BInterpol('Base CDI'!$H$4:$H$28,'Base CDI'!$J$4:$J$29,S2698,"Cubic","Extrapolate=Linear","MultiX=Average","Skip=True","Sort=True")</f>
        <v>13.900892181350152</v>
      </c>
      <c r="U2698" s="43">
        <f ca="1">_xll.BInterpol('Base CDI'!$H$4:$H$28,'Base CDI'!$I$4:$I$29,S2698,"Cubic","Extrapolate=Linear","MultiX=Average","Skip=True","Sort=True")</f>
        <v>13.757518500052452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48557</v>
      </c>
      <c r="T2699" s="43">
        <f ca="1">_xll.BInterpol('Base CDI'!$H$4:$H$28,'Base CDI'!$J$4:$J$29,S2699,"Cubic","Extrapolate=Linear","MultiX=Average","Skip=True","Sort=True")</f>
        <v>13.900974761309955</v>
      </c>
      <c r="U2699" s="43">
        <f ca="1">_xll.BInterpol('Base CDI'!$H$4:$H$28,'Base CDI'!$I$4:$I$29,S2699,"Cubic","Extrapolate=Linear","MultiX=Average","Skip=True","Sort=True")</f>
        <v>13.757618232012183</v>
      </c>
    </row>
    <row r="2700" spans="16:21" x14ac:dyDescent="0.25">
      <c r="P2700" s="10">
        <v>38439</v>
      </c>
      <c r="Q2700">
        <v>12.29364</v>
      </c>
      <c r="S2700" s="42">
        <f t="shared" ca="1" si="47"/>
        <v>48558</v>
      </c>
      <c r="T2700" s="43">
        <f ca="1">_xll.BInterpol('Base CDI'!$H$4:$H$28,'Base CDI'!$J$4:$J$29,S2700,"Cubic","Extrapolate=Linear","MultiX=Average","Skip=True","Sort=True")</f>
        <v>13.901057216995016</v>
      </c>
      <c r="U2700" s="43">
        <f ca="1">_xll.BInterpol('Base CDI'!$H$4:$H$28,'Base CDI'!$I$4:$I$29,S2700,"Cubic","Extrapolate=Linear","MultiX=Average","Skip=True","Sort=True")</f>
        <v>13.757717623234997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48559</v>
      </c>
      <c r="T2701" s="43">
        <f ca="1">_xll.BInterpol('Base CDI'!$H$4:$H$28,'Base CDI'!$J$4:$J$29,S2701,"Cubic","Extrapolate=Linear","MultiX=Average","Skip=True","Sort=True")</f>
        <v>13.901139548839557</v>
      </c>
      <c r="U2701" s="43">
        <f ca="1">_xll.BInterpol('Base CDI'!$H$4:$H$28,'Base CDI'!$I$4:$I$29,S2701,"Cubic","Extrapolate=Linear","MultiX=Average","Skip=True","Sort=True")</f>
        <v>13.757816673416471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48560</v>
      </c>
      <c r="T2702" s="43">
        <f ca="1">_xll.BInterpol('Base CDI'!$H$4:$H$28,'Base CDI'!$J$4:$J$29,S2702,"Cubic","Extrapolate=Linear","MultiX=Average","Skip=True","Sort=True")</f>
        <v>13.901221757277806</v>
      </c>
      <c r="U2702" s="43">
        <f ca="1">_xll.BInterpol('Base CDI'!$H$4:$H$28,'Base CDI'!$I$4:$I$29,S2702,"Cubic","Extrapolate=Linear","MultiX=Average","Skip=True","Sort=True")</f>
        <v>13.757915382252177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48561</v>
      </c>
      <c r="T2703" s="43">
        <f ca="1">_xll.BInterpol('Base CDI'!$H$4:$H$28,'Base CDI'!$J$4:$J$29,S2703,"Cubic","Extrapolate=Linear","MultiX=Average","Skip=True","Sort=True")</f>
        <v>13.901303842743985</v>
      </c>
      <c r="U2703" s="43">
        <f ca="1">_xll.BInterpol('Base CDI'!$H$4:$H$28,'Base CDI'!$I$4:$I$29,S2703,"Cubic","Extrapolate=Linear","MultiX=Average","Skip=True","Sort=True")</f>
        <v>13.758013749437687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48562</v>
      </c>
      <c r="T2704" s="43">
        <f ca="1">_xll.BInterpol('Base CDI'!$H$4:$H$28,'Base CDI'!$J$4:$J$29,S2704,"Cubic","Extrapolate=Linear","MultiX=Average","Skip=True","Sort=True")</f>
        <v>13.901385805672325</v>
      </c>
      <c r="U2704" s="43">
        <f ca="1">_xll.BInterpol('Base CDI'!$H$4:$H$28,'Base CDI'!$I$4:$I$29,S2704,"Cubic","Extrapolate=Linear","MultiX=Average","Skip=True","Sort=True")</f>
        <v>13.758111774668578</v>
      </c>
    </row>
    <row r="2705" spans="16:21" x14ac:dyDescent="0.25">
      <c r="P2705" s="10">
        <v>38446</v>
      </c>
      <c r="Q2705">
        <v>12.33656</v>
      </c>
      <c r="S2705" s="42">
        <f t="shared" ca="1" si="47"/>
        <v>48563</v>
      </c>
      <c r="T2705" s="43">
        <f ca="1">_xll.BInterpol('Base CDI'!$H$4:$H$28,'Base CDI'!$J$4:$J$29,S2705,"Cubic","Extrapolate=Linear","MultiX=Average","Skip=True","Sort=True")</f>
        <v>13.901467646497046</v>
      </c>
      <c r="U2705" s="43">
        <f ca="1">_xll.BInterpol('Base CDI'!$H$4:$H$28,'Base CDI'!$I$4:$I$29,S2705,"Cubic","Extrapolate=Linear","MultiX=Average","Skip=True","Sort=True")</f>
        <v>13.758209457640422</v>
      </c>
    </row>
    <row r="2706" spans="16:21" x14ac:dyDescent="0.25">
      <c r="P2706" s="10">
        <v>38447</v>
      </c>
      <c r="Q2706">
        <v>12.34516</v>
      </c>
      <c r="S2706" s="42">
        <f t="shared" ca="1" si="47"/>
        <v>48564</v>
      </c>
      <c r="T2706" s="43">
        <f ca="1">_xll.BInterpol('Base CDI'!$H$4:$H$28,'Base CDI'!$J$4:$J$29,S2706,"Cubic","Extrapolate=Linear","MultiX=Average","Skip=True","Sort=True")</f>
        <v>13.901549365652379</v>
      </c>
      <c r="U2706" s="43">
        <f ca="1">_xll.BInterpol('Base CDI'!$H$4:$H$28,'Base CDI'!$I$4:$I$29,S2706,"Cubic","Extrapolate=Linear","MultiX=Average","Skip=True","Sort=True")</f>
        <v>13.758306798048794</v>
      </c>
    </row>
    <row r="2707" spans="16:21" x14ac:dyDescent="0.25">
      <c r="P2707" s="10">
        <v>38448</v>
      </c>
      <c r="Q2707">
        <v>12.35378</v>
      </c>
      <c r="S2707" s="42">
        <f t="shared" ca="1" si="47"/>
        <v>48565</v>
      </c>
      <c r="T2707" s="43">
        <f ca="1">_xll.BInterpol('Base CDI'!$H$4:$H$28,'Base CDI'!$J$4:$J$29,S2707,"Cubic","Extrapolate=Linear","MultiX=Average","Skip=True","Sort=True")</f>
        <v>13.901630963572547</v>
      </c>
      <c r="U2707" s="43">
        <f ca="1">_xll.BInterpol('Base CDI'!$H$4:$H$28,'Base CDI'!$I$4:$I$29,S2707,"Cubic","Extrapolate=Linear","MultiX=Average","Skip=True","Sort=True")</f>
        <v>13.758403795589267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48566</v>
      </c>
      <c r="T2708" s="43">
        <f ca="1">_xll.BInterpol('Base CDI'!$H$4:$H$28,'Base CDI'!$J$4:$J$29,S2708,"Cubic","Extrapolate=Linear","MultiX=Average","Skip=True","Sort=True")</f>
        <v>13.901712440691776</v>
      </c>
      <c r="U2708" s="43">
        <f ca="1">_xll.BInterpol('Base CDI'!$H$4:$H$28,'Base CDI'!$I$4:$I$29,S2708,"Cubic","Extrapolate=Linear","MultiX=Average","Skip=True","Sort=True")</f>
        <v>13.758500449957417</v>
      </c>
    </row>
    <row r="2709" spans="16:21" x14ac:dyDescent="0.25">
      <c r="P2709" s="10">
        <v>38450</v>
      </c>
      <c r="Q2709">
        <v>12.37102</v>
      </c>
      <c r="S2709" s="42">
        <f t="shared" ca="1" si="47"/>
        <v>48567</v>
      </c>
      <c r="T2709" s="43">
        <f ca="1">_xll.BInterpol('Base CDI'!$H$4:$H$28,'Base CDI'!$J$4:$J$29,S2709,"Cubic","Extrapolate=Linear","MultiX=Average","Skip=True","Sort=True")</f>
        <v>13.901793797444293</v>
      </c>
      <c r="U2709" s="43">
        <f ca="1">_xll.BInterpol('Base CDI'!$H$4:$H$28,'Base CDI'!$I$4:$I$29,S2709,"Cubic","Extrapolate=Linear","MultiX=Average","Skip=True","Sort=True")</f>
        <v>13.758596760848814</v>
      </c>
    </row>
    <row r="2710" spans="16:21" x14ac:dyDescent="0.25">
      <c r="P2710" s="10">
        <v>38453</v>
      </c>
      <c r="Q2710">
        <v>12.37965</v>
      </c>
      <c r="S2710" s="42">
        <f t="shared" ca="1" si="47"/>
        <v>48568</v>
      </c>
      <c r="T2710" s="43">
        <f ca="1">_xll.BInterpol('Base CDI'!$H$4:$H$28,'Base CDI'!$J$4:$J$29,S2710,"Cubic","Extrapolate=Linear","MultiX=Average","Skip=True","Sort=True")</f>
        <v>13.901875034264322</v>
      </c>
      <c r="U2710" s="43">
        <f ca="1">_xll.BInterpol('Base CDI'!$H$4:$H$28,'Base CDI'!$I$4:$I$29,S2710,"Cubic","Extrapolate=Linear","MultiX=Average","Skip=True","Sort=True")</f>
        <v>13.758692727959037</v>
      </c>
    </row>
    <row r="2711" spans="16:21" x14ac:dyDescent="0.25">
      <c r="P2711" s="10">
        <v>38454</v>
      </c>
      <c r="Q2711">
        <v>12.38828</v>
      </c>
      <c r="S2711" s="42">
        <f t="shared" ca="1" si="47"/>
        <v>48569</v>
      </c>
      <c r="T2711" s="43">
        <f ca="1">_xll.BInterpol('Base CDI'!$H$4:$H$28,'Base CDI'!$J$4:$J$29,S2711,"Cubic","Extrapolate=Linear","MultiX=Average","Skip=True","Sort=True")</f>
        <v>13.90195615158609</v>
      </c>
      <c r="U2711" s="43">
        <f ca="1">_xll.BInterpol('Base CDI'!$H$4:$H$28,'Base CDI'!$I$4:$I$29,S2711,"Cubic","Extrapolate=Linear","MultiX=Average","Skip=True","Sort=True")</f>
        <v>13.758788350983655</v>
      </c>
    </row>
    <row r="2712" spans="16:21" x14ac:dyDescent="0.25">
      <c r="P2712" s="10">
        <v>38455</v>
      </c>
      <c r="Q2712">
        <v>12.3969</v>
      </c>
      <c r="S2712" s="42">
        <f t="shared" ca="1" si="47"/>
        <v>48570</v>
      </c>
      <c r="T2712" s="43">
        <f ca="1">_xll.BInterpol('Base CDI'!$H$4:$H$28,'Base CDI'!$J$4:$J$29,S2712,"Cubic","Extrapolate=Linear","MultiX=Average","Skip=True","Sort=True")</f>
        <v>13.902037149843821</v>
      </c>
      <c r="U2712" s="43">
        <f ca="1">_xll.BInterpol('Base CDI'!$H$4:$H$28,'Base CDI'!$I$4:$I$29,S2712,"Cubic","Extrapolate=Linear","MultiX=Average","Skip=True","Sort=True")</f>
        <v>13.758883629618246</v>
      </c>
    </row>
    <row r="2713" spans="16:21" x14ac:dyDescent="0.25">
      <c r="P2713" s="10">
        <v>38456</v>
      </c>
      <c r="Q2713">
        <v>12.40554</v>
      </c>
      <c r="S2713" s="42">
        <f t="shared" ca="1" si="47"/>
        <v>48571</v>
      </c>
      <c r="T2713" s="43">
        <f ca="1">_xll.BInterpol('Base CDI'!$H$4:$H$28,'Base CDI'!$J$4:$J$29,S2713,"Cubic","Extrapolate=Linear","MultiX=Average","Skip=True","Sort=True")</f>
        <v>13.902118029471742</v>
      </c>
      <c r="U2713" s="43">
        <f ca="1">_xll.BInterpol('Base CDI'!$H$4:$H$28,'Base CDI'!$I$4:$I$29,S2713,"Cubic","Extrapolate=Linear","MultiX=Average","Skip=True","Sort=True")</f>
        <v>13.758978563558381</v>
      </c>
    </row>
    <row r="2714" spans="16:21" x14ac:dyDescent="0.25">
      <c r="P2714" s="10">
        <v>38457</v>
      </c>
      <c r="Q2714">
        <v>12.41419</v>
      </c>
      <c r="S2714" s="42">
        <f t="shared" ca="1" si="47"/>
        <v>48572</v>
      </c>
      <c r="T2714" s="43">
        <f ca="1">_xll.BInterpol('Base CDI'!$H$4:$H$28,'Base CDI'!$J$4:$J$29,S2714,"Cubic","Extrapolate=Linear","MultiX=Average","Skip=True","Sort=True")</f>
        <v>13.90219879090408</v>
      </c>
      <c r="U2714" s="43">
        <f ca="1">_xll.BInterpol('Base CDI'!$H$4:$H$28,'Base CDI'!$I$4:$I$29,S2714,"Cubic","Extrapolate=Linear","MultiX=Average","Skip=True","Sort=True")</f>
        <v>13.759073152499637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48573</v>
      </c>
      <c r="T2715" s="43">
        <f ca="1">_xll.BInterpol('Base CDI'!$H$4:$H$28,'Base CDI'!$J$4:$J$29,S2715,"Cubic","Extrapolate=Linear","MultiX=Average","Skip=True","Sort=True")</f>
        <v>13.90227943457506</v>
      </c>
      <c r="U2715" s="43">
        <f ca="1">_xll.BInterpol('Base CDI'!$H$4:$H$28,'Base CDI'!$I$4:$I$29,S2715,"Cubic","Extrapolate=Linear","MultiX=Average","Skip=True","Sort=True")</f>
        <v>13.759167396137583</v>
      </c>
    </row>
    <row r="2716" spans="16:21" x14ac:dyDescent="0.25">
      <c r="P2716" s="10">
        <v>38461</v>
      </c>
      <c r="Q2716">
        <v>12.43149</v>
      </c>
      <c r="S2716" s="42">
        <f t="shared" ca="1" si="47"/>
        <v>48574</v>
      </c>
      <c r="T2716" s="43">
        <f ca="1">_xll.BInterpol('Base CDI'!$H$4:$H$28,'Base CDI'!$J$4:$J$29,S2716,"Cubic","Extrapolate=Linear","MultiX=Average","Skip=True","Sort=True")</f>
        <v>13.902359960918908</v>
      </c>
      <c r="U2716" s="43">
        <f ca="1">_xll.BInterpol('Base CDI'!$H$4:$H$28,'Base CDI'!$I$4:$I$29,S2716,"Cubic","Extrapolate=Linear","MultiX=Average","Skip=True","Sort=True")</f>
        <v>13.759261294167798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48575</v>
      </c>
      <c r="T2717" s="43">
        <f ca="1">_xll.BInterpol('Base CDI'!$H$4:$H$28,'Base CDI'!$J$4:$J$29,S2717,"Cubic","Extrapolate=Linear","MultiX=Average","Skip=True","Sort=True")</f>
        <v>13.902440370369847</v>
      </c>
      <c r="U2717" s="43">
        <f ca="1">_xll.BInterpol('Base CDI'!$H$4:$H$28,'Base CDI'!$I$4:$I$29,S2717,"Cubic","Extrapolate=Linear","MultiX=Average","Skip=True","Sort=True")</f>
        <v>13.759354846285854</v>
      </c>
    </row>
    <row r="2718" spans="16:21" x14ac:dyDescent="0.25">
      <c r="P2718" s="10">
        <v>38464</v>
      </c>
      <c r="Q2718">
        <v>12.44882</v>
      </c>
      <c r="S2718" s="42">
        <f t="shared" ca="1" si="47"/>
        <v>48576</v>
      </c>
      <c r="T2718" s="43">
        <f ca="1">_xll.BInterpol('Base CDI'!$H$4:$H$28,'Base CDI'!$J$4:$J$29,S2718,"Cubic","Extrapolate=Linear","MultiX=Average","Skip=True","Sort=True")</f>
        <v>13.902520663362106</v>
      </c>
      <c r="U2718" s="43">
        <f ca="1">_xll.BInterpol('Base CDI'!$H$4:$H$28,'Base CDI'!$I$4:$I$29,S2718,"Cubic","Extrapolate=Linear","MultiX=Average","Skip=True","Sort=True")</f>
        <v>13.759448052187324</v>
      </c>
    </row>
    <row r="2719" spans="16:21" x14ac:dyDescent="0.25">
      <c r="P2719" s="10">
        <v>38467</v>
      </c>
      <c r="Q2719">
        <v>12.45757</v>
      </c>
      <c r="S2719" s="42">
        <f t="shared" ca="1" si="47"/>
        <v>48577</v>
      </c>
      <c r="T2719" s="43">
        <f ca="1">_xll.BInterpol('Base CDI'!$H$4:$H$28,'Base CDI'!$J$4:$J$29,S2719,"Cubic","Extrapolate=Linear","MultiX=Average","Skip=True","Sort=True")</f>
        <v>13.90260084032991</v>
      </c>
      <c r="U2719" s="43">
        <f ca="1">_xll.BInterpol('Base CDI'!$H$4:$H$28,'Base CDI'!$I$4:$I$29,S2719,"Cubic","Extrapolate=Linear","MultiX=Average","Skip=True","Sort=True")</f>
        <v>13.759540911567784</v>
      </c>
    </row>
    <row r="2720" spans="16:21" x14ac:dyDescent="0.25">
      <c r="P2720" s="10">
        <v>38468</v>
      </c>
      <c r="Q2720">
        <v>12.46635</v>
      </c>
      <c r="S2720" s="42">
        <f t="shared" ca="1" si="47"/>
        <v>48578</v>
      </c>
      <c r="T2720" s="43">
        <f ca="1">_xll.BInterpol('Base CDI'!$H$4:$H$28,'Base CDI'!$J$4:$J$29,S2720,"Cubic","Extrapolate=Linear","MultiX=Average","Skip=True","Sort=True")</f>
        <v>13.902680901707484</v>
      </c>
      <c r="U2720" s="43">
        <f ca="1">_xll.BInterpol('Base CDI'!$H$4:$H$28,'Base CDI'!$I$4:$I$29,S2720,"Cubic","Extrapolate=Linear","MultiX=Average","Skip=True","Sort=True")</f>
        <v>13.759633424122805</v>
      </c>
    </row>
    <row r="2721" spans="16:21" x14ac:dyDescent="0.25">
      <c r="P2721" s="10">
        <v>38469</v>
      </c>
      <c r="Q2721">
        <v>12.47513</v>
      </c>
      <c r="S2721" s="42">
        <f t="shared" ca="1" si="47"/>
        <v>48579</v>
      </c>
      <c r="T2721" s="43">
        <f ca="1">_xll.BInterpol('Base CDI'!$H$4:$H$28,'Base CDI'!$J$4:$J$29,S2721,"Cubic","Extrapolate=Linear","MultiX=Average","Skip=True","Sort=True")</f>
        <v>13.902760847929054</v>
      </c>
      <c r="U2721" s="43">
        <f ca="1">_xll.BInterpol('Base CDI'!$H$4:$H$28,'Base CDI'!$I$4:$I$29,S2721,"Cubic","Extrapolate=Linear","MultiX=Average","Skip=True","Sort=True")</f>
        <v>13.759725589547964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48580</v>
      </c>
      <c r="T2722" s="43">
        <f ca="1">_xll.BInterpol('Base CDI'!$H$4:$H$28,'Base CDI'!$J$4:$J$29,S2722,"Cubic","Extrapolate=Linear","MultiX=Average","Skip=True","Sort=True")</f>
        <v>13.902840679428847</v>
      </c>
      <c r="U2722" s="43">
        <f ca="1">_xll.BInterpol('Base CDI'!$H$4:$H$28,'Base CDI'!$I$4:$I$29,S2722,"Cubic","Extrapolate=Linear","MultiX=Average","Skip=True","Sort=True")</f>
        <v>13.759817407538833</v>
      </c>
    </row>
    <row r="2723" spans="16:21" x14ac:dyDescent="0.25">
      <c r="P2723" s="10">
        <v>38471</v>
      </c>
      <c r="Q2723">
        <v>12.49272</v>
      </c>
      <c r="S2723" s="42">
        <f t="shared" ca="1" si="47"/>
        <v>48581</v>
      </c>
      <c r="T2723" s="43">
        <f ca="1">_xll.BInterpol('Base CDI'!$H$4:$H$28,'Base CDI'!$J$4:$J$29,S2723,"Cubic","Extrapolate=Linear","MultiX=Average","Skip=True","Sort=True")</f>
        <v>13.902920396641086</v>
      </c>
      <c r="U2723" s="43">
        <f ca="1">_xll.BInterpol('Base CDI'!$H$4:$H$28,'Base CDI'!$I$4:$I$29,S2723,"Cubic","Extrapolate=Linear","MultiX=Average","Skip=True","Sort=True")</f>
        <v>13.759908877790988</v>
      </c>
    </row>
    <row r="2724" spans="16:21" x14ac:dyDescent="0.25">
      <c r="P2724" s="10">
        <v>38474</v>
      </c>
      <c r="Q2724">
        <v>12.50154</v>
      </c>
      <c r="S2724" s="42">
        <f t="shared" ca="1" si="47"/>
        <v>48582</v>
      </c>
      <c r="T2724" s="43">
        <f ca="1">_xll.BInterpol('Base CDI'!$H$4:$H$28,'Base CDI'!$J$4:$J$29,S2724,"Cubic","Extrapolate=Linear","MultiX=Average","Skip=True","Sort=True")</f>
        <v>13.903</v>
      </c>
      <c r="U2724" s="43">
        <f ca="1">_xll.BInterpol('Base CDI'!$H$4:$H$28,'Base CDI'!$I$4:$I$29,S2724,"Cubic","Extrapolate=Linear","MultiX=Average","Skip=True","Sort=True")</f>
        <v>13.76</v>
      </c>
    </row>
    <row r="2725" spans="16:21" x14ac:dyDescent="0.25">
      <c r="P2725" s="10">
        <v>38475</v>
      </c>
      <c r="Q2725">
        <v>12.51037</v>
      </c>
      <c r="S2725" s="42">
        <f t="shared" ca="1" si="47"/>
        <v>48583</v>
      </c>
      <c r="T2725" s="43">
        <f ca="1">_xll.BInterpol('Base CDI'!$H$4:$H$28,'Base CDI'!$J$4:$J$29,S2725,"Cubic","Extrapolate=Linear","MultiX=Average","Skip=True","Sort=True")</f>
        <v>13.903079489834271</v>
      </c>
      <c r="U2725" s="43">
        <f ca="1">_xll.BInterpol('Base CDI'!$H$4:$H$28,'Base CDI'!$I$4:$I$29,S2725,"Cubic","Extrapolate=Linear","MultiX=Average","Skip=True","Sort=True")</f>
        <v>13.760090774031593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48584</v>
      </c>
      <c r="T2726" s="43">
        <f ca="1">_xll.BInterpol('Base CDI'!$H$4:$H$28,'Base CDI'!$J$4:$J$29,S2726,"Cubic","Extrapolate=Linear","MultiX=Average","Skip=True","Sort=True")</f>
        <v>13.903158866050404</v>
      </c>
      <c r="U2726" s="43">
        <f ca="1">_xll.BInterpol('Base CDI'!$H$4:$H$28,'Base CDI'!$I$4:$I$29,S2726,"Cubic","Extrapolate=Linear","MultiX=Average","Skip=True","Sort=True")</f>
        <v>13.760181200432079</v>
      </c>
    </row>
    <row r="2727" spans="16:21" x14ac:dyDescent="0.25">
      <c r="P2727" s="10">
        <v>38477</v>
      </c>
      <c r="Q2727">
        <v>12.52806</v>
      </c>
      <c r="S2727" s="42">
        <f t="shared" ca="1" si="47"/>
        <v>48585</v>
      </c>
      <c r="T2727" s="43">
        <f ca="1">_xll.BInterpol('Base CDI'!$H$4:$H$28,'Base CDI'!$J$4:$J$29,S2727,"Cubic","Extrapolate=Linear","MultiX=Average","Skip=True","Sort=True")</f>
        <v>13.903238128449368</v>
      </c>
      <c r="U2727" s="43">
        <f ca="1">_xll.BInterpol('Base CDI'!$H$4:$H$28,'Base CDI'!$I$4:$I$29,S2727,"Cubic","Extrapolate=Linear","MultiX=Average","Skip=True","Sort=True")</f>
        <v>13.760271279917918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48586</v>
      </c>
      <c r="T2728" s="43">
        <f ca="1">_xll.BInterpol('Base CDI'!$H$4:$H$28,'Base CDI'!$J$4:$J$29,S2728,"Cubic","Extrapolate=Linear","MultiX=Average","Skip=True","Sort=True")</f>
        <v>13.90331727683213</v>
      </c>
      <c r="U2728" s="43">
        <f ca="1">_xll.BInterpol('Base CDI'!$H$4:$H$28,'Base CDI'!$I$4:$I$29,S2728,"Cubic","Extrapolate=Linear","MultiX=Average","Skip=True","Sort=True")</f>
        <v>13.760361013205573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48587</v>
      </c>
      <c r="T2729" s="43">
        <f ca="1">_xll.BInterpol('Base CDI'!$H$4:$H$28,'Base CDI'!$J$4:$J$29,S2729,"Cubic","Extrapolate=Linear","MultiX=Average","Skip=True","Sort=True")</f>
        <v>13.903396310999652</v>
      </c>
      <c r="U2729" s="43">
        <f ca="1">_xll.BInterpol('Base CDI'!$H$4:$H$28,'Base CDI'!$I$4:$I$29,S2729,"Cubic","Extrapolate=Linear","MultiX=Average","Skip=True","Sort=True")</f>
        <v>13.760450401011504</v>
      </c>
    </row>
    <row r="2730" spans="16:21" x14ac:dyDescent="0.25">
      <c r="P2730" s="10">
        <v>38482</v>
      </c>
      <c r="Q2730">
        <v>12.55463</v>
      </c>
      <c r="S2730" s="42">
        <f t="shared" ca="1" si="47"/>
        <v>48588</v>
      </c>
      <c r="T2730" s="43">
        <f ca="1">_xll.BInterpol('Base CDI'!$H$4:$H$28,'Base CDI'!$J$4:$J$29,S2730,"Cubic","Extrapolate=Linear","MultiX=Average","Skip=True","Sort=True")</f>
        <v>13.9034752307529</v>
      </c>
      <c r="U2730" s="43">
        <f ca="1">_xll.BInterpol('Base CDI'!$H$4:$H$28,'Base CDI'!$I$4:$I$29,S2730,"Cubic","Extrapolate=Linear","MultiX=Average","Skip=True","Sort=True")</f>
        <v>13.760539444052171</v>
      </c>
    </row>
    <row r="2731" spans="16:21" x14ac:dyDescent="0.25">
      <c r="P2731" s="10">
        <v>38483</v>
      </c>
      <c r="Q2731">
        <v>12.56349</v>
      </c>
      <c r="S2731" s="42">
        <f t="shared" ca="1" si="47"/>
        <v>48589</v>
      </c>
      <c r="T2731" s="43">
        <f ca="1">_xll.BInterpol('Base CDI'!$H$4:$H$28,'Base CDI'!$J$4:$J$29,S2731,"Cubic","Extrapolate=Linear","MultiX=Average","Skip=True","Sort=True")</f>
        <v>13.90355403589284</v>
      </c>
      <c r="U2731" s="43">
        <f ca="1">_xll.BInterpol('Base CDI'!$H$4:$H$28,'Base CDI'!$I$4:$I$29,S2731,"Cubic","Extrapolate=Linear","MultiX=Average","Skip=True","Sort=True")</f>
        <v>13.760628143044036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48590</v>
      </c>
      <c r="T2732" s="43">
        <f ca="1">_xll.BInterpol('Base CDI'!$H$4:$H$28,'Base CDI'!$J$4:$J$29,S2732,"Cubic","Extrapolate=Linear","MultiX=Average","Skip=True","Sort=True")</f>
        <v>13.903632726220438</v>
      </c>
      <c r="U2732" s="43">
        <f ca="1">_xll.BInterpol('Base CDI'!$H$4:$H$28,'Base CDI'!$I$4:$I$29,S2732,"Cubic","Extrapolate=Linear","MultiX=Average","Skip=True","Sort=True")</f>
        <v>13.760716498703559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48591</v>
      </c>
      <c r="T2733" s="43">
        <f ca="1">_xll.BInterpol('Base CDI'!$H$4:$H$28,'Base CDI'!$J$4:$J$29,S2733,"Cubic","Extrapolate=Linear","MultiX=Average","Skip=True","Sort=True")</f>
        <v>13.90371130153666</v>
      </c>
      <c r="U2733" s="43">
        <f ca="1">_xll.BInterpol('Base CDI'!$H$4:$H$28,'Base CDI'!$I$4:$I$29,S2733,"Cubic","Extrapolate=Linear","MultiX=Average","Skip=True","Sort=True")</f>
        <v>13.760804511747201</v>
      </c>
    </row>
    <row r="2734" spans="16:21" x14ac:dyDescent="0.25">
      <c r="P2734" s="10">
        <v>38488</v>
      </c>
      <c r="Q2734">
        <v>12.59013</v>
      </c>
      <c r="S2734" s="42">
        <f t="shared" ca="1" si="47"/>
        <v>48592</v>
      </c>
      <c r="T2734" s="43">
        <f ca="1">_xll.BInterpol('Base CDI'!$H$4:$H$28,'Base CDI'!$J$4:$J$29,S2734,"Cubic","Extrapolate=Linear","MultiX=Average","Skip=True","Sort=True")</f>
        <v>13.90378976164247</v>
      </c>
      <c r="U2734" s="43">
        <f ca="1">_xll.BInterpol('Base CDI'!$H$4:$H$28,'Base CDI'!$I$4:$I$29,S2734,"Cubic","Extrapolate=Linear","MultiX=Average","Skip=True","Sort=True")</f>
        <v>13.760892182891425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48593</v>
      </c>
      <c r="T2735" s="43">
        <f ca="1">_xll.BInterpol('Base CDI'!$H$4:$H$28,'Base CDI'!$J$4:$J$29,S2735,"Cubic","Extrapolate=Linear","MultiX=Average","Skip=True","Sort=True")</f>
        <v>13.903868106338834</v>
      </c>
      <c r="U2735" s="43">
        <f ca="1">_xll.BInterpol('Base CDI'!$H$4:$H$28,'Base CDI'!$I$4:$I$29,S2735,"Cubic","Extrapolate=Linear","MultiX=Average","Skip=True","Sort=True")</f>
        <v>13.760979512852687</v>
      </c>
    </row>
    <row r="2736" spans="16:21" x14ac:dyDescent="0.25">
      <c r="P2736" s="10">
        <v>38490</v>
      </c>
      <c r="Q2736">
        <v>12.60792</v>
      </c>
      <c r="S2736" s="42">
        <f t="shared" ca="1" si="47"/>
        <v>48594</v>
      </c>
      <c r="T2736" s="43">
        <f ca="1">_xll.BInterpol('Base CDI'!$H$4:$H$28,'Base CDI'!$J$4:$J$29,S2736,"Cubic","Extrapolate=Linear","MultiX=Average","Skip=True","Sort=True")</f>
        <v>13.903946335426719</v>
      </c>
      <c r="U2736" s="43">
        <f ca="1">_xll.BInterpol('Base CDI'!$H$4:$H$28,'Base CDI'!$I$4:$I$29,S2736,"Cubic","Extrapolate=Linear","MultiX=Average","Skip=True","Sort=True")</f>
        <v>13.761066502347454</v>
      </c>
    </row>
    <row r="2737" spans="16:21" x14ac:dyDescent="0.25">
      <c r="P2737" s="10">
        <v>38491</v>
      </c>
      <c r="Q2737">
        <v>12.61683</v>
      </c>
      <c r="S2737" s="42">
        <f t="shared" ca="1" si="47"/>
        <v>48595</v>
      </c>
      <c r="T2737" s="43">
        <f ca="1">_xll.BInterpol('Base CDI'!$H$4:$H$28,'Base CDI'!$J$4:$J$29,S2737,"Cubic","Extrapolate=Linear","MultiX=Average","Skip=True","Sort=True")</f>
        <v>13.904024448707087</v>
      </c>
      <c r="U2737" s="43">
        <f ca="1">_xll.BInterpol('Base CDI'!$H$4:$H$28,'Base CDI'!$I$4:$I$29,S2737,"Cubic","Extrapolate=Linear","MultiX=Average","Skip=True","Sort=True")</f>
        <v>13.761153152092181</v>
      </c>
    </row>
    <row r="2738" spans="16:21" x14ac:dyDescent="0.25">
      <c r="P2738" s="10">
        <v>38492</v>
      </c>
      <c r="Q2738">
        <v>12.62584</v>
      </c>
      <c r="S2738" s="42">
        <f t="shared" ca="1" si="47"/>
        <v>48596</v>
      </c>
      <c r="T2738" s="43">
        <f ca="1">_xll.BInterpol('Base CDI'!$H$4:$H$28,'Base CDI'!$J$4:$J$29,S2738,"Cubic","Extrapolate=Linear","MultiX=Average","Skip=True","Sort=True")</f>
        <v>13.904102445980907</v>
      </c>
      <c r="U2738" s="43">
        <f ca="1">_xll.BInterpol('Base CDI'!$H$4:$H$28,'Base CDI'!$I$4:$I$29,S2738,"Cubic","Extrapolate=Linear","MultiX=Average","Skip=True","Sort=True")</f>
        <v>13.761239462803331</v>
      </c>
    </row>
    <row r="2739" spans="16:21" x14ac:dyDescent="0.25">
      <c r="P2739" s="10">
        <v>38495</v>
      </c>
      <c r="Q2739">
        <v>12.63485</v>
      </c>
      <c r="S2739" s="42">
        <f t="shared" ca="1" si="47"/>
        <v>48597</v>
      </c>
      <c r="T2739" s="43">
        <f ca="1">_xll.BInterpol('Base CDI'!$H$4:$H$28,'Base CDI'!$J$4:$J$29,S2739,"Cubic","Extrapolate=Linear","MultiX=Average","Skip=True","Sort=True")</f>
        <v>13.904180327049144</v>
      </c>
      <c r="U2739" s="43">
        <f ca="1">_xll.BInterpol('Base CDI'!$H$4:$H$28,'Base CDI'!$I$4:$I$29,S2739,"Cubic","Extrapolate=Linear","MultiX=Average","Skip=True","Sort=True")</f>
        <v>13.761325435197367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48598</v>
      </c>
      <c r="T2740" s="43">
        <f ca="1">_xll.BInterpol('Base CDI'!$H$4:$H$28,'Base CDI'!$J$4:$J$29,S2740,"Cubic","Extrapolate=Linear","MultiX=Average","Skip=True","Sort=True")</f>
        <v>13.904258091712761</v>
      </c>
      <c r="U2740" s="43">
        <f ca="1">_xll.BInterpol('Base CDI'!$H$4:$H$28,'Base CDI'!$I$4:$I$29,S2740,"Cubic","Extrapolate=Linear","MultiX=Average","Skip=True","Sort=True")</f>
        <v>13.761411069990748</v>
      </c>
    </row>
    <row r="2741" spans="16:21" x14ac:dyDescent="0.25">
      <c r="P2741" s="10">
        <v>38497</v>
      </c>
      <c r="Q2741">
        <v>12.65291</v>
      </c>
      <c r="S2741" s="42">
        <f t="shared" ca="1" si="47"/>
        <v>48599</v>
      </c>
      <c r="T2741" s="43">
        <f ca="1">_xll.BInterpol('Base CDI'!$H$4:$H$28,'Base CDI'!$J$4:$J$29,S2741,"Cubic","Extrapolate=Linear","MultiX=Average","Skip=True","Sort=True")</f>
        <v>13.904335739772726</v>
      </c>
      <c r="U2741" s="43">
        <f ca="1">_xll.BInterpol('Base CDI'!$H$4:$H$28,'Base CDI'!$I$4:$I$29,S2741,"Cubic","Extrapolate=Linear","MultiX=Average","Skip=True","Sort=True")</f>
        <v>13.761496367899934</v>
      </c>
    </row>
    <row r="2742" spans="16:21" x14ac:dyDescent="0.25">
      <c r="P2742" s="10">
        <v>38499</v>
      </c>
      <c r="Q2742">
        <v>12.66194</v>
      </c>
      <c r="S2742" s="42">
        <f t="shared" ca="1" si="47"/>
        <v>48600</v>
      </c>
      <c r="T2742" s="43">
        <f ca="1">_xll.BInterpol('Base CDI'!$H$4:$H$28,'Base CDI'!$J$4:$J$29,S2742,"Cubic","Extrapolate=Linear","MultiX=Average","Skip=True","Sort=True")</f>
        <v>13.904413271030004</v>
      </c>
      <c r="U2742" s="43">
        <f ca="1">_xll.BInterpol('Base CDI'!$H$4:$H$28,'Base CDI'!$I$4:$I$29,S2742,"Cubic","Extrapolate=Linear","MultiX=Average","Skip=True","Sort=True")</f>
        <v>13.761581329641388</v>
      </c>
    </row>
    <row r="2743" spans="16:21" x14ac:dyDescent="0.25">
      <c r="P2743" s="10">
        <v>38502</v>
      </c>
      <c r="Q2743">
        <v>12.67098</v>
      </c>
      <c r="S2743" s="42">
        <f t="shared" ca="1" si="47"/>
        <v>48601</v>
      </c>
      <c r="T2743" s="43">
        <f ca="1">_xll.BInterpol('Base CDI'!$H$4:$H$28,'Base CDI'!$J$4:$J$29,S2743,"Cubic","Extrapolate=Linear","MultiX=Average","Skip=True","Sort=True")</f>
        <v>13.904490685285559</v>
      </c>
      <c r="U2743" s="43">
        <f ca="1">_xll.BInterpol('Base CDI'!$H$4:$H$28,'Base CDI'!$I$4:$I$29,S2743,"Cubic","Extrapolate=Linear","MultiX=Average","Skip=True","Sort=True")</f>
        <v>13.761665955931567</v>
      </c>
    </row>
    <row r="2744" spans="16:21" x14ac:dyDescent="0.25">
      <c r="P2744" s="10">
        <v>38503</v>
      </c>
      <c r="Q2744">
        <v>12.68004</v>
      </c>
      <c r="S2744" s="42">
        <f t="shared" ca="1" si="47"/>
        <v>48602</v>
      </c>
      <c r="T2744" s="43">
        <f ca="1">_xll.BInterpol('Base CDI'!$H$4:$H$28,'Base CDI'!$J$4:$J$29,S2744,"Cubic","Extrapolate=Linear","MultiX=Average","Skip=True","Sort=True")</f>
        <v>13.904567982340359</v>
      </c>
      <c r="U2744" s="43">
        <f ca="1">_xll.BInterpol('Base CDI'!$H$4:$H$28,'Base CDI'!$I$4:$I$29,S2744,"Cubic","Extrapolate=Linear","MultiX=Average","Skip=True","Sort=True")</f>
        <v>13.761750247486937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48603</v>
      </c>
      <c r="T2745" s="43">
        <f ca="1">_xll.BInterpol('Base CDI'!$H$4:$H$28,'Base CDI'!$J$4:$J$29,S2745,"Cubic","Extrapolate=Linear","MultiX=Average","Skip=True","Sort=True")</f>
        <v>13.904645161995367</v>
      </c>
      <c r="U2745" s="43">
        <f ca="1">_xll.BInterpol('Base CDI'!$H$4:$H$28,'Base CDI'!$I$4:$I$29,S2745,"Cubic","Extrapolate=Linear","MultiX=Average","Skip=True","Sort=True")</f>
        <v>13.761834205023955</v>
      </c>
    </row>
    <row r="2746" spans="16:21" x14ac:dyDescent="0.25">
      <c r="P2746" s="10">
        <v>38505</v>
      </c>
      <c r="Q2746">
        <v>12.6982</v>
      </c>
      <c r="S2746" s="42">
        <f t="shared" ca="1" si="47"/>
        <v>48604</v>
      </c>
      <c r="T2746" s="43">
        <f ca="1">_xll.BInterpol('Base CDI'!$H$4:$H$28,'Base CDI'!$J$4:$J$29,S2746,"Cubic","Extrapolate=Linear","MultiX=Average","Skip=True","Sort=True")</f>
        <v>13.904722224051548</v>
      </c>
      <c r="U2746" s="43">
        <f ca="1">_xll.BInterpol('Base CDI'!$H$4:$H$28,'Base CDI'!$I$4:$I$29,S2746,"Cubic","Extrapolate=Linear","MultiX=Average","Skip=True","Sort=True")</f>
        <v>13.761917829259085</v>
      </c>
    </row>
    <row r="2747" spans="16:21" x14ac:dyDescent="0.25">
      <c r="P2747" s="10">
        <v>38506</v>
      </c>
      <c r="Q2747">
        <v>12.70729</v>
      </c>
      <c r="S2747" s="42">
        <f t="shared" ca="1" si="47"/>
        <v>48605</v>
      </c>
      <c r="T2747" s="43">
        <f ca="1">_xll.BInterpol('Base CDI'!$H$4:$H$28,'Base CDI'!$J$4:$J$29,S2747,"Cubic","Extrapolate=Linear","MultiX=Average","Skip=True","Sort=True")</f>
        <v>13.904799168309872</v>
      </c>
      <c r="U2747" s="43">
        <f ca="1">_xll.BInterpol('Base CDI'!$H$4:$H$28,'Base CDI'!$I$4:$I$29,S2747,"Cubic","Extrapolate=Linear","MultiX=Average","Skip=True","Sort=True")</f>
        <v>13.762001120908785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48606</v>
      </c>
      <c r="T2748" s="43">
        <f ca="1">_xll.BInterpol('Base CDI'!$H$4:$H$28,'Base CDI'!$J$4:$J$29,S2748,"Cubic","Extrapolate=Linear","MultiX=Average","Skip=True","Sort=True")</f>
        <v>13.904875994571301</v>
      </c>
      <c r="U2748" s="43">
        <f ca="1">_xll.BInterpol('Base CDI'!$H$4:$H$28,'Base CDI'!$I$4:$I$29,S2748,"Cubic","Extrapolate=Linear","MultiX=Average","Skip=True","Sort=True")</f>
        <v>13.762084080689517</v>
      </c>
    </row>
    <row r="2749" spans="16:21" x14ac:dyDescent="0.25">
      <c r="P2749" s="10">
        <v>38510</v>
      </c>
      <c r="Q2749">
        <v>12.72547</v>
      </c>
      <c r="S2749" s="42">
        <f t="shared" ca="1" si="47"/>
        <v>48607</v>
      </c>
      <c r="T2749" s="43">
        <f ca="1">_xll.BInterpol('Base CDI'!$H$4:$H$28,'Base CDI'!$J$4:$J$29,S2749,"Cubic","Extrapolate=Linear","MultiX=Average","Skip=True","Sort=True")</f>
        <v>13.9049527026368</v>
      </c>
      <c r="U2749" s="43">
        <f ca="1">_xll.BInterpol('Base CDI'!$H$4:$H$28,'Base CDI'!$I$4:$I$29,S2749,"Cubic","Extrapolate=Linear","MultiX=Average","Skip=True","Sort=True")</f>
        <v>13.762166709317741</v>
      </c>
    </row>
    <row r="2750" spans="16:21" x14ac:dyDescent="0.25">
      <c r="P2750" s="10">
        <v>38511</v>
      </c>
      <c r="Q2750">
        <v>12.73456</v>
      </c>
      <c r="S2750" s="42">
        <f t="shared" ca="1" si="47"/>
        <v>48608</v>
      </c>
      <c r="T2750" s="43">
        <f ca="1">_xll.BInterpol('Base CDI'!$H$4:$H$28,'Base CDI'!$J$4:$J$29,S2750,"Cubic","Extrapolate=Linear","MultiX=Average","Skip=True","Sort=True")</f>
        <v>13.905029292307336</v>
      </c>
      <c r="U2750" s="43">
        <f ca="1">_xll.BInterpol('Base CDI'!$H$4:$H$28,'Base CDI'!$I$4:$I$29,S2750,"Cubic","Extrapolate=Linear","MultiX=Average","Skip=True","Sort=True")</f>
        <v>13.762249007509919</v>
      </c>
    </row>
    <row r="2751" spans="16:21" x14ac:dyDescent="0.25">
      <c r="P2751" s="10">
        <v>38512</v>
      </c>
      <c r="Q2751">
        <v>12.74366</v>
      </c>
      <c r="S2751" s="42">
        <f t="shared" ca="1" si="47"/>
        <v>48609</v>
      </c>
      <c r="T2751" s="43">
        <f ca="1">_xll.BInterpol('Base CDI'!$H$4:$H$28,'Base CDI'!$J$4:$J$29,S2751,"Cubic","Extrapolate=Linear","MultiX=Average","Skip=True","Sort=True")</f>
        <v>13.905105763383874</v>
      </c>
      <c r="U2751" s="43">
        <f ca="1">_xll.BInterpol('Base CDI'!$H$4:$H$28,'Base CDI'!$I$4:$I$29,S2751,"Cubic","Extrapolate=Linear","MultiX=Average","Skip=True","Sort=True")</f>
        <v>13.762330975982511</v>
      </c>
    </row>
    <row r="2752" spans="16:21" x14ac:dyDescent="0.25">
      <c r="P2752" s="10">
        <v>38513</v>
      </c>
      <c r="Q2752">
        <v>12.75276</v>
      </c>
      <c r="S2752" s="42">
        <f t="shared" ca="1" si="47"/>
        <v>48610</v>
      </c>
      <c r="T2752" s="43">
        <f ca="1">_xll.BInterpol('Base CDI'!$H$4:$H$28,'Base CDI'!$J$4:$J$29,S2752,"Cubic","Extrapolate=Linear","MultiX=Average","Skip=True","Sort=True")</f>
        <v>13.905182115667381</v>
      </c>
      <c r="U2752" s="43">
        <f ca="1">_xll.BInterpol('Base CDI'!$H$4:$H$28,'Base CDI'!$I$4:$I$29,S2752,"Cubic","Extrapolate=Linear","MultiX=Average","Skip=True","Sort=True")</f>
        <v>13.762412615451979</v>
      </c>
    </row>
    <row r="2753" spans="16:21" x14ac:dyDescent="0.25">
      <c r="P2753" s="10">
        <v>38516</v>
      </c>
      <c r="Q2753">
        <v>12.76187</v>
      </c>
      <c r="S2753" s="42">
        <f t="shared" ca="1" si="47"/>
        <v>48611</v>
      </c>
      <c r="T2753" s="43">
        <f ca="1">_xll.BInterpol('Base CDI'!$H$4:$H$28,'Base CDI'!$J$4:$J$29,S2753,"Cubic","Extrapolate=Linear","MultiX=Average","Skip=True","Sort=True")</f>
        <v>13.905258348958819</v>
      </c>
      <c r="U2753" s="43">
        <f ca="1">_xll.BInterpol('Base CDI'!$H$4:$H$28,'Base CDI'!$I$4:$I$29,S2753,"Cubic","Extrapolate=Linear","MultiX=Average","Skip=True","Sort=True")</f>
        <v>13.762493926634782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48612</v>
      </c>
      <c r="T2754" s="43">
        <f ca="1">_xll.BInterpol('Base CDI'!$H$4:$H$28,'Base CDI'!$J$4:$J$29,S2754,"Cubic","Extrapolate=Linear","MultiX=Average","Skip=True","Sort=True")</f>
        <v>13.905334463059157</v>
      </c>
      <c r="U2754" s="43">
        <f ca="1">_xll.BInterpol('Base CDI'!$H$4:$H$28,'Base CDI'!$I$4:$I$29,S2754,"Cubic","Extrapolate=Linear","MultiX=Average","Skip=True","Sort=True")</f>
        <v>13.762574910247384</v>
      </c>
    </row>
    <row r="2755" spans="16:21" x14ac:dyDescent="0.25">
      <c r="P2755" s="10">
        <v>38518</v>
      </c>
      <c r="Q2755">
        <v>12.78012</v>
      </c>
      <c r="S2755" s="42">
        <f t="shared" ca="1" si="47"/>
        <v>48613</v>
      </c>
      <c r="T2755" s="43">
        <f ca="1">_xll.BInterpol('Base CDI'!$H$4:$H$28,'Base CDI'!$J$4:$J$29,S2755,"Cubic","Extrapolate=Linear","MultiX=Average","Skip=True","Sort=True")</f>
        <v>13.905410457769358</v>
      </c>
      <c r="U2755" s="43">
        <f ca="1">_xll.BInterpol('Base CDI'!$H$4:$H$28,'Base CDI'!$I$4:$I$29,S2755,"Cubic","Extrapolate=Linear","MultiX=Average","Skip=True","Sort=True")</f>
        <v>13.762655567006242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48614</v>
      </c>
      <c r="T2756" s="43">
        <f ca="1">_xll.BInterpol('Base CDI'!$H$4:$H$28,'Base CDI'!$J$4:$J$29,S2756,"Cubic","Extrapolate=Linear","MultiX=Average","Skip=True","Sort=True")</f>
        <v>13.905486332890389</v>
      </c>
      <c r="U2756" s="43">
        <f ca="1">_xll.BInterpol('Base CDI'!$H$4:$H$28,'Base CDI'!$I$4:$I$29,S2756,"Cubic","Extrapolate=Linear","MultiX=Average","Skip=True","Sort=True")</f>
        <v>13.762735897627818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48615</v>
      </c>
      <c r="T2757" s="43">
        <f ca="1">_xll.BInterpol('Base CDI'!$H$4:$H$28,'Base CDI'!$J$4:$J$29,S2757,"Cubic","Extrapolate=Linear","MultiX=Average","Skip=True","Sort=True")</f>
        <v>13.905562088223215</v>
      </c>
      <c r="U2757" s="43">
        <f ca="1">_xll.BInterpol('Base CDI'!$H$4:$H$28,'Base CDI'!$I$4:$I$29,S2757,"Cubic","Extrapolate=Linear","MultiX=Average","Skip=True","Sort=True")</f>
        <v>13.762815902828576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48616</v>
      </c>
      <c r="T2758" s="43">
        <f ca="1">_xll.BInterpol('Base CDI'!$H$4:$H$28,'Base CDI'!$J$4:$J$29,S2758,"Cubic","Extrapolate=Linear","MultiX=Average","Skip=True","Sort=True")</f>
        <v>13.905637723568802</v>
      </c>
      <c r="U2758" s="43">
        <f ca="1">_xll.BInterpol('Base CDI'!$H$4:$H$28,'Base CDI'!$I$4:$I$29,S2758,"Cubic","Extrapolate=Linear","MultiX=Average","Skip=True","Sort=True")</f>
        <v>13.762895583324973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48617</v>
      </c>
      <c r="T2759" s="43">
        <f ca="1">_xll.BInterpol('Base CDI'!$H$4:$H$28,'Base CDI'!$J$4:$J$29,S2759,"Cubic","Extrapolate=Linear","MultiX=Average","Skip=True","Sort=True")</f>
        <v>13.905713238728113</v>
      </c>
      <c r="U2759" s="43">
        <f ca="1">_xll.BInterpol('Base CDI'!$H$4:$H$28,'Base CDI'!$I$4:$I$29,S2759,"Cubic","Extrapolate=Linear","MultiX=Average","Skip=True","Sort=True")</f>
        <v>13.762974939833471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48618</v>
      </c>
      <c r="T2760" s="43">
        <f ca="1">_xll.BInterpol('Base CDI'!$H$4:$H$28,'Base CDI'!$J$4:$J$29,S2760,"Cubic","Extrapolate=Linear","MultiX=Average","Skip=True","Sort=True")</f>
        <v>13.905788633502118</v>
      </c>
      <c r="U2760" s="43">
        <f ca="1">_xll.BInterpol('Base CDI'!$H$4:$H$28,'Base CDI'!$I$4:$I$29,S2760,"Cubic","Extrapolate=Linear","MultiX=Average","Skip=True","Sort=True")</f>
        <v>13.76305397307053</v>
      </c>
    </row>
    <row r="2761" spans="16:21" x14ac:dyDescent="0.25">
      <c r="P2761" s="10">
        <v>38526</v>
      </c>
      <c r="Q2761">
        <v>12.83501</v>
      </c>
      <c r="S2761" s="42">
        <f t="shared" ca="1" si="47"/>
        <v>48619</v>
      </c>
      <c r="T2761" s="43">
        <f ca="1">_xll.BInterpol('Base CDI'!$H$4:$H$28,'Base CDI'!$J$4:$J$29,S2761,"Cubic","Extrapolate=Linear","MultiX=Average","Skip=True","Sort=True")</f>
        <v>13.905863907691778</v>
      </c>
      <c r="U2761" s="43">
        <f ca="1">_xll.BInterpol('Base CDI'!$H$4:$H$28,'Base CDI'!$I$4:$I$29,S2761,"Cubic","Extrapolate=Linear","MultiX=Average","Skip=True","Sort=True")</f>
        <v>13.763132683752614</v>
      </c>
    </row>
    <row r="2762" spans="16:21" x14ac:dyDescent="0.25">
      <c r="P2762" s="10">
        <v>38527</v>
      </c>
      <c r="Q2762">
        <v>12.84418</v>
      </c>
      <c r="S2762" s="42">
        <f t="shared" ca="1" si="47"/>
        <v>48620</v>
      </c>
      <c r="T2762" s="43">
        <f ca="1">_xll.BInterpol('Base CDI'!$H$4:$H$28,'Base CDI'!$J$4:$J$29,S2762,"Cubic","Extrapolate=Linear","MultiX=Average","Skip=True","Sort=True")</f>
        <v>13.90593906109806</v>
      </c>
      <c r="U2762" s="43">
        <f ca="1">_xll.BInterpol('Base CDI'!$H$4:$H$28,'Base CDI'!$I$4:$I$29,S2762,"Cubic","Extrapolate=Linear","MultiX=Average","Skip=True","Sort=True")</f>
        <v>13.76321107259618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48621</v>
      </c>
      <c r="T2763" s="43">
        <f ca="1">_xll.BInterpol('Base CDI'!$H$4:$H$28,'Base CDI'!$J$4:$J$29,S2763,"Cubic","Extrapolate=Linear","MultiX=Average","Skip=True","Sort=True")</f>
        <v>13.906014093521932</v>
      </c>
      <c r="U2763" s="43">
        <f ca="1">_xll.BInterpol('Base CDI'!$H$4:$H$28,'Base CDI'!$I$4:$I$29,S2763,"Cubic","Extrapolate=Linear","MultiX=Average","Skip=True","Sort=True")</f>
        <v>13.763289140317692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48622</v>
      </c>
      <c r="T2764" s="43">
        <f ca="1">_xll.BInterpol('Base CDI'!$H$4:$H$28,'Base CDI'!$J$4:$J$29,S2764,"Cubic","Extrapolate=Linear","MultiX=Average","Skip=True","Sort=True")</f>
        <v>13.906089004764356</v>
      </c>
      <c r="U2764" s="43">
        <f ca="1">_xll.BInterpol('Base CDI'!$H$4:$H$28,'Base CDI'!$I$4:$I$29,S2764,"Cubic","Extrapolate=Linear","MultiX=Average","Skip=True","Sort=True")</f>
        <v>13.763366887633609</v>
      </c>
    </row>
    <row r="2765" spans="16:21" x14ac:dyDescent="0.25">
      <c r="P2765" s="10">
        <v>38532</v>
      </c>
      <c r="Q2765">
        <v>12.87175</v>
      </c>
      <c r="S2765" s="42">
        <f t="shared" ca="1" si="48"/>
        <v>48623</v>
      </c>
      <c r="T2765" s="43">
        <f ca="1">_xll.BInterpol('Base CDI'!$H$4:$H$28,'Base CDI'!$J$4:$J$29,S2765,"Cubic","Extrapolate=Linear","MultiX=Average","Skip=True","Sort=True")</f>
        <v>13.9061637946263</v>
      </c>
      <c r="U2765" s="43">
        <f ca="1">_xll.BInterpol('Base CDI'!$H$4:$H$28,'Base CDI'!$I$4:$I$29,S2765,"Cubic","Extrapolate=Linear","MultiX=Average","Skip=True","Sort=True")</f>
        <v>13.76344431526039</v>
      </c>
    </row>
    <row r="2766" spans="16:21" x14ac:dyDescent="0.25">
      <c r="P2766" s="10">
        <v>38533</v>
      </c>
      <c r="Q2766">
        <v>12.88096</v>
      </c>
      <c r="S2766" s="42">
        <f t="shared" ca="1" si="48"/>
        <v>48624</v>
      </c>
      <c r="T2766" s="43">
        <f ca="1">_xll.BInterpol('Base CDI'!$H$4:$H$28,'Base CDI'!$J$4:$J$29,S2766,"Cubic","Extrapolate=Linear","MultiX=Average","Skip=True","Sort=True")</f>
        <v>13.906238462908728</v>
      </c>
      <c r="U2766" s="43">
        <f ca="1">_xll.BInterpol('Base CDI'!$H$4:$H$28,'Base CDI'!$I$4:$I$29,S2766,"Cubic","Extrapolate=Linear","MultiX=Average","Skip=True","Sort=True")</f>
        <v>13.763521423914501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48625</v>
      </c>
      <c r="T2767" s="43">
        <f ca="1">_xll.BInterpol('Base CDI'!$H$4:$H$28,'Base CDI'!$J$4:$J$29,S2767,"Cubic","Extrapolate=Linear","MultiX=Average","Skip=True","Sort=True")</f>
        <v>13.906313009412605</v>
      </c>
      <c r="U2767" s="43">
        <f ca="1">_xll.BInterpol('Base CDI'!$H$4:$H$28,'Base CDI'!$I$4:$I$29,S2767,"Cubic","Extrapolate=Linear","MultiX=Average","Skip=True","Sort=True")</f>
        <v>13.763598214312399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48626</v>
      </c>
      <c r="T2768" s="43">
        <f ca="1">_xll.BInterpol('Base CDI'!$H$4:$H$28,'Base CDI'!$J$4:$J$29,S2768,"Cubic","Extrapolate=Linear","MultiX=Average","Skip=True","Sort=True")</f>
        <v>13.906387433938898</v>
      </c>
      <c r="U2768" s="43">
        <f ca="1">_xll.BInterpol('Base CDI'!$H$4:$H$28,'Base CDI'!$I$4:$I$29,S2768,"Cubic","Extrapolate=Linear","MultiX=Average","Skip=True","Sort=True")</f>
        <v>13.763674687170544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48627</v>
      </c>
      <c r="T2769" s="43">
        <f ca="1">_xll.BInterpol('Base CDI'!$H$4:$H$28,'Base CDI'!$J$4:$J$29,S2769,"Cubic","Extrapolate=Linear","MultiX=Average","Skip=True","Sort=True")</f>
        <v>13.906461736288572</v>
      </c>
      <c r="U2769" s="43">
        <f ca="1">_xll.BInterpol('Base CDI'!$H$4:$H$28,'Base CDI'!$I$4:$I$29,S2769,"Cubic","Extrapolate=Linear","MultiX=Average","Skip=True","Sort=True")</f>
        <v>13.763750843205401</v>
      </c>
    </row>
    <row r="2770" spans="16:21" x14ac:dyDescent="0.25">
      <c r="P2770" s="10">
        <v>38539</v>
      </c>
      <c r="Q2770">
        <v>12.91783</v>
      </c>
      <c r="S2770" s="42">
        <f t="shared" ca="1" si="48"/>
        <v>48628</v>
      </c>
      <c r="T2770" s="43">
        <f ca="1">_xll.BInterpol('Base CDI'!$H$4:$H$28,'Base CDI'!$J$4:$J$29,S2770,"Cubic","Extrapolate=Linear","MultiX=Average","Skip=True","Sort=True")</f>
        <v>13.906535916262593</v>
      </c>
      <c r="U2770" s="43">
        <f ca="1">_xll.BInterpol('Base CDI'!$H$4:$H$28,'Base CDI'!$I$4:$I$29,S2770,"Cubic","Extrapolate=Linear","MultiX=Average","Skip=True","Sort=True")</f>
        <v>13.763826683133427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48629</v>
      </c>
      <c r="T2771" s="43">
        <f ca="1">_xll.BInterpol('Base CDI'!$H$4:$H$28,'Base CDI'!$J$4:$J$29,S2771,"Cubic","Extrapolate=Linear","MultiX=Average","Skip=True","Sort=True")</f>
        <v>13.906609973661926</v>
      </c>
      <c r="U2771" s="43">
        <f ca="1">_xll.BInterpol('Base CDI'!$H$4:$H$28,'Base CDI'!$I$4:$I$29,S2771,"Cubic","Extrapolate=Linear","MultiX=Average","Skip=True","Sort=True")</f>
        <v>13.763902207671086</v>
      </c>
    </row>
    <row r="2772" spans="16:21" x14ac:dyDescent="0.25">
      <c r="P2772" s="10">
        <v>38541</v>
      </c>
      <c r="Q2772">
        <v>12.93629</v>
      </c>
      <c r="S2772" s="42">
        <f t="shared" ca="1" si="48"/>
        <v>48630</v>
      </c>
      <c r="T2772" s="43">
        <f ca="1">_xll.BInterpol('Base CDI'!$H$4:$H$28,'Base CDI'!$J$4:$J$29,S2772,"Cubic","Extrapolate=Linear","MultiX=Average","Skip=True","Sort=True")</f>
        <v>13.906683908287535</v>
      </c>
      <c r="U2772" s="43">
        <f ca="1">_xll.BInterpol('Base CDI'!$H$4:$H$28,'Base CDI'!$I$4:$I$29,S2772,"Cubic","Extrapolate=Linear","MultiX=Average","Skip=True","Sort=True")</f>
        <v>13.763977417534836</v>
      </c>
    </row>
    <row r="2773" spans="16:21" x14ac:dyDescent="0.25">
      <c r="P2773" s="10">
        <v>38544</v>
      </c>
      <c r="Q2773">
        <v>12.94552</v>
      </c>
      <c r="S2773" s="42">
        <f t="shared" ca="1" si="48"/>
        <v>48631</v>
      </c>
      <c r="T2773" s="43">
        <f ca="1">_xll.BInterpol('Base CDI'!$H$4:$H$28,'Base CDI'!$J$4:$J$29,S2773,"Cubic","Extrapolate=Linear","MultiX=Average","Skip=True","Sort=True")</f>
        <v>13.906757719940387</v>
      </c>
      <c r="U2773" s="43">
        <f ca="1">_xll.BInterpol('Base CDI'!$H$4:$H$28,'Base CDI'!$I$4:$I$29,S2773,"Cubic","Extrapolate=Linear","MultiX=Average","Skip=True","Sort=True")</f>
        <v>13.764052313441139</v>
      </c>
    </row>
    <row r="2774" spans="16:21" x14ac:dyDescent="0.25">
      <c r="P2774" s="10">
        <v>38545</v>
      </c>
      <c r="Q2774">
        <v>12.95477</v>
      </c>
      <c r="S2774" s="42">
        <f t="shared" ca="1" si="48"/>
        <v>48632</v>
      </c>
      <c r="T2774" s="43">
        <f ca="1">_xll.BInterpol('Base CDI'!$H$4:$H$28,'Base CDI'!$J$4:$J$29,S2774,"Cubic","Extrapolate=Linear","MultiX=Average","Skip=True","Sort=True")</f>
        <v>13.906831408421448</v>
      </c>
      <c r="U2774" s="43">
        <f ca="1">_xll.BInterpol('Base CDI'!$H$4:$H$28,'Base CDI'!$I$4:$I$29,S2774,"Cubic","Extrapolate=Linear","MultiX=Average","Skip=True","Sort=True")</f>
        <v>13.764126896106456</v>
      </c>
    </row>
    <row r="2775" spans="16:21" x14ac:dyDescent="0.25">
      <c r="P2775" s="10">
        <v>38546</v>
      </c>
      <c r="Q2775">
        <v>12.96402</v>
      </c>
      <c r="S2775" s="42">
        <f t="shared" ca="1" si="48"/>
        <v>48633</v>
      </c>
      <c r="T2775" s="43">
        <f ca="1">_xll.BInterpol('Base CDI'!$H$4:$H$28,'Base CDI'!$J$4:$J$29,S2775,"Cubic","Extrapolate=Linear","MultiX=Average","Skip=True","Sort=True")</f>
        <v>13.906904973531683</v>
      </c>
      <c r="U2775" s="43">
        <f ca="1">_xll.BInterpol('Base CDI'!$H$4:$H$28,'Base CDI'!$I$4:$I$29,S2775,"Cubic","Extrapolate=Linear","MultiX=Average","Skip=True","Sort=True")</f>
        <v>13.764201166247247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48634</v>
      </c>
      <c r="T2776" s="43">
        <f ca="1">_xll.BInterpol('Base CDI'!$H$4:$H$28,'Base CDI'!$J$4:$J$29,S2776,"Cubic","Extrapolate=Linear","MultiX=Average","Skip=True","Sort=True")</f>
        <v>13.906978415072057</v>
      </c>
      <c r="U2776" s="43">
        <f ca="1">_xll.BInterpol('Base CDI'!$H$4:$H$28,'Base CDI'!$I$4:$I$29,S2776,"Cubic","Extrapolate=Linear","MultiX=Average","Skip=True","Sort=True")</f>
        <v>13.764275124579974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48635</v>
      </c>
      <c r="T2777" s="43">
        <f ca="1">_xll.BInterpol('Base CDI'!$H$4:$H$28,'Base CDI'!$J$4:$J$29,S2777,"Cubic","Extrapolate=Linear","MultiX=Average","Skip=True","Sort=True")</f>
        <v>13.907051732843534</v>
      </c>
      <c r="U2777" s="43">
        <f ca="1">_xll.BInterpol('Base CDI'!$H$4:$H$28,'Base CDI'!$I$4:$I$29,S2777,"Cubic","Extrapolate=Linear","MultiX=Average","Skip=True","Sort=True")</f>
        <v>13.764348771821098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48636</v>
      </c>
      <c r="T2778" s="43">
        <f ca="1">_xll.BInterpol('Base CDI'!$H$4:$H$28,'Base CDI'!$J$4:$J$29,S2778,"Cubic","Extrapolate=Linear","MultiX=Average","Skip=True","Sort=True")</f>
        <v>13.907124926647084</v>
      </c>
      <c r="U2778" s="43">
        <f ca="1">_xll.BInterpol('Base CDI'!$H$4:$H$28,'Base CDI'!$I$4:$I$29,S2778,"Cubic","Extrapolate=Linear","MultiX=Average","Skip=True","Sort=True")</f>
        <v>13.764422108687079</v>
      </c>
    </row>
    <row r="2779" spans="16:21" x14ac:dyDescent="0.25">
      <c r="P2779" s="10">
        <v>38552</v>
      </c>
      <c r="Q2779">
        <v>13.00108</v>
      </c>
      <c r="S2779" s="42">
        <f t="shared" ca="1" si="48"/>
        <v>48637</v>
      </c>
      <c r="T2779" s="43">
        <f ca="1">_xll.BInterpol('Base CDI'!$H$4:$H$28,'Base CDI'!$J$4:$J$29,S2779,"Cubic","Extrapolate=Linear","MultiX=Average","Skip=True","Sort=True")</f>
        <v>13.907197996283669</v>
      </c>
      <c r="U2779" s="43">
        <f ca="1">_xll.BInterpol('Base CDI'!$H$4:$H$28,'Base CDI'!$I$4:$I$29,S2779,"Cubic","Extrapolate=Linear","MultiX=Average","Skip=True","Sort=True")</f>
        <v>13.764495135894377</v>
      </c>
    </row>
    <row r="2780" spans="16:21" x14ac:dyDescent="0.25">
      <c r="P2780" s="10">
        <v>38553</v>
      </c>
      <c r="Q2780">
        <v>13.01036</v>
      </c>
      <c r="S2780" s="42">
        <f t="shared" ca="1" si="48"/>
        <v>48638</v>
      </c>
      <c r="T2780" s="43">
        <f ca="1">_xll.BInterpol('Base CDI'!$H$4:$H$28,'Base CDI'!$J$4:$J$29,S2780,"Cubic","Extrapolate=Linear","MultiX=Average","Skip=True","Sort=True")</f>
        <v>13.907270941554255</v>
      </c>
      <c r="U2780" s="43">
        <f ca="1">_xll.BInterpol('Base CDI'!$H$4:$H$28,'Base CDI'!$I$4:$I$29,S2780,"Cubic","Extrapolate=Linear","MultiX=Average","Skip=True","Sort=True")</f>
        <v>13.764567854159456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48639</v>
      </c>
      <c r="T2781" s="43">
        <f ca="1">_xll.BInterpol('Base CDI'!$H$4:$H$28,'Base CDI'!$J$4:$J$29,S2781,"Cubic","Extrapolate=Linear","MultiX=Average","Skip=True","Sort=True")</f>
        <v>13.907343762259808</v>
      </c>
      <c r="U2781" s="43">
        <f ca="1">_xll.BInterpol('Base CDI'!$H$4:$H$28,'Base CDI'!$I$4:$I$29,S2781,"Cubic","Extrapolate=Linear","MultiX=Average","Skip=True","Sort=True")</f>
        <v>13.764640264198773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48640</v>
      </c>
      <c r="T2782" s="43">
        <f ca="1">_xll.BInterpol('Base CDI'!$H$4:$H$28,'Base CDI'!$J$4:$J$29,S2782,"Cubic","Extrapolate=Linear","MultiX=Average","Skip=True","Sort=True")</f>
        <v>13.907416458201293</v>
      </c>
      <c r="U2782" s="43">
        <f ca="1">_xll.BInterpol('Base CDI'!$H$4:$H$28,'Base CDI'!$I$4:$I$29,S2782,"Cubic","Extrapolate=Linear","MultiX=Average","Skip=True","Sort=True")</f>
        <v>13.764712366728791</v>
      </c>
    </row>
    <row r="2783" spans="16:21" x14ac:dyDescent="0.25">
      <c r="P2783" s="10">
        <v>38558</v>
      </c>
      <c r="Q2783">
        <v>13.03823</v>
      </c>
      <c r="S2783" s="42">
        <f t="shared" ca="1" si="48"/>
        <v>48641</v>
      </c>
      <c r="T2783" s="43">
        <f ca="1">_xll.BInterpol('Base CDI'!$H$4:$H$28,'Base CDI'!$J$4:$J$29,S2783,"Cubic","Extrapolate=Linear","MultiX=Average","Skip=True","Sort=True")</f>
        <v>13.907489029179676</v>
      </c>
      <c r="U2783" s="43">
        <f ca="1">_xll.BInterpol('Base CDI'!$H$4:$H$28,'Base CDI'!$I$4:$I$29,S2783,"Cubic","Extrapolate=Linear","MultiX=Average","Skip=True","Sort=True")</f>
        <v>13.76478416246597</v>
      </c>
    </row>
    <row r="2784" spans="16:21" x14ac:dyDescent="0.25">
      <c r="P2784" s="10">
        <v>38559</v>
      </c>
      <c r="Q2784">
        <v>13.04753</v>
      </c>
      <c r="S2784" s="42">
        <f t="shared" ca="1" si="48"/>
        <v>48642</v>
      </c>
      <c r="T2784" s="43">
        <f ca="1">_xll.BInterpol('Base CDI'!$H$4:$H$28,'Base CDI'!$J$4:$J$29,S2784,"Cubic","Extrapolate=Linear","MultiX=Average","Skip=True","Sort=True")</f>
        <v>13.907561474995923</v>
      </c>
      <c r="U2784" s="43">
        <f ca="1">_xll.BInterpol('Base CDI'!$H$4:$H$28,'Base CDI'!$I$4:$I$29,S2784,"Cubic","Extrapolate=Linear","MultiX=Average","Skip=True","Sort=True")</f>
        <v>13.764855652126773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48643</v>
      </c>
      <c r="T2785" s="43">
        <f ca="1">_xll.BInterpol('Base CDI'!$H$4:$H$28,'Base CDI'!$J$4:$J$29,S2785,"Cubic","Extrapolate=Linear","MultiX=Average","Skip=True","Sort=True")</f>
        <v>13.907633795450996</v>
      </c>
      <c r="U2785" s="43">
        <f ca="1">_xll.BInterpol('Base CDI'!$H$4:$H$28,'Base CDI'!$I$4:$I$29,S2785,"Cubic","Extrapolate=Linear","MultiX=Average","Skip=True","Sort=True")</f>
        <v>13.764926836427657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48644</v>
      </c>
      <c r="T2786" s="43">
        <f ca="1">_xll.BInterpol('Base CDI'!$H$4:$H$28,'Base CDI'!$J$4:$J$29,S2786,"Cubic","Extrapolate=Linear","MultiX=Average","Skip=True","Sort=True")</f>
        <v>13.907705990345866</v>
      </c>
      <c r="U2786" s="43">
        <f ca="1">_xll.BInterpol('Base CDI'!$H$4:$H$28,'Base CDI'!$I$4:$I$29,S2786,"Cubic","Extrapolate=Linear","MultiX=Average","Skip=True","Sort=True")</f>
        <v>13.764997716085086</v>
      </c>
    </row>
    <row r="2787" spans="16:21" x14ac:dyDescent="0.25">
      <c r="P2787" s="10">
        <v>38562</v>
      </c>
      <c r="Q2787">
        <v>13.07546</v>
      </c>
      <c r="S2787" s="42">
        <f t="shared" ca="1" si="48"/>
        <v>48645</v>
      </c>
      <c r="T2787" s="43">
        <f ca="1">_xll.BInterpol('Base CDI'!$H$4:$H$28,'Base CDI'!$J$4:$J$29,S2787,"Cubic","Extrapolate=Linear","MultiX=Average","Skip=True","Sort=True")</f>
        <v>13.907778059481496</v>
      </c>
      <c r="U2787" s="43">
        <f ca="1">_xll.BInterpol('Base CDI'!$H$4:$H$28,'Base CDI'!$I$4:$I$29,S2787,"Cubic","Extrapolate=Linear","MultiX=Average","Skip=True","Sort=True")</f>
        <v>13.76506829181552</v>
      </c>
    </row>
    <row r="2788" spans="16:21" x14ac:dyDescent="0.25">
      <c r="P2788" s="10">
        <v>38565</v>
      </c>
      <c r="Q2788">
        <v>13.08478</v>
      </c>
      <c r="S2788" s="42">
        <f t="shared" ca="1" si="48"/>
        <v>48646</v>
      </c>
      <c r="T2788" s="43">
        <f ca="1">_xll.BInterpol('Base CDI'!$H$4:$H$28,'Base CDI'!$J$4:$J$29,S2788,"Cubic","Extrapolate=Linear","MultiX=Average","Skip=True","Sort=True")</f>
        <v>13.907850002658849</v>
      </c>
      <c r="U2788" s="43">
        <f ca="1">_xll.BInterpol('Base CDI'!$H$4:$H$28,'Base CDI'!$I$4:$I$29,S2788,"Cubic","Extrapolate=Linear","MultiX=Average","Skip=True","Sort=True")</f>
        <v>13.76513856433542</v>
      </c>
    </row>
    <row r="2789" spans="16:21" x14ac:dyDescent="0.25">
      <c r="P2789" s="10">
        <v>38566</v>
      </c>
      <c r="Q2789">
        <v>13.09412</v>
      </c>
      <c r="S2789" s="42">
        <f t="shared" ca="1" si="48"/>
        <v>48647</v>
      </c>
      <c r="T2789" s="43">
        <f ca="1">_xll.BInterpol('Base CDI'!$H$4:$H$28,'Base CDI'!$J$4:$J$29,S2789,"Cubic","Extrapolate=Linear","MultiX=Average","Skip=True","Sort=True")</f>
        <v>13.907921819678894</v>
      </c>
      <c r="U2789" s="43">
        <f ca="1">_xll.BInterpol('Base CDI'!$H$4:$H$28,'Base CDI'!$I$4:$I$29,S2789,"Cubic","Extrapolate=Linear","MultiX=Average","Skip=True","Sort=True")</f>
        <v>13.765208534361244</v>
      </c>
    </row>
    <row r="2790" spans="16:21" x14ac:dyDescent="0.25">
      <c r="P2790" s="10">
        <v>38567</v>
      </c>
      <c r="Q2790">
        <v>13.10347</v>
      </c>
      <c r="S2790" s="42">
        <f t="shared" ca="1" si="48"/>
        <v>48648</v>
      </c>
      <c r="T2790" s="43">
        <f ca="1">_xll.BInterpol('Base CDI'!$H$4:$H$28,'Base CDI'!$J$4:$J$29,S2790,"Cubic","Extrapolate=Linear","MultiX=Average","Skip=True","Sort=True")</f>
        <v>13.907993510342594</v>
      </c>
      <c r="U2790" s="43">
        <f ca="1">_xll.BInterpol('Base CDI'!$H$4:$H$28,'Base CDI'!$I$4:$I$29,S2790,"Cubic","Extrapolate=Linear","MultiX=Average","Skip=True","Sort=True")</f>
        <v>13.765278202609458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48649</v>
      </c>
      <c r="T2791" s="43">
        <f ca="1">_xll.BInterpol('Base CDI'!$H$4:$H$28,'Base CDI'!$J$4:$J$29,S2791,"Cubic","Extrapolate=Linear","MultiX=Average","Skip=True","Sort=True")</f>
        <v>13.908065074450917</v>
      </c>
      <c r="U2791" s="43">
        <f ca="1">_xll.BInterpol('Base CDI'!$H$4:$H$28,'Base CDI'!$I$4:$I$29,S2791,"Cubic","Extrapolate=Linear","MultiX=Average","Skip=True","Sort=True")</f>
        <v>13.76534756979652</v>
      </c>
    </row>
    <row r="2792" spans="16:21" x14ac:dyDescent="0.25">
      <c r="P2792" s="10">
        <v>38569</v>
      </c>
      <c r="Q2792">
        <v>13.12218</v>
      </c>
      <c r="S2792" s="42">
        <f t="shared" ca="1" si="48"/>
        <v>48650</v>
      </c>
      <c r="T2792" s="43">
        <f ca="1">_xll.BInterpol('Base CDI'!$H$4:$H$28,'Base CDI'!$J$4:$J$29,S2792,"Cubic","Extrapolate=Linear","MultiX=Average","Skip=True","Sort=True")</f>
        <v>13.908136511804827</v>
      </c>
      <c r="U2792" s="43">
        <f ca="1">_xll.BInterpol('Base CDI'!$H$4:$H$28,'Base CDI'!$I$4:$I$29,S2792,"Cubic","Extrapolate=Linear","MultiX=Average","Skip=True","Sort=True")</f>
        <v>13.765416636638891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48651</v>
      </c>
      <c r="T2793" s="43">
        <f ca="1">_xll.BInterpol('Base CDI'!$H$4:$H$28,'Base CDI'!$J$4:$J$29,S2793,"Cubic","Extrapolate=Linear","MultiX=Average","Skip=True","Sort=True")</f>
        <v>13.90820782220529</v>
      </c>
      <c r="U2793" s="43">
        <f ca="1">_xll.BInterpol('Base CDI'!$H$4:$H$28,'Base CDI'!$I$4:$I$29,S2793,"Cubic","Extrapolate=Linear","MultiX=Average","Skip=True","Sort=True")</f>
        <v>13.765485403853031</v>
      </c>
    </row>
    <row r="2794" spans="16:21" x14ac:dyDescent="0.25">
      <c r="P2794" s="10">
        <v>38573</v>
      </c>
      <c r="Q2794">
        <v>13.14091</v>
      </c>
      <c r="S2794" s="42">
        <f t="shared" ca="1" si="48"/>
        <v>48652</v>
      </c>
      <c r="T2794" s="43">
        <f ca="1">_xll.BInterpol('Base CDI'!$H$4:$H$28,'Base CDI'!$J$4:$J$29,S2794,"Cubic","Extrapolate=Linear","MultiX=Average","Skip=True","Sort=True")</f>
        <v>13.90827900545327</v>
      </c>
      <c r="U2794" s="43">
        <f ca="1">_xll.BInterpol('Base CDI'!$H$4:$H$28,'Base CDI'!$I$4:$I$29,S2794,"Cubic","Extrapolate=Linear","MultiX=Average","Skip=True","Sort=True")</f>
        <v>13.765553872155403</v>
      </c>
    </row>
    <row r="2795" spans="16:21" x14ac:dyDescent="0.25">
      <c r="P2795" s="10">
        <v>38574</v>
      </c>
      <c r="Q2795">
        <v>13.15028</v>
      </c>
      <c r="S2795" s="42">
        <f t="shared" ca="1" si="48"/>
        <v>48653</v>
      </c>
      <c r="T2795" s="43">
        <f ca="1">_xll.BInterpol('Base CDI'!$H$4:$H$28,'Base CDI'!$J$4:$J$29,S2795,"Cubic","Extrapolate=Linear","MultiX=Average","Skip=True","Sort=True")</f>
        <v>13.908350061349735</v>
      </c>
      <c r="U2795" s="43">
        <f ca="1">_xll.BInterpol('Base CDI'!$H$4:$H$28,'Base CDI'!$I$4:$I$29,S2795,"Cubic","Extrapolate=Linear","MultiX=Average","Skip=True","Sort=True")</f>
        <v>13.765622042262464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48654</v>
      </c>
      <c r="T2796" s="43">
        <f ca="1">_xll.BInterpol('Base CDI'!$H$4:$H$28,'Base CDI'!$J$4:$J$29,S2796,"Cubic","Extrapolate=Linear","MultiX=Average","Skip=True","Sort=True")</f>
        <v>13.908420989695648</v>
      </c>
      <c r="U2796" s="43">
        <f ca="1">_xll.BInterpol('Base CDI'!$H$4:$H$28,'Base CDI'!$I$4:$I$29,S2796,"Cubic","Extrapolate=Linear","MultiX=Average","Skip=True","Sort=True")</f>
        <v>13.765689914890681</v>
      </c>
    </row>
    <row r="2797" spans="16:21" x14ac:dyDescent="0.25">
      <c r="P2797" s="10">
        <v>38576</v>
      </c>
      <c r="Q2797">
        <v>13.16905</v>
      </c>
      <c r="S2797" s="42">
        <f t="shared" ca="1" si="48"/>
        <v>48655</v>
      </c>
      <c r="T2797" s="43">
        <f ca="1">_xll.BInterpol('Base CDI'!$H$4:$H$28,'Base CDI'!$J$4:$J$29,S2797,"Cubic","Extrapolate=Linear","MultiX=Average","Skip=True","Sort=True")</f>
        <v>13.908491790291976</v>
      </c>
      <c r="U2797" s="43">
        <f ca="1">_xll.BInterpol('Base CDI'!$H$4:$H$28,'Base CDI'!$I$4:$I$29,S2797,"Cubic","Extrapolate=Linear","MultiX=Average","Skip=True","Sort=True")</f>
        <v>13.765757490756508</v>
      </c>
    </row>
    <row r="2798" spans="16:21" x14ac:dyDescent="0.25">
      <c r="P2798" s="10">
        <v>38579</v>
      </c>
      <c r="Q2798">
        <v>13.17844</v>
      </c>
      <c r="S2798" s="42">
        <f t="shared" ca="1" si="48"/>
        <v>48656</v>
      </c>
      <c r="T2798" s="43">
        <f ca="1">_xll.BInterpol('Base CDI'!$H$4:$H$28,'Base CDI'!$J$4:$J$29,S2798,"Cubic","Extrapolate=Linear","MultiX=Average","Skip=True","Sort=True")</f>
        <v>13.908562462939685</v>
      </c>
      <c r="U2798" s="43">
        <f ca="1">_xll.BInterpol('Base CDI'!$H$4:$H$28,'Base CDI'!$I$4:$I$29,S2798,"Cubic","Extrapolate=Linear","MultiX=Average","Skip=True","Sort=True")</f>
        <v>13.76582477057641</v>
      </c>
    </row>
    <row r="2799" spans="16:21" x14ac:dyDescent="0.25">
      <c r="P2799" s="10">
        <v>38580</v>
      </c>
      <c r="Q2799">
        <v>13.18783</v>
      </c>
      <c r="S2799" s="42">
        <f t="shared" ca="1" si="48"/>
        <v>48657</v>
      </c>
      <c r="T2799" s="43">
        <f ca="1">_xll.BInterpol('Base CDI'!$H$4:$H$28,'Base CDI'!$J$4:$J$29,S2799,"Cubic","Extrapolate=Linear","MultiX=Average","Skip=True","Sort=True")</f>
        <v>13.908633007439738</v>
      </c>
      <c r="U2799" s="43">
        <f ca="1">_xll.BInterpol('Base CDI'!$H$4:$H$28,'Base CDI'!$I$4:$I$29,S2799,"Cubic","Extrapolate=Linear","MultiX=Average","Skip=True","Sort=True")</f>
        <v>13.765891755066848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48658</v>
      </c>
      <c r="T2800" s="43">
        <f ca="1">_xll.BInterpol('Base CDI'!$H$4:$H$28,'Base CDI'!$J$4:$J$29,S2800,"Cubic","Extrapolate=Linear","MultiX=Average","Skip=True","Sort=True")</f>
        <v>13.908703423593103</v>
      </c>
      <c r="U2800" s="43">
        <f ca="1">_xll.BInterpol('Base CDI'!$H$4:$H$28,'Base CDI'!$I$4:$I$29,S2800,"Cubic","Extrapolate=Linear","MultiX=Average","Skip=True","Sort=True")</f>
        <v>13.765958444944282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48659</v>
      </c>
      <c r="T2801" s="43">
        <f ca="1">_xll.BInterpol('Base CDI'!$H$4:$H$28,'Base CDI'!$J$4:$J$29,S2801,"Cubic","Extrapolate=Linear","MultiX=Average","Skip=True","Sort=True")</f>
        <v>13.908773711200745</v>
      </c>
      <c r="U2801" s="43">
        <f ca="1">_xll.BInterpol('Base CDI'!$H$4:$H$28,'Base CDI'!$I$4:$I$29,S2801,"Cubic","Extrapolate=Linear","MultiX=Average","Skip=True","Sort=True")</f>
        <v>13.766024840925171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48660</v>
      </c>
      <c r="T2802" s="43">
        <f ca="1">_xll.BInterpol('Base CDI'!$H$4:$H$28,'Base CDI'!$J$4:$J$29,S2802,"Cubic","Extrapolate=Linear","MultiX=Average","Skip=True","Sort=True")</f>
        <v>13.908843870063627</v>
      </c>
      <c r="U2802" s="43">
        <f ca="1">_xll.BInterpol('Base CDI'!$H$4:$H$28,'Base CDI'!$I$4:$I$29,S2802,"Cubic","Extrapolate=Linear","MultiX=Average","Skip=True","Sort=True")</f>
        <v>13.766090943725979</v>
      </c>
    </row>
    <row r="2803" spans="16:21" x14ac:dyDescent="0.25">
      <c r="P2803" s="10">
        <v>38586</v>
      </c>
      <c r="Q2803">
        <v>13.22542</v>
      </c>
      <c r="S2803" s="42">
        <f t="shared" ca="1" si="48"/>
        <v>48661</v>
      </c>
      <c r="T2803" s="43">
        <f ca="1">_xll.BInterpol('Base CDI'!$H$4:$H$28,'Base CDI'!$J$4:$J$29,S2803,"Cubic","Extrapolate=Linear","MultiX=Average","Skip=True","Sort=True")</f>
        <v>13.90891389998272</v>
      </c>
      <c r="U2803" s="43">
        <f ca="1">_xll.BInterpol('Base CDI'!$H$4:$H$28,'Base CDI'!$I$4:$I$29,S2803,"Cubic","Extrapolate=Linear","MultiX=Average","Skip=True","Sort=True")</f>
        <v>13.766156754063164</v>
      </c>
    </row>
    <row r="2804" spans="16:21" x14ac:dyDescent="0.25">
      <c r="P2804" s="10">
        <v>38587</v>
      </c>
      <c r="Q2804">
        <v>13.23485</v>
      </c>
      <c r="S2804" s="42">
        <f t="shared" ca="1" si="48"/>
        <v>48662</v>
      </c>
      <c r="T2804" s="43">
        <f ca="1">_xll.BInterpol('Base CDI'!$H$4:$H$28,'Base CDI'!$J$4:$J$29,S2804,"Cubic","Extrapolate=Linear","MultiX=Average","Skip=True","Sort=True")</f>
        <v>13.908983800758984</v>
      </c>
      <c r="U2804" s="43">
        <f ca="1">_xll.BInterpol('Base CDI'!$H$4:$H$28,'Base CDI'!$I$4:$I$29,S2804,"Cubic","Extrapolate=Linear","MultiX=Average","Skip=True","Sort=True")</f>
        <v>13.76622227265319</v>
      </c>
    </row>
    <row r="2805" spans="16:21" x14ac:dyDescent="0.25">
      <c r="P2805" s="10">
        <v>38588</v>
      </c>
      <c r="Q2805">
        <v>13.24428</v>
      </c>
      <c r="S2805" s="42">
        <f t="shared" ca="1" si="48"/>
        <v>48663</v>
      </c>
      <c r="T2805" s="43">
        <f ca="1">_xll.BInterpol('Base CDI'!$H$4:$H$28,'Base CDI'!$J$4:$J$29,S2805,"Cubic","Extrapolate=Linear","MultiX=Average","Skip=True","Sort=True")</f>
        <v>13.909053572193386</v>
      </c>
      <c r="U2805" s="43">
        <f ca="1">_xll.BInterpol('Base CDI'!$H$4:$H$28,'Base CDI'!$I$4:$I$29,S2805,"Cubic","Extrapolate=Linear","MultiX=Average","Skip=True","Sort=True")</f>
        <v>13.766287500212515</v>
      </c>
    </row>
    <row r="2806" spans="16:21" x14ac:dyDescent="0.25">
      <c r="P2806" s="10">
        <v>38589</v>
      </c>
      <c r="Q2806">
        <v>13.25372</v>
      </c>
      <c r="S2806" s="42">
        <f t="shared" ca="1" si="48"/>
        <v>48664</v>
      </c>
      <c r="T2806" s="43">
        <f ca="1">_xll.BInterpol('Base CDI'!$H$4:$H$28,'Base CDI'!$J$4:$J$29,S2806,"Cubic","Extrapolate=Linear","MultiX=Average","Skip=True","Sort=True")</f>
        <v>13.909123214086893</v>
      </c>
      <c r="U2806" s="43">
        <f ca="1">_xll.BInterpol('Base CDI'!$H$4:$H$28,'Base CDI'!$I$4:$I$29,S2806,"Cubic","Extrapolate=Linear","MultiX=Average","Skip=True","Sort=True")</f>
        <v>13.766352437457602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48665</v>
      </c>
      <c r="T2807" s="43">
        <f ca="1">_xll.BInterpol('Base CDI'!$H$4:$H$28,'Base CDI'!$J$4:$J$29,S2807,"Cubic","Extrapolate=Linear","MultiX=Average","Skip=True","Sort=True")</f>
        <v>13.90919272624047</v>
      </c>
      <c r="U2807" s="43">
        <f ca="1">_xll.BInterpol('Base CDI'!$H$4:$H$28,'Base CDI'!$I$4:$I$29,S2807,"Cubic","Extrapolate=Linear","MultiX=Average","Skip=True","Sort=True")</f>
        <v>13.766417085104909</v>
      </c>
    </row>
    <row r="2808" spans="16:21" x14ac:dyDescent="0.25">
      <c r="P2808" s="10">
        <v>38593</v>
      </c>
      <c r="Q2808">
        <v>13.27262</v>
      </c>
      <c r="S2808" s="42">
        <f t="shared" ca="1" si="48"/>
        <v>48666</v>
      </c>
      <c r="T2808" s="43">
        <f ca="1">_xll.BInterpol('Base CDI'!$H$4:$H$28,'Base CDI'!$J$4:$J$29,S2808,"Cubic","Extrapolate=Linear","MultiX=Average","Skip=True","Sort=True")</f>
        <v>13.90926210845508</v>
      </c>
      <c r="U2808" s="43">
        <f ca="1">_xll.BInterpol('Base CDI'!$H$4:$H$28,'Base CDI'!$I$4:$I$29,S2808,"Cubic","Extrapolate=Linear","MultiX=Average","Skip=True","Sort=True")</f>
        <v>13.7664814438709</v>
      </c>
    </row>
    <row r="2809" spans="16:21" x14ac:dyDescent="0.25">
      <c r="P2809" s="10">
        <v>38594</v>
      </c>
      <c r="Q2809">
        <v>13.28209</v>
      </c>
      <c r="S2809" s="42">
        <f t="shared" ca="1" si="48"/>
        <v>48667</v>
      </c>
      <c r="T2809" s="43">
        <f ca="1">_xll.BInterpol('Base CDI'!$H$4:$H$28,'Base CDI'!$J$4:$J$29,S2809,"Cubic","Extrapolate=Linear","MultiX=Average","Skip=True","Sort=True")</f>
        <v>13.909331360531692</v>
      </c>
      <c r="U2809" s="43">
        <f ca="1">_xll.BInterpol('Base CDI'!$H$4:$H$28,'Base CDI'!$I$4:$I$29,S2809,"Cubic","Extrapolate=Linear","MultiX=Average","Skip=True","Sort=True")</f>
        <v>13.766545514472034</v>
      </c>
    </row>
    <row r="2810" spans="16:21" x14ac:dyDescent="0.25">
      <c r="P2810" s="10">
        <v>38595</v>
      </c>
      <c r="Q2810">
        <v>13.29156</v>
      </c>
      <c r="S2810" s="42">
        <f t="shared" ca="1" si="48"/>
        <v>48668</v>
      </c>
      <c r="T2810" s="43">
        <f ca="1">_xll.BInterpol('Base CDI'!$H$4:$H$28,'Base CDI'!$J$4:$J$29,S2810,"Cubic","Extrapolate=Linear","MultiX=Average","Skip=True","Sort=True")</f>
        <v>13.90940048227127</v>
      </c>
      <c r="U2810" s="43">
        <f ca="1">_xll.BInterpol('Base CDI'!$H$4:$H$28,'Base CDI'!$I$4:$I$29,S2810,"Cubic","Extrapolate=Linear","MultiX=Average","Skip=True","Sort=True")</f>
        <v>13.766609297624772</v>
      </c>
    </row>
    <row r="2811" spans="16:21" x14ac:dyDescent="0.25">
      <c r="P2811" s="10">
        <v>38596</v>
      </c>
      <c r="Q2811">
        <v>13.30105</v>
      </c>
      <c r="S2811" s="42">
        <f t="shared" ca="1" si="48"/>
        <v>48669</v>
      </c>
      <c r="T2811" s="43">
        <f ca="1">_xll.BInterpol('Base CDI'!$H$4:$H$28,'Base CDI'!$J$4:$J$29,S2811,"Cubic","Extrapolate=Linear","MultiX=Average","Skip=True","Sort=True")</f>
        <v>13.909469473474779</v>
      </c>
      <c r="U2811" s="43">
        <f ca="1">_xll.BInterpol('Base CDI'!$H$4:$H$28,'Base CDI'!$I$4:$I$29,S2811,"Cubic","Extrapolate=Linear","MultiX=Average","Skip=True","Sort=True")</f>
        <v>13.766672794045574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48670</v>
      </c>
      <c r="T2812" s="43">
        <f ca="1">_xll.BInterpol('Base CDI'!$H$4:$H$28,'Base CDI'!$J$4:$J$29,S2812,"Cubic","Extrapolate=Linear","MultiX=Average","Skip=True","Sort=True")</f>
        <v>13.909538333943186</v>
      </c>
      <c r="U2812" s="43">
        <f ca="1">_xll.BInterpol('Base CDI'!$H$4:$H$28,'Base CDI'!$I$4:$I$29,S2812,"Cubic","Extrapolate=Linear","MultiX=Average","Skip=True","Sort=True")</f>
        <v>13.766736004450904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48671</v>
      </c>
      <c r="T2813" s="43">
        <f ca="1">_xll.BInterpol('Base CDI'!$H$4:$H$28,'Base CDI'!$J$4:$J$29,S2813,"Cubic","Extrapolate=Linear","MultiX=Average","Skip=True","Sort=True")</f>
        <v>13.909607063477454</v>
      </c>
      <c r="U2813" s="43">
        <f ca="1">_xll.BInterpol('Base CDI'!$H$4:$H$28,'Base CDI'!$I$4:$I$29,S2813,"Cubic","Extrapolate=Linear","MultiX=Average","Skip=True","Sort=True")</f>
        <v>13.766798929557218</v>
      </c>
    </row>
    <row r="2814" spans="16:21" x14ac:dyDescent="0.25">
      <c r="P2814" s="10">
        <v>38601</v>
      </c>
      <c r="Q2814">
        <v>13.32959</v>
      </c>
      <c r="S2814" s="42">
        <f t="shared" ca="1" si="48"/>
        <v>48672</v>
      </c>
      <c r="T2814" s="43">
        <f ca="1">_xll.BInterpol('Base CDI'!$H$4:$H$28,'Base CDI'!$J$4:$J$29,S2814,"Cubic","Extrapolate=Linear","MultiX=Average","Skip=True","Sort=True")</f>
        <v>13.90967566187855</v>
      </c>
      <c r="U2814" s="43">
        <f ca="1">_xll.BInterpol('Base CDI'!$H$4:$H$28,'Base CDI'!$I$4:$I$29,S2814,"Cubic","Extrapolate=Linear","MultiX=Average","Skip=True","Sort=True")</f>
        <v>13.766861570080982</v>
      </c>
    </row>
    <row r="2815" spans="16:21" x14ac:dyDescent="0.25">
      <c r="P2815" s="10">
        <v>38603</v>
      </c>
      <c r="Q2815">
        <v>13.3391</v>
      </c>
      <c r="S2815" s="42">
        <f t="shared" ca="1" si="48"/>
        <v>48673</v>
      </c>
      <c r="T2815" s="43">
        <f ca="1">_xll.BInterpol('Base CDI'!$H$4:$H$28,'Base CDI'!$J$4:$J$29,S2815,"Cubic","Extrapolate=Linear","MultiX=Average","Skip=True","Sort=True")</f>
        <v>13.909744128947441</v>
      </c>
      <c r="U2815" s="43">
        <f ca="1">_xll.BInterpol('Base CDI'!$H$4:$H$28,'Base CDI'!$I$4:$I$29,S2815,"Cubic","Extrapolate=Linear","MultiX=Average","Skip=True","Sort=True")</f>
        <v>13.766923926738654</v>
      </c>
    </row>
    <row r="2816" spans="16:21" x14ac:dyDescent="0.25">
      <c r="P2816" s="10">
        <v>38604</v>
      </c>
      <c r="Q2816">
        <v>13.34862</v>
      </c>
      <c r="S2816" s="42">
        <f t="shared" ca="1" si="48"/>
        <v>48674</v>
      </c>
      <c r="T2816" s="43">
        <f ca="1">_xll.BInterpol('Base CDI'!$H$4:$H$28,'Base CDI'!$J$4:$J$29,S2816,"Cubic","Extrapolate=Linear","MultiX=Average","Skip=True","Sort=True")</f>
        <v>13.909812464485091</v>
      </c>
      <c r="U2816" s="43">
        <f ca="1">_xll.BInterpol('Base CDI'!$H$4:$H$28,'Base CDI'!$I$4:$I$29,S2816,"Cubic","Extrapolate=Linear","MultiX=Average","Skip=True","Sort=True")</f>
        <v>13.766986000246696</v>
      </c>
    </row>
    <row r="2817" spans="16:21" x14ac:dyDescent="0.25">
      <c r="P2817" s="10">
        <v>38607</v>
      </c>
      <c r="Q2817">
        <v>13.35815</v>
      </c>
      <c r="S2817" s="42">
        <f t="shared" ca="1" si="48"/>
        <v>48675</v>
      </c>
      <c r="T2817" s="43">
        <f ca="1">_xll.BInterpol('Base CDI'!$H$4:$H$28,'Base CDI'!$J$4:$J$29,S2817,"Cubic","Extrapolate=Linear","MultiX=Average","Skip=True","Sort=True")</f>
        <v>13.909880668292464</v>
      </c>
      <c r="U2817" s="43">
        <f ca="1">_xll.BInterpol('Base CDI'!$H$4:$H$28,'Base CDI'!$I$4:$I$29,S2817,"Cubic","Extrapolate=Linear","MultiX=Average","Skip=True","Sort=True")</f>
        <v>13.767047791321568</v>
      </c>
    </row>
    <row r="2818" spans="16:21" x14ac:dyDescent="0.25">
      <c r="P2818" s="10">
        <v>38608</v>
      </c>
      <c r="Q2818">
        <v>13.36768</v>
      </c>
      <c r="S2818" s="42">
        <f t="shared" ca="1" si="48"/>
        <v>48676</v>
      </c>
      <c r="T2818" s="43">
        <f ca="1">_xll.BInterpol('Base CDI'!$H$4:$H$28,'Base CDI'!$J$4:$J$29,S2818,"Cubic","Extrapolate=Linear","MultiX=Average","Skip=True","Sort=True")</f>
        <v>13.909948740170528</v>
      </c>
      <c r="U2818" s="43">
        <f ca="1">_xll.BInterpol('Base CDI'!$H$4:$H$28,'Base CDI'!$I$4:$I$29,S2818,"Cubic","Extrapolate=Linear","MultiX=Average","Skip=True","Sort=True")</f>
        <v>13.76710930067973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48677</v>
      </c>
      <c r="T2819" s="43">
        <f ca="1">_xll.BInterpol('Base CDI'!$H$4:$H$28,'Base CDI'!$J$4:$J$29,S2819,"Cubic","Extrapolate=Linear","MultiX=Average","Skip=True","Sort=True")</f>
        <v>13.910016679920247</v>
      </c>
      <c r="U2819" s="43">
        <f ca="1">_xll.BInterpol('Base CDI'!$H$4:$H$28,'Base CDI'!$I$4:$I$29,S2819,"Cubic","Extrapolate=Linear","MultiX=Average","Skip=True","Sort=True")</f>
        <v>13.767170529037644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48678</v>
      </c>
      <c r="T2820" s="43">
        <f ca="1">_xll.BInterpol('Base CDI'!$H$4:$H$28,'Base CDI'!$J$4:$J$29,S2820,"Cubic","Extrapolate=Linear","MultiX=Average","Skip=True","Sort=True")</f>
        <v>13.910084487342587</v>
      </c>
      <c r="U2820" s="43">
        <f ca="1">_xll.BInterpol('Base CDI'!$H$4:$H$28,'Base CDI'!$I$4:$I$29,S2820,"Cubic","Extrapolate=Linear","MultiX=Average","Skip=True","Sort=True")</f>
        <v>13.767231477111771</v>
      </c>
    </row>
    <row r="2821" spans="16:21" x14ac:dyDescent="0.25">
      <c r="P2821" s="10">
        <v>38611</v>
      </c>
      <c r="Q2821">
        <v>13.39621</v>
      </c>
      <c r="S2821" s="42">
        <f t="shared" ca="1" si="48"/>
        <v>48679</v>
      </c>
      <c r="T2821" s="43">
        <f ca="1">_xll.BInterpol('Base CDI'!$H$4:$H$28,'Base CDI'!$J$4:$J$29,S2821,"Cubic","Extrapolate=Linear","MultiX=Average","Skip=True","Sort=True")</f>
        <v>13.910152162238512</v>
      </c>
      <c r="U2821" s="43">
        <f ca="1">_xll.BInterpol('Base CDI'!$H$4:$H$28,'Base CDI'!$I$4:$I$29,S2821,"Cubic","Extrapolate=Linear","MultiX=Average","Skip=True","Sort=True")</f>
        <v>13.767292145618573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48680</v>
      </c>
      <c r="T2822" s="43">
        <f ca="1">_xll.BInterpol('Base CDI'!$H$4:$H$28,'Base CDI'!$J$4:$J$29,S2822,"Cubic","Extrapolate=Linear","MultiX=Average","Skip=True","Sort=True")</f>
        <v>13.910219704408991</v>
      </c>
      <c r="U2822" s="43">
        <f ca="1">_xll.BInterpol('Base CDI'!$H$4:$H$28,'Base CDI'!$I$4:$I$29,S2822,"Cubic","Extrapolate=Linear","MultiX=Average","Skip=True","Sort=True")</f>
        <v>13.767352535274506</v>
      </c>
    </row>
    <row r="2823" spans="16:21" x14ac:dyDescent="0.25">
      <c r="P2823" s="10">
        <v>38615</v>
      </c>
      <c r="Q2823">
        <v>13.41513</v>
      </c>
      <c r="S2823" s="42">
        <f t="shared" ca="1" si="48"/>
        <v>48681</v>
      </c>
      <c r="T2823" s="43">
        <f ca="1">_xll.BInterpol('Base CDI'!$H$4:$H$28,'Base CDI'!$J$4:$J$29,S2823,"Cubic","Extrapolate=Linear","MultiX=Average","Skip=True","Sort=True")</f>
        <v>13.910287113654986</v>
      </c>
      <c r="U2823" s="43">
        <f ca="1">_xll.BInterpol('Base CDI'!$H$4:$H$28,'Base CDI'!$I$4:$I$29,S2823,"Cubic","Extrapolate=Linear","MultiX=Average","Skip=True","Sort=True")</f>
        <v>13.767412646796037</v>
      </c>
    </row>
    <row r="2824" spans="16:21" x14ac:dyDescent="0.25">
      <c r="P2824" s="10">
        <v>38616</v>
      </c>
      <c r="Q2824">
        <v>13.42459</v>
      </c>
      <c r="S2824" s="42">
        <f t="shared" ca="1" si="48"/>
        <v>48682</v>
      </c>
      <c r="T2824" s="43">
        <f ca="1">_xll.BInterpol('Base CDI'!$H$4:$H$28,'Base CDI'!$J$4:$J$29,S2824,"Cubic","Extrapolate=Linear","MultiX=Average","Skip=True","Sort=True")</f>
        <v>13.910354389777465</v>
      </c>
      <c r="U2824" s="43">
        <f ca="1">_xll.BInterpol('Base CDI'!$H$4:$H$28,'Base CDI'!$I$4:$I$29,S2824,"Cubic","Extrapolate=Linear","MultiX=Average","Skip=True","Sort=True")</f>
        <v>13.767472480899624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48683</v>
      </c>
      <c r="T2825" s="43">
        <f ca="1">_xll.BInterpol('Base CDI'!$H$4:$H$28,'Base CDI'!$J$4:$J$29,S2825,"Cubic","Extrapolate=Linear","MultiX=Average","Skip=True","Sort=True")</f>
        <v>13.910421532577391</v>
      </c>
      <c r="U2825" s="43">
        <f ca="1">_xll.BInterpol('Base CDI'!$H$4:$H$28,'Base CDI'!$I$4:$I$29,S2825,"Cubic","Extrapolate=Linear","MultiX=Average","Skip=True","Sort=True")</f>
        <v>13.767532038301727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48684</v>
      </c>
      <c r="T2826" s="43">
        <f ca="1">_xll.BInterpol('Base CDI'!$H$4:$H$28,'Base CDI'!$J$4:$J$29,S2826,"Cubic","Extrapolate=Linear","MultiX=Average","Skip=True","Sort=True")</f>
        <v>13.910488541855733</v>
      </c>
      <c r="U2826" s="43">
        <f ca="1">_xll.BInterpol('Base CDI'!$H$4:$H$28,'Base CDI'!$I$4:$I$29,S2826,"Cubic","Extrapolate=Linear","MultiX=Average","Skip=True","Sort=True")</f>
        <v>13.767591319718807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48685</v>
      </c>
      <c r="T2827" s="43">
        <f ca="1">_xll.BInterpol('Base CDI'!$H$4:$H$28,'Base CDI'!$J$4:$J$29,S2827,"Cubic","Extrapolate=Linear","MultiX=Average","Skip=True","Sort=True")</f>
        <v>13.910555417413454</v>
      </c>
      <c r="U2827" s="43">
        <f ca="1">_xll.BInterpol('Base CDI'!$H$4:$H$28,'Base CDI'!$I$4:$I$29,S2827,"Cubic","Extrapolate=Linear","MultiX=Average","Skip=True","Sort=True")</f>
        <v>13.767650325867328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48686</v>
      </c>
      <c r="T2828" s="43">
        <f ca="1">_xll.BInterpol('Base CDI'!$H$4:$H$28,'Base CDI'!$J$4:$J$29,S2828,"Cubic","Extrapolate=Linear","MultiX=Average","Skip=True","Sort=True")</f>
        <v>13.910622159051519</v>
      </c>
      <c r="U2828" s="43">
        <f ca="1">_xll.BInterpol('Base CDI'!$H$4:$H$28,'Base CDI'!$I$4:$I$29,S2828,"Cubic","Extrapolate=Linear","MultiX=Average","Skip=True","Sort=True")</f>
        <v>13.767709057463748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48687</v>
      </c>
      <c r="T2829" s="43">
        <f ca="1">_xll.BInterpol('Base CDI'!$H$4:$H$28,'Base CDI'!$J$4:$J$29,S2829,"Cubic","Extrapolate=Linear","MultiX=Average","Skip=True","Sort=True")</f>
        <v>13.910688766570892</v>
      </c>
      <c r="U2829" s="43">
        <f ca="1">_xll.BInterpol('Base CDI'!$H$4:$H$28,'Base CDI'!$I$4:$I$29,S2829,"Cubic","Extrapolate=Linear","MultiX=Average","Skip=True","Sort=True")</f>
        <v>13.767767515224527</v>
      </c>
    </row>
    <row r="2830" spans="16:21" x14ac:dyDescent="0.25">
      <c r="P2830" s="10">
        <v>38624</v>
      </c>
      <c r="Q2830">
        <v>13.48147</v>
      </c>
      <c r="S2830" s="42">
        <f t="shared" ca="1" si="49"/>
        <v>48688</v>
      </c>
      <c r="T2830" s="43">
        <f ca="1">_xll.BInterpol('Base CDI'!$H$4:$H$28,'Base CDI'!$J$4:$J$29,S2830,"Cubic","Extrapolate=Linear","MultiX=Average","Skip=True","Sort=True")</f>
        <v>13.910755239772545</v>
      </c>
      <c r="U2830" s="43">
        <f ca="1">_xll.BInterpol('Base CDI'!$H$4:$H$28,'Base CDI'!$I$4:$I$29,S2830,"Cubic","Extrapolate=Linear","MultiX=Average","Skip=True","Sort=True")</f>
        <v>13.767825699866128</v>
      </c>
    </row>
    <row r="2831" spans="16:21" x14ac:dyDescent="0.25">
      <c r="P2831" s="10">
        <v>38625</v>
      </c>
      <c r="Q2831">
        <v>13.49098</v>
      </c>
      <c r="S2831" s="42">
        <f t="shared" ca="1" si="49"/>
        <v>48689</v>
      </c>
      <c r="T2831" s="43">
        <f ca="1">_xll.BInterpol('Base CDI'!$H$4:$H$28,'Base CDI'!$J$4:$J$29,S2831,"Cubic","Extrapolate=Linear","MultiX=Average","Skip=True","Sort=True")</f>
        <v>13.910821578457437</v>
      </c>
      <c r="U2831" s="43">
        <f ca="1">_xll.BInterpol('Base CDI'!$H$4:$H$28,'Base CDI'!$I$4:$I$29,S2831,"Cubic","Extrapolate=Linear","MultiX=Average","Skip=True","Sort=True")</f>
        <v>13.76788361210501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48690</v>
      </c>
      <c r="T2832" s="43">
        <f ca="1">_xll.BInterpol('Base CDI'!$H$4:$H$28,'Base CDI'!$J$4:$J$29,S2832,"Cubic","Extrapolate=Linear","MultiX=Average","Skip=True","Sort=True")</f>
        <v>13.910887782426537</v>
      </c>
      <c r="U2832" s="43">
        <f ca="1">_xll.BInterpol('Base CDI'!$H$4:$H$28,'Base CDI'!$I$4:$I$29,S2832,"Cubic","Extrapolate=Linear","MultiX=Average","Skip=True","Sort=True")</f>
        <v>13.767941252657636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48691</v>
      </c>
      <c r="T2833" s="43">
        <f ca="1">_xll.BInterpol('Base CDI'!$H$4:$H$28,'Base CDI'!$J$4:$J$29,S2833,"Cubic","Extrapolate=Linear","MultiX=Average","Skip=True","Sort=True")</f>
        <v>13.910953851480807</v>
      </c>
      <c r="U2833" s="43">
        <f ca="1">_xll.BInterpol('Base CDI'!$H$4:$H$28,'Base CDI'!$I$4:$I$29,S2833,"Cubic","Extrapolate=Linear","MultiX=Average","Skip=True","Sort=True")</f>
        <v>13.767998622240464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48692</v>
      </c>
      <c r="T2834" s="43">
        <f ca="1">_xll.BInterpol('Base CDI'!$H$4:$H$28,'Base CDI'!$J$4:$J$29,S2834,"Cubic","Extrapolate=Linear","MultiX=Average","Skip=True","Sort=True")</f>
        <v>13.911019785421217</v>
      </c>
      <c r="U2834" s="43">
        <f ca="1">_xll.BInterpol('Base CDI'!$H$4:$H$28,'Base CDI'!$I$4:$I$29,S2834,"Cubic","Extrapolate=Linear","MultiX=Average","Skip=True","Sort=True")</f>
        <v>13.768055721569958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48693</v>
      </c>
      <c r="T2835" s="43">
        <f ca="1">_xll.BInterpol('Base CDI'!$H$4:$H$28,'Base CDI'!$J$4:$J$29,S2835,"Cubic","Extrapolate=Linear","MultiX=Average","Skip=True","Sort=True")</f>
        <v>13.911085584048729</v>
      </c>
      <c r="U2835" s="43">
        <f ca="1">_xll.BInterpol('Base CDI'!$H$4:$H$28,'Base CDI'!$I$4:$I$29,S2835,"Cubic","Extrapolate=Linear","MultiX=Average","Skip=True","Sort=True")</f>
        <v>13.768112551362577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48694</v>
      </c>
      <c r="T2836" s="43">
        <f ca="1">_xll.BInterpol('Base CDI'!$H$4:$H$28,'Base CDI'!$J$4:$J$29,S2836,"Cubic","Extrapolate=Linear","MultiX=Average","Skip=True","Sort=True")</f>
        <v>13.911151247164311</v>
      </c>
      <c r="U2836" s="43">
        <f ca="1">_xll.BInterpol('Base CDI'!$H$4:$H$28,'Base CDI'!$I$4:$I$29,S2836,"Cubic","Extrapolate=Linear","MultiX=Average","Skip=True","Sort=True")</f>
        <v>13.768169112334784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48695</v>
      </c>
      <c r="T2837" s="43">
        <f ca="1">_xll.BInterpol('Base CDI'!$H$4:$H$28,'Base CDI'!$J$4:$J$29,S2837,"Cubic","Extrapolate=Linear","MultiX=Average","Skip=True","Sort=True")</f>
        <v>13.911216774568926</v>
      </c>
      <c r="U2837" s="43">
        <f ca="1">_xll.BInterpol('Base CDI'!$H$4:$H$28,'Base CDI'!$I$4:$I$29,S2837,"Cubic","Extrapolate=Linear","MultiX=Average","Skip=True","Sort=True")</f>
        <v>13.768225405203035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48696</v>
      </c>
      <c r="T2838" s="43">
        <f ca="1">_xll.BInterpol('Base CDI'!$H$4:$H$28,'Base CDI'!$J$4:$J$29,S2838,"Cubic","Extrapolate=Linear","MultiX=Average","Skip=True","Sort=True")</f>
        <v>13.911282166063542</v>
      </c>
      <c r="U2838" s="43">
        <f ca="1">_xll.BInterpol('Base CDI'!$H$4:$H$28,'Base CDI'!$I$4:$I$29,S2838,"Cubic","Extrapolate=Linear","MultiX=Average","Skip=True","Sort=True")</f>
        <v>13.768281430683796</v>
      </c>
    </row>
    <row r="2839" spans="16:21" x14ac:dyDescent="0.25">
      <c r="P2839" s="10">
        <v>38638</v>
      </c>
      <c r="Q2839">
        <v>13.56725</v>
      </c>
      <c r="S2839" s="42">
        <f t="shared" ca="1" si="49"/>
        <v>48697</v>
      </c>
      <c r="T2839" s="43">
        <f ca="1">_xll.BInterpol('Base CDI'!$H$4:$H$28,'Base CDI'!$J$4:$J$29,S2839,"Cubic","Extrapolate=Linear","MultiX=Average","Skip=True","Sort=True")</f>
        <v>13.911347421449122</v>
      </c>
      <c r="U2839" s="43">
        <f ca="1">_xll.BInterpol('Base CDI'!$H$4:$H$28,'Base CDI'!$I$4:$I$29,S2839,"Cubic","Extrapolate=Linear","MultiX=Average","Skip=True","Sort=True")</f>
        <v>13.768337189493526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48698</v>
      </c>
      <c r="T2840" s="43">
        <f ca="1">_xll.BInterpol('Base CDI'!$H$4:$H$28,'Base CDI'!$J$4:$J$29,S2840,"Cubic","Extrapolate=Linear","MultiX=Average","Skip=True","Sort=True")</f>
        <v>13.911412540526634</v>
      </c>
      <c r="U2840" s="43">
        <f ca="1">_xll.BInterpol('Base CDI'!$H$4:$H$28,'Base CDI'!$I$4:$I$29,S2840,"Cubic","Extrapolate=Linear","MultiX=Average","Skip=True","Sort=True")</f>
        <v>13.768392682348685</v>
      </c>
    </row>
    <row r="2841" spans="16:21" x14ac:dyDescent="0.25">
      <c r="P2841" s="10">
        <v>38642</v>
      </c>
      <c r="Q2841">
        <v>13.58633</v>
      </c>
      <c r="S2841" s="42">
        <f t="shared" ca="1" si="49"/>
        <v>48699</v>
      </c>
      <c r="T2841" s="43">
        <f ca="1">_xll.BInterpol('Base CDI'!$H$4:$H$28,'Base CDI'!$J$4:$J$29,S2841,"Cubic","Extrapolate=Linear","MultiX=Average","Skip=True","Sort=True")</f>
        <v>13.911477523097041</v>
      </c>
      <c r="U2841" s="43">
        <f ca="1">_xll.BInterpol('Base CDI'!$H$4:$H$28,'Base CDI'!$I$4:$I$29,S2841,"Cubic","Extrapolate=Linear","MultiX=Average","Skip=True","Sort=True")</f>
        <v>13.768447909965733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48700</v>
      </c>
      <c r="T2842" s="43">
        <f ca="1">_xll.BInterpol('Base CDI'!$H$4:$H$28,'Base CDI'!$J$4:$J$29,S2842,"Cubic","Extrapolate=Linear","MultiX=Average","Skip=True","Sort=True")</f>
        <v>13.91154236896131</v>
      </c>
      <c r="U2842" s="43">
        <f ca="1">_xll.BInterpol('Base CDI'!$H$4:$H$28,'Base CDI'!$I$4:$I$29,S2842,"Cubic","Extrapolate=Linear","MultiX=Average","Skip=True","Sort=True")</f>
        <v>13.768502873061134</v>
      </c>
    </row>
    <row r="2843" spans="16:21" x14ac:dyDescent="0.25">
      <c r="P2843" s="10">
        <v>38644</v>
      </c>
      <c r="Q2843">
        <v>13.60543</v>
      </c>
      <c r="S2843" s="42">
        <f t="shared" ca="1" si="49"/>
        <v>48701</v>
      </c>
      <c r="T2843" s="43">
        <f ca="1">_xll.BInterpol('Base CDI'!$H$4:$H$28,'Base CDI'!$J$4:$J$29,S2843,"Cubic","Extrapolate=Linear","MultiX=Average","Skip=True","Sort=True")</f>
        <v>13.911607077920406</v>
      </c>
      <c r="U2843" s="43">
        <f ca="1">_xll.BInterpol('Base CDI'!$H$4:$H$28,'Base CDI'!$I$4:$I$29,S2843,"Cubic","Extrapolate=Linear","MultiX=Average","Skip=True","Sort=True")</f>
        <v>13.768557572351346</v>
      </c>
    </row>
    <row r="2844" spans="16:21" x14ac:dyDescent="0.25">
      <c r="P2844" s="10">
        <v>38645</v>
      </c>
      <c r="Q2844">
        <v>13.615</v>
      </c>
      <c r="S2844" s="42">
        <f t="shared" ca="1" si="49"/>
        <v>48702</v>
      </c>
      <c r="T2844" s="43">
        <f ca="1">_xll.BInterpol('Base CDI'!$H$4:$H$28,'Base CDI'!$J$4:$J$29,S2844,"Cubic","Extrapolate=Linear","MultiX=Average","Skip=True","Sort=True")</f>
        <v>13.911671649775297</v>
      </c>
      <c r="U2844" s="43">
        <f ca="1">_xll.BInterpol('Base CDI'!$H$4:$H$28,'Base CDI'!$I$4:$I$29,S2844,"Cubic","Extrapolate=Linear","MultiX=Average","Skip=True","Sort=True")</f>
        <v>13.768612008552832</v>
      </c>
    </row>
    <row r="2845" spans="16:21" x14ac:dyDescent="0.25">
      <c r="P2845" s="10">
        <v>38646</v>
      </c>
      <c r="Q2845">
        <v>13.62435</v>
      </c>
      <c r="S2845" s="42">
        <f t="shared" ca="1" si="49"/>
        <v>48703</v>
      </c>
      <c r="T2845" s="43">
        <f ca="1">_xll.BInterpol('Base CDI'!$H$4:$H$28,'Base CDI'!$J$4:$J$29,S2845,"Cubic","Extrapolate=Linear","MultiX=Average","Skip=True","Sort=True")</f>
        <v>13.911736084326943</v>
      </c>
      <c r="U2845" s="43">
        <f ca="1">_xll.BInterpol('Base CDI'!$H$4:$H$28,'Base CDI'!$I$4:$I$29,S2845,"Cubic","Extrapolate=Linear","MultiX=Average","Skip=True","Sort=True")</f>
        <v>13.768666182382052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48704</v>
      </c>
      <c r="T2846" s="43">
        <f ca="1">_xll.BInterpol('Base CDI'!$H$4:$H$28,'Base CDI'!$J$4:$J$29,S2846,"Cubic","Extrapolate=Linear","MultiX=Average","Skip=True","Sort=True")</f>
        <v>13.911800381376315</v>
      </c>
      <c r="U2846" s="43">
        <f ca="1">_xll.BInterpol('Base CDI'!$H$4:$H$28,'Base CDI'!$I$4:$I$29,S2846,"Cubic","Extrapolate=Linear","MultiX=Average","Skip=True","Sort=True")</f>
        <v>13.768720094555466</v>
      </c>
    </row>
    <row r="2847" spans="16:21" x14ac:dyDescent="0.25">
      <c r="P2847" s="10">
        <v>38650</v>
      </c>
      <c r="Q2847">
        <v>13.64307</v>
      </c>
      <c r="S2847" s="42">
        <f t="shared" ca="1" si="49"/>
        <v>48705</v>
      </c>
      <c r="T2847" s="43">
        <f ca="1">_xll.BInterpol('Base CDI'!$H$4:$H$28,'Base CDI'!$J$4:$J$29,S2847,"Cubic","Extrapolate=Linear","MultiX=Average","Skip=True","Sort=True")</f>
        <v>13.911864540724375</v>
      </c>
      <c r="U2847" s="43">
        <f ca="1">_xll.BInterpol('Base CDI'!$H$4:$H$28,'Base CDI'!$I$4:$I$29,S2847,"Cubic","Extrapolate=Linear","MultiX=Average","Skip=True","Sort=True")</f>
        <v>13.768773745789536</v>
      </c>
    </row>
    <row r="2848" spans="16:21" x14ac:dyDescent="0.25">
      <c r="P2848" s="10">
        <v>38651</v>
      </c>
      <c r="Q2848">
        <v>13.65244</v>
      </c>
      <c r="S2848" s="42">
        <f t="shared" ca="1" si="49"/>
        <v>48706</v>
      </c>
      <c r="T2848" s="43">
        <f ca="1">_xll.BInterpol('Base CDI'!$H$4:$H$28,'Base CDI'!$J$4:$J$29,S2848,"Cubic","Extrapolate=Linear","MultiX=Average","Skip=True","Sort=True")</f>
        <v>13.91192856217209</v>
      </c>
      <c r="U2848" s="43">
        <f ca="1">_xll.BInterpol('Base CDI'!$H$4:$H$28,'Base CDI'!$I$4:$I$29,S2848,"Cubic","Extrapolate=Linear","MultiX=Average","Skip=True","Sort=True")</f>
        <v>13.768827136800722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48707</v>
      </c>
      <c r="T2849" s="43">
        <f ca="1">_xll.BInterpol('Base CDI'!$H$4:$H$28,'Base CDI'!$J$4:$J$29,S2849,"Cubic","Extrapolate=Linear","MultiX=Average","Skip=True","Sort=True")</f>
        <v>13.911992445520426</v>
      </c>
      <c r="U2849" s="43">
        <f ca="1">_xll.BInterpol('Base CDI'!$H$4:$H$28,'Base CDI'!$I$4:$I$29,S2849,"Cubic","Extrapolate=Linear","MultiX=Average","Skip=True","Sort=True")</f>
        <v>13.768880268305486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48708</v>
      </c>
      <c r="T2850" s="43">
        <f ca="1">_xll.BInterpol('Base CDI'!$H$4:$H$28,'Base CDI'!$J$4:$J$29,S2850,"Cubic","Extrapolate=Linear","MultiX=Average","Skip=True","Sort=True")</f>
        <v>13.912056190570345</v>
      </c>
      <c r="U2850" s="43">
        <f ca="1">_xll.BInterpol('Base CDI'!$H$4:$H$28,'Base CDI'!$I$4:$I$29,S2850,"Cubic","Extrapolate=Linear","MultiX=Average","Skip=True","Sort=True")</f>
        <v>13.768933141020288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48709</v>
      </c>
      <c r="T2851" s="43">
        <f ca="1">_xll.BInterpol('Base CDI'!$H$4:$H$28,'Base CDI'!$J$4:$J$29,S2851,"Cubic","Extrapolate=Linear","MultiX=Average","Skip=True","Sort=True")</f>
        <v>13.912119797122818</v>
      </c>
      <c r="U2851" s="43">
        <f ca="1">_xll.BInterpol('Base CDI'!$H$4:$H$28,'Base CDI'!$I$4:$I$29,S2851,"Cubic","Extrapolate=Linear","MultiX=Average","Skip=True","Sort=True")</f>
        <v>13.768985755661587</v>
      </c>
    </row>
    <row r="2852" spans="16:21" x14ac:dyDescent="0.25">
      <c r="P2852" s="10">
        <v>38657</v>
      </c>
      <c r="Q2852">
        <v>13.68998</v>
      </c>
      <c r="S2852" s="42">
        <f t="shared" ca="1" si="49"/>
        <v>48710</v>
      </c>
      <c r="T2852" s="43">
        <f ca="1">_xll.BInterpol('Base CDI'!$H$4:$H$28,'Base CDI'!$J$4:$J$29,S2852,"Cubic","Extrapolate=Linear","MultiX=Average","Skip=True","Sort=True")</f>
        <v>13.912183264978806</v>
      </c>
      <c r="U2852" s="43">
        <f ca="1">_xll.BInterpol('Base CDI'!$H$4:$H$28,'Base CDI'!$I$4:$I$29,S2852,"Cubic","Extrapolate=Linear","MultiX=Average","Skip=True","Sort=True")</f>
        <v>13.769038112945848</v>
      </c>
    </row>
    <row r="2853" spans="16:21" x14ac:dyDescent="0.25">
      <c r="P2853" s="10">
        <v>38659</v>
      </c>
      <c r="Q2853">
        <v>13.69942</v>
      </c>
      <c r="S2853" s="42">
        <f t="shared" ca="1" si="49"/>
        <v>48711</v>
      </c>
      <c r="T2853" s="43">
        <f ca="1">_xll.BInterpol('Base CDI'!$H$4:$H$28,'Base CDI'!$J$4:$J$29,S2853,"Cubic","Extrapolate=Linear","MultiX=Average","Skip=True","Sort=True")</f>
        <v>13.912246593939276</v>
      </c>
      <c r="U2853" s="43">
        <f ca="1">_xll.BInterpol('Base CDI'!$H$4:$H$28,'Base CDI'!$I$4:$I$29,S2853,"Cubic","Extrapolate=Linear","MultiX=Average","Skip=True","Sort=True")</f>
        <v>13.769090213589529</v>
      </c>
    </row>
    <row r="2854" spans="16:21" x14ac:dyDescent="0.25">
      <c r="P2854" s="10">
        <v>38660</v>
      </c>
      <c r="Q2854">
        <v>13.70884</v>
      </c>
      <c r="S2854" s="42">
        <f t="shared" ca="1" si="49"/>
        <v>48712</v>
      </c>
      <c r="T2854" s="43">
        <f ca="1">_xll.BInterpol('Base CDI'!$H$4:$H$28,'Base CDI'!$J$4:$J$29,S2854,"Cubic","Extrapolate=Linear","MultiX=Average","Skip=True","Sort=True")</f>
        <v>13.912309783805195</v>
      </c>
      <c r="U2854" s="43">
        <f ca="1">_xll.BInterpol('Base CDI'!$H$4:$H$28,'Base CDI'!$I$4:$I$29,S2854,"Cubic","Extrapolate=Linear","MultiX=Average","Skip=True","Sort=True")</f>
        <v>13.769142058309091</v>
      </c>
    </row>
    <row r="2855" spans="16:21" x14ac:dyDescent="0.25">
      <c r="P2855" s="10">
        <v>38663</v>
      </c>
      <c r="Q2855">
        <v>13.71829</v>
      </c>
      <c r="S2855" s="42">
        <f t="shared" ca="1" si="49"/>
        <v>48713</v>
      </c>
      <c r="T2855" s="43">
        <f ca="1">_xll.BInterpol('Base CDI'!$H$4:$H$28,'Base CDI'!$J$4:$J$29,S2855,"Cubic","Extrapolate=Linear","MultiX=Average","Skip=True","Sort=True")</f>
        <v>13.912372834377527</v>
      </c>
      <c r="U2855" s="43">
        <f ca="1">_xll.BInterpol('Base CDI'!$H$4:$H$28,'Base CDI'!$I$4:$I$29,S2855,"Cubic","Extrapolate=Linear","MultiX=Average","Skip=True","Sort=True")</f>
        <v>13.769193647820995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48714</v>
      </c>
      <c r="T2856" s="43">
        <f ca="1">_xll.BInterpol('Base CDI'!$H$4:$H$28,'Base CDI'!$J$4:$J$29,S2856,"Cubic","Extrapolate=Linear","MultiX=Average","Skip=True","Sort=True")</f>
        <v>13.912435745457236</v>
      </c>
      <c r="U2856" s="43">
        <f ca="1">_xll.BInterpol('Base CDI'!$H$4:$H$28,'Base CDI'!$I$4:$I$29,S2856,"Cubic","Extrapolate=Linear","MultiX=Average","Skip=True","Sort=True")</f>
        <v>13.769244982841702</v>
      </c>
    </row>
    <row r="2857" spans="16:21" x14ac:dyDescent="0.25">
      <c r="P2857" s="10">
        <v>38665</v>
      </c>
      <c r="Q2857">
        <v>13.73719</v>
      </c>
      <c r="S2857" s="42">
        <f t="shared" ca="1" si="49"/>
        <v>48715</v>
      </c>
      <c r="T2857" s="43">
        <f ca="1">_xll.BInterpol('Base CDI'!$H$4:$H$28,'Base CDI'!$J$4:$J$29,S2857,"Cubic","Extrapolate=Linear","MultiX=Average","Skip=True","Sort=True")</f>
        <v>13.912498516845289</v>
      </c>
      <c r="U2857" s="43">
        <f ca="1">_xll.BInterpol('Base CDI'!$H$4:$H$28,'Base CDI'!$I$4:$I$29,S2857,"Cubic","Extrapolate=Linear","MultiX=Average","Skip=True","Sort=True")</f>
        <v>13.769296064087674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48716</v>
      </c>
      <c r="T2858" s="43">
        <f ca="1">_xll.BInterpol('Base CDI'!$H$4:$H$28,'Base CDI'!$J$4:$J$29,S2858,"Cubic","Extrapolate=Linear","MultiX=Average","Skip=True","Sort=True")</f>
        <v>13.912561148342654</v>
      </c>
      <c r="U2858" s="43">
        <f ca="1">_xll.BInterpol('Base CDI'!$H$4:$H$28,'Base CDI'!$I$4:$I$29,S2858,"Cubic","Extrapolate=Linear","MultiX=Average","Skip=True","Sort=True")</f>
        <v>13.769346892275371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48717</v>
      </c>
      <c r="T2859" s="43">
        <f ca="1">_xll.BInterpol('Base CDI'!$H$4:$H$28,'Base CDI'!$J$4:$J$29,S2859,"Cubic","Extrapolate=Linear","MultiX=Average","Skip=True","Sort=True")</f>
        <v>13.912623639750292</v>
      </c>
      <c r="U2859" s="43">
        <f ca="1">_xll.BInterpol('Base CDI'!$H$4:$H$28,'Base CDI'!$I$4:$I$29,S2859,"Cubic","Extrapolate=Linear","MultiX=Average","Skip=True","Sort=True")</f>
        <v>13.769397468121253</v>
      </c>
    </row>
    <row r="2860" spans="16:21" x14ac:dyDescent="0.25">
      <c r="P2860" s="10">
        <v>38670</v>
      </c>
      <c r="Q2860">
        <v>13.76559</v>
      </c>
      <c r="S2860" s="42">
        <f t="shared" ca="1" si="49"/>
        <v>48718</v>
      </c>
      <c r="T2860" s="43">
        <f ca="1">_xll.BInterpol('Base CDI'!$H$4:$H$28,'Base CDI'!$J$4:$J$29,S2860,"Cubic","Extrapolate=Linear","MultiX=Average","Skip=True","Sort=True")</f>
        <v>13.912685990869171</v>
      </c>
      <c r="U2860" s="43">
        <f ca="1">_xll.BInterpol('Base CDI'!$H$4:$H$28,'Base CDI'!$I$4:$I$29,S2860,"Cubic","Extrapolate=Linear","MultiX=Average","Skip=True","Sort=True")</f>
        <v>13.769447792341781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48719</v>
      </c>
      <c r="T2861" s="43">
        <f ca="1">_xll.BInterpol('Base CDI'!$H$4:$H$28,'Base CDI'!$J$4:$J$29,S2861,"Cubic","Extrapolate=Linear","MultiX=Average","Skip=True","Sort=True")</f>
        <v>13.912748201500255</v>
      </c>
      <c r="U2861" s="43">
        <f ca="1">_xll.BInterpol('Base CDI'!$H$4:$H$28,'Base CDI'!$I$4:$I$29,S2861,"Cubic","Extrapolate=Linear","MultiX=Average","Skip=True","Sort=True")</f>
        <v>13.769497865653417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48720</v>
      </c>
      <c r="T2862" s="43">
        <f ca="1">_xll.BInterpol('Base CDI'!$H$4:$H$28,'Base CDI'!$J$4:$J$29,S2862,"Cubic","Extrapolate=Linear","MultiX=Average","Skip=True","Sort=True")</f>
        <v>13.912810271444513</v>
      </c>
      <c r="U2862" s="43">
        <f ca="1">_xll.BInterpol('Base CDI'!$H$4:$H$28,'Base CDI'!$I$4:$I$29,S2862,"Cubic","Extrapolate=Linear","MultiX=Average","Skip=True","Sort=True")</f>
        <v>13.76954768877262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48721</v>
      </c>
      <c r="T2863" s="43">
        <f ca="1">_xll.BInterpol('Base CDI'!$H$4:$H$28,'Base CDI'!$J$4:$J$29,S2863,"Cubic","Extrapolate=Linear","MultiX=Average","Skip=True","Sort=True")</f>
        <v>13.912872200502907</v>
      </c>
      <c r="U2863" s="43">
        <f ca="1">_xll.BInterpol('Base CDI'!$H$4:$H$28,'Base CDI'!$I$4:$I$29,S2863,"Cubic","Extrapolate=Linear","MultiX=Average","Skip=True","Sort=True")</f>
        <v>13.769597262415855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48722</v>
      </c>
      <c r="T2864" s="43">
        <f ca="1">_xll.BInterpol('Base CDI'!$H$4:$H$28,'Base CDI'!$J$4:$J$29,S2864,"Cubic","Extrapolate=Linear","MultiX=Average","Skip=True","Sort=True")</f>
        <v>13.912933988476404</v>
      </c>
      <c r="U2864" s="43">
        <f ca="1">_xll.BInterpol('Base CDI'!$H$4:$H$28,'Base CDI'!$I$4:$I$29,S2864,"Cubic","Extrapolate=Linear","MultiX=Average","Skip=True","Sort=True")</f>
        <v>13.769646587299578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48723</v>
      </c>
      <c r="T2865" s="43">
        <f ca="1">_xll.BInterpol('Base CDI'!$H$4:$H$28,'Base CDI'!$J$4:$J$29,S2865,"Cubic","Extrapolate=Linear","MultiX=Average","Skip=True","Sort=True")</f>
        <v>13.912995635165966</v>
      </c>
      <c r="U2865" s="43">
        <f ca="1">_xll.BInterpol('Base CDI'!$H$4:$H$28,'Base CDI'!$I$4:$I$29,S2865,"Cubic","Extrapolate=Linear","MultiX=Average","Skip=True","Sort=True")</f>
        <v>13.769695664140251</v>
      </c>
    </row>
    <row r="2866" spans="16:21" x14ac:dyDescent="0.25">
      <c r="P2866" s="10">
        <v>38679</v>
      </c>
      <c r="Q2866">
        <v>13.82249</v>
      </c>
      <c r="S2866" s="42">
        <f t="shared" ca="1" si="49"/>
        <v>48724</v>
      </c>
      <c r="T2866" s="43">
        <f ca="1">_xll.BInterpol('Base CDI'!$H$4:$H$28,'Base CDI'!$J$4:$J$29,S2866,"Cubic","Extrapolate=Linear","MultiX=Average","Skip=True","Sort=True")</f>
        <v>13.913057140372565</v>
      </c>
      <c r="U2866" s="43">
        <f ca="1">_xll.BInterpol('Base CDI'!$H$4:$H$28,'Base CDI'!$I$4:$I$29,S2866,"Cubic","Extrapolate=Linear","MultiX=Average","Skip=True","Sort=True")</f>
        <v>13.769744493654336</v>
      </c>
    </row>
    <row r="2867" spans="16:21" x14ac:dyDescent="0.25">
      <c r="P2867" s="10">
        <v>38680</v>
      </c>
      <c r="Q2867">
        <v>13.83197</v>
      </c>
      <c r="S2867" s="42">
        <f t="shared" ca="1" si="49"/>
        <v>48725</v>
      </c>
      <c r="T2867" s="43">
        <f ca="1">_xll.BInterpol('Base CDI'!$H$4:$H$28,'Base CDI'!$J$4:$J$29,S2867,"Cubic","Extrapolate=Linear","MultiX=Average","Skip=True","Sort=True")</f>
        <v>13.913118503897161</v>
      </c>
      <c r="U2867" s="43">
        <f ca="1">_xll.BInterpol('Base CDI'!$H$4:$H$28,'Base CDI'!$I$4:$I$29,S2867,"Cubic","Extrapolate=Linear","MultiX=Average","Skip=True","Sort=True")</f>
        <v>13.769793076558296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48726</v>
      </c>
      <c r="T2868" s="43">
        <f ca="1">_xll.BInterpol('Base CDI'!$H$4:$H$28,'Base CDI'!$J$4:$J$29,S2868,"Cubic","Extrapolate=Linear","MultiX=Average","Skip=True","Sort=True")</f>
        <v>13.913179725540722</v>
      </c>
      <c r="U2868" s="43">
        <f ca="1">_xll.BInterpol('Base CDI'!$H$4:$H$28,'Base CDI'!$I$4:$I$29,S2868,"Cubic","Extrapolate=Linear","MultiX=Average","Skip=True","Sort=True")</f>
        <v>13.769841413568587</v>
      </c>
    </row>
    <row r="2869" spans="16:21" x14ac:dyDescent="0.25">
      <c r="P2869" s="10">
        <v>38684</v>
      </c>
      <c r="Q2869">
        <v>13.85051</v>
      </c>
      <c r="S2869" s="42">
        <f t="shared" ca="1" si="49"/>
        <v>48727</v>
      </c>
      <c r="T2869" s="43">
        <f ca="1">_xll.BInterpol('Base CDI'!$H$4:$H$28,'Base CDI'!$J$4:$J$29,S2869,"Cubic","Extrapolate=Linear","MultiX=Average","Skip=True","Sort=True")</f>
        <v>13.913240805104214</v>
      </c>
      <c r="U2869" s="43">
        <f ca="1">_xll.BInterpol('Base CDI'!$H$4:$H$28,'Base CDI'!$I$4:$I$29,S2869,"Cubic","Extrapolate=Linear","MultiX=Average","Skip=True","Sort=True")</f>
        <v>13.769889505401672</v>
      </c>
    </row>
    <row r="2870" spans="16:21" x14ac:dyDescent="0.25">
      <c r="P2870" s="10">
        <v>38685</v>
      </c>
      <c r="Q2870">
        <v>13.85979</v>
      </c>
      <c r="S2870" s="42">
        <f t="shared" ca="1" si="49"/>
        <v>48728</v>
      </c>
      <c r="T2870" s="43">
        <f ca="1">_xll.BInterpol('Base CDI'!$H$4:$H$28,'Base CDI'!$J$4:$J$29,S2870,"Cubic","Extrapolate=Linear","MultiX=Average","Skip=True","Sort=True")</f>
        <v>13.913301742388601</v>
      </c>
      <c r="U2870" s="43">
        <f ca="1">_xll.BInterpol('Base CDI'!$H$4:$H$28,'Base CDI'!$I$4:$I$29,S2870,"Cubic","Extrapolate=Linear","MultiX=Average","Skip=True","Sort=True")</f>
        <v>13.769937352774011</v>
      </c>
    </row>
    <row r="2871" spans="16:21" x14ac:dyDescent="0.25">
      <c r="P2871" s="10">
        <v>38686</v>
      </c>
      <c r="Q2871">
        <v>13.86909</v>
      </c>
      <c r="S2871" s="42">
        <f t="shared" ca="1" si="49"/>
        <v>48729</v>
      </c>
      <c r="T2871" s="43">
        <f ca="1">_xll.BInterpol('Base CDI'!$H$4:$H$28,'Base CDI'!$J$4:$J$29,S2871,"Cubic","Extrapolate=Linear","MultiX=Average","Skip=True","Sort=True")</f>
        <v>13.913362537194848</v>
      </c>
      <c r="U2871" s="43">
        <f ca="1">_xll.BInterpol('Base CDI'!$H$4:$H$28,'Base CDI'!$I$4:$I$29,S2871,"Cubic","Extrapolate=Linear","MultiX=Average","Skip=True","Sort=True")</f>
        <v>13.769984956402068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48730</v>
      </c>
      <c r="T2872" s="43">
        <f ca="1">_xll.BInterpol('Base CDI'!$H$4:$H$28,'Base CDI'!$J$4:$J$29,S2872,"Cubic","Extrapolate=Linear","MultiX=Average","Skip=True","Sort=True")</f>
        <v>13.913423189323922</v>
      </c>
      <c r="U2872" s="43">
        <f ca="1">_xll.BInterpol('Base CDI'!$H$4:$H$28,'Base CDI'!$I$4:$I$29,S2872,"Cubic","Extrapolate=Linear","MultiX=Average","Skip=True","Sort=True")</f>
        <v>13.7700323170023</v>
      </c>
    </row>
    <row r="2873" spans="16:21" x14ac:dyDescent="0.25">
      <c r="P2873" s="10">
        <v>38688</v>
      </c>
      <c r="Q2873">
        <v>13.88772</v>
      </c>
      <c r="S2873" s="42">
        <f t="shared" ca="1" si="49"/>
        <v>48731</v>
      </c>
      <c r="T2873" s="43">
        <f ca="1">_xll.BInterpol('Base CDI'!$H$4:$H$28,'Base CDI'!$J$4:$J$29,S2873,"Cubic","Extrapolate=Linear","MultiX=Average","Skip=True","Sort=True")</f>
        <v>13.913483698576789</v>
      </c>
      <c r="U2873" s="43">
        <f ca="1">_xll.BInterpol('Base CDI'!$H$4:$H$28,'Base CDI'!$I$4:$I$29,S2873,"Cubic","Extrapolate=Linear","MultiX=Average","Skip=True","Sort=True")</f>
        <v>13.770079435291171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48732</v>
      </c>
      <c r="T2874" s="43">
        <f ca="1">_xll.BInterpol('Base CDI'!$H$4:$H$28,'Base CDI'!$J$4:$J$29,S2874,"Cubic","Extrapolate=Linear","MultiX=Average","Skip=True","Sort=True")</f>
        <v>13.913544064754412</v>
      </c>
      <c r="U2874" s="43">
        <f ca="1">_xll.BInterpol('Base CDI'!$H$4:$H$28,'Base CDI'!$I$4:$I$29,S2874,"Cubic","Extrapolate=Linear","MultiX=Average","Skip=True","Sort=True")</f>
        <v>13.770126311985139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48733</v>
      </c>
      <c r="T2875" s="43">
        <f ca="1">_xll.BInterpol('Base CDI'!$H$4:$H$28,'Base CDI'!$J$4:$J$29,S2875,"Cubic","Extrapolate=Linear","MultiX=Average","Skip=True","Sort=True")</f>
        <v>13.913604287657758</v>
      </c>
      <c r="U2875" s="43">
        <f ca="1">_xll.BInterpol('Base CDI'!$H$4:$H$28,'Base CDI'!$I$4:$I$29,S2875,"Cubic","Extrapolate=Linear","MultiX=Average","Skip=True","Sort=True")</f>
        <v>13.770172947800667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48734</v>
      </c>
      <c r="T2876" s="43">
        <f ca="1">_xll.BInterpol('Base CDI'!$H$4:$H$28,'Base CDI'!$J$4:$J$29,S2876,"Cubic","Extrapolate=Linear","MultiX=Average","Skip=True","Sort=True")</f>
        <v>13.913664367087792</v>
      </c>
      <c r="U2876" s="43">
        <f ca="1">_xll.BInterpol('Base CDI'!$H$4:$H$28,'Base CDI'!$I$4:$I$29,S2876,"Cubic","Extrapolate=Linear","MultiX=Average","Skip=True","Sort=True")</f>
        <v>13.770219343454215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48735</v>
      </c>
      <c r="T2877" s="43">
        <f ca="1">_xll.BInterpol('Base CDI'!$H$4:$H$28,'Base CDI'!$J$4:$J$29,S2877,"Cubic","Extrapolate=Linear","MultiX=Average","Skip=True","Sort=True")</f>
        <v>13.91372430284548</v>
      </c>
      <c r="U2877" s="43">
        <f ca="1">_xll.BInterpol('Base CDI'!$H$4:$H$28,'Base CDI'!$I$4:$I$29,S2877,"Cubic","Extrapolate=Linear","MultiX=Average","Skip=True","Sort=True")</f>
        <v>13.770265499662244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48736</v>
      </c>
      <c r="T2878" s="43">
        <f ca="1">_xll.BInterpol('Base CDI'!$H$4:$H$28,'Base CDI'!$J$4:$J$29,S2878,"Cubic","Extrapolate=Linear","MultiX=Average","Skip=True","Sort=True")</f>
        <v>13.91378409473179</v>
      </c>
      <c r="U2878" s="43">
        <f ca="1">_xll.BInterpol('Base CDI'!$H$4:$H$28,'Base CDI'!$I$4:$I$29,S2878,"Cubic","Extrapolate=Linear","MultiX=Average","Skip=True","Sort=True")</f>
        <v>13.770311417141214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48737</v>
      </c>
      <c r="T2879" s="43">
        <f ca="1">_xll.BInterpol('Base CDI'!$H$4:$H$28,'Base CDI'!$J$4:$J$29,S2879,"Cubic","Extrapolate=Linear","MultiX=Average","Skip=True","Sort=True")</f>
        <v>13.913843742547682</v>
      </c>
      <c r="U2879" s="43">
        <f ca="1">_xll.BInterpol('Base CDI'!$H$4:$H$28,'Base CDI'!$I$4:$I$29,S2879,"Cubic","Extrapolate=Linear","MultiX=Average","Skip=True","Sort=True")</f>
        <v>13.770357096607587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48738</v>
      </c>
      <c r="T2880" s="43">
        <f ca="1">_xll.BInterpol('Base CDI'!$H$4:$H$28,'Base CDI'!$J$4:$J$29,S2880,"Cubic","Extrapolate=Linear","MultiX=Average","Skip=True","Sort=True")</f>
        <v>13.913903246094126</v>
      </c>
      <c r="U2880" s="43">
        <f ca="1">_xll.BInterpol('Base CDI'!$H$4:$H$28,'Base CDI'!$I$4:$I$29,S2880,"Cubic","Extrapolate=Linear","MultiX=Average","Skip=True","Sort=True")</f>
        <v>13.770402538777823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48739</v>
      </c>
      <c r="T2881" s="43">
        <f ca="1">_xll.BInterpol('Base CDI'!$H$4:$H$28,'Base CDI'!$J$4:$J$29,S2881,"Cubic","Extrapolate=Linear","MultiX=Average","Skip=True","Sort=True")</f>
        <v>13.913962605172085</v>
      </c>
      <c r="U2881" s="43">
        <f ca="1">_xll.BInterpol('Base CDI'!$H$4:$H$28,'Base CDI'!$I$4:$I$29,S2881,"Cubic","Extrapolate=Linear","MultiX=Average","Skip=True","Sort=True")</f>
        <v>13.770447744368385</v>
      </c>
    </row>
    <row r="2882" spans="16:21" x14ac:dyDescent="0.25">
      <c r="P2882" s="10">
        <v>38701</v>
      </c>
      <c r="Q2882">
        <v>13.97174</v>
      </c>
      <c r="S2882" s="42">
        <f t="shared" ca="1" si="49"/>
        <v>48740</v>
      </c>
      <c r="T2882" s="43">
        <f ca="1">_xll.BInterpol('Base CDI'!$H$4:$H$28,'Base CDI'!$J$4:$J$29,S2882,"Cubic","Extrapolate=Linear","MultiX=Average","Skip=True","Sort=True")</f>
        <v>13.914021819582524</v>
      </c>
      <c r="U2882" s="43">
        <f ca="1">_xll.BInterpol('Base CDI'!$H$4:$H$28,'Base CDI'!$I$4:$I$29,S2882,"Cubic","Extrapolate=Linear","MultiX=Average","Skip=True","Sort=True")</f>
        <v>13.770492714095729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48741</v>
      </c>
      <c r="T2883" s="43">
        <f ca="1">_xll.BInterpol('Base CDI'!$H$4:$H$28,'Base CDI'!$J$4:$J$29,S2883,"Cubic","Extrapolate=Linear","MultiX=Average","Skip=True","Sort=True")</f>
        <v>13.914080889126412</v>
      </c>
      <c r="U2883" s="43">
        <f ca="1">_xll.BInterpol('Base CDI'!$H$4:$H$28,'Base CDI'!$I$4:$I$29,S2883,"Cubic","Extrapolate=Linear","MultiX=Average","Skip=True","Sort=True")</f>
        <v>13.770537448676322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48742</v>
      </c>
      <c r="T2884" s="43">
        <f ca="1">_xll.BInterpol('Base CDI'!$H$4:$H$28,'Base CDI'!$J$4:$J$29,S2884,"Cubic","Extrapolate=Linear","MultiX=Average","Skip=True","Sort=True")</f>
        <v>13.914139813604711</v>
      </c>
      <c r="U2884" s="43">
        <f ca="1">_xll.BInterpol('Base CDI'!$H$4:$H$28,'Base CDI'!$I$4:$I$29,S2884,"Cubic","Extrapolate=Linear","MultiX=Average","Skip=True","Sort=True")</f>
        <v>13.770581948826621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48743</v>
      </c>
      <c r="T2885" s="43">
        <f ca="1">_xll.BInterpol('Base CDI'!$H$4:$H$28,'Base CDI'!$J$4:$J$29,S2885,"Cubic","Extrapolate=Linear","MultiX=Average","Skip=True","Sort=True")</f>
        <v>13.914198592818389</v>
      </c>
      <c r="U2885" s="43">
        <f ca="1">_xll.BInterpol('Base CDI'!$H$4:$H$28,'Base CDI'!$I$4:$I$29,S2885,"Cubic","Extrapolate=Linear","MultiX=Average","Skip=True","Sort=True")</f>
        <v>13.770626215263086</v>
      </c>
    </row>
    <row r="2886" spans="16:21" x14ac:dyDescent="0.25">
      <c r="P2886" s="10">
        <v>38707</v>
      </c>
      <c r="Q2886">
        <v>14.00835</v>
      </c>
      <c r="S2886" s="42">
        <f t="shared" ca="1" si="49"/>
        <v>48744</v>
      </c>
      <c r="T2886" s="43">
        <f ca="1">_xll.BInterpol('Base CDI'!$H$4:$H$28,'Base CDI'!$J$4:$J$29,S2886,"Cubic","Extrapolate=Linear","MultiX=Average","Skip=True","Sort=True")</f>
        <v>13.914257226568409</v>
      </c>
      <c r="U2886" s="43">
        <f ca="1">_xll.BInterpol('Base CDI'!$H$4:$H$28,'Base CDI'!$I$4:$I$29,S2886,"Cubic","Extrapolate=Linear","MultiX=Average","Skip=True","Sort=True")</f>
        <v>13.770670248702181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48745</v>
      </c>
      <c r="T2887" s="43">
        <f ca="1">_xll.BInterpol('Base CDI'!$H$4:$H$28,'Base CDI'!$J$4:$J$29,S2887,"Cubic","Extrapolate=Linear","MultiX=Average","Skip=True","Sort=True")</f>
        <v>13.914315714655739</v>
      </c>
      <c r="U2887" s="43">
        <f ca="1">_xll.BInterpol('Base CDI'!$H$4:$H$28,'Base CDI'!$I$4:$I$29,S2887,"Cubic","Extrapolate=Linear","MultiX=Average","Skip=True","Sort=True")</f>
        <v>13.770714049860365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48746</v>
      </c>
      <c r="T2888" s="43">
        <f ca="1">_xll.BInterpol('Base CDI'!$H$4:$H$28,'Base CDI'!$J$4:$J$29,S2888,"Cubic","Extrapolate=Linear","MultiX=Average","Skip=True","Sort=True")</f>
        <v>13.914374056881343</v>
      </c>
      <c r="U2888" s="43">
        <f ca="1">_xll.BInterpol('Base CDI'!$H$4:$H$28,'Base CDI'!$I$4:$I$29,S2888,"Cubic","Extrapolate=Linear","MultiX=Average","Skip=True","Sort=True")</f>
        <v>13.770757619454098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48747</v>
      </c>
      <c r="T2889" s="43">
        <f ca="1">_xll.BInterpol('Base CDI'!$H$4:$H$28,'Base CDI'!$J$4:$J$29,S2889,"Cubic","Extrapolate=Linear","MultiX=Average","Skip=True","Sort=True")</f>
        <v>13.914432253046188</v>
      </c>
      <c r="U2889" s="43">
        <f ca="1">_xll.BInterpol('Base CDI'!$H$4:$H$28,'Base CDI'!$I$4:$I$29,S2889,"Cubic","Extrapolate=Linear","MultiX=Average","Skip=True","Sort=True")</f>
        <v>13.770800958199844</v>
      </c>
    </row>
    <row r="2890" spans="16:21" x14ac:dyDescent="0.25">
      <c r="P2890" s="10">
        <v>38713</v>
      </c>
      <c r="Q2890">
        <v>14.0451</v>
      </c>
      <c r="S2890" s="42">
        <f t="shared" ca="1" si="49"/>
        <v>48748</v>
      </c>
      <c r="T2890" s="43">
        <f ca="1">_xll.BInterpol('Base CDI'!$H$4:$H$28,'Base CDI'!$J$4:$J$29,S2890,"Cubic","Extrapolate=Linear","MultiX=Average","Skip=True","Sort=True")</f>
        <v>13.914490302951236</v>
      </c>
      <c r="U2890" s="43">
        <f ca="1">_xll.BInterpol('Base CDI'!$H$4:$H$28,'Base CDI'!$I$4:$I$29,S2890,"Cubic","Extrapolate=Linear","MultiX=Average","Skip=True","Sort=True")</f>
        <v>13.770844066814062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48749</v>
      </c>
      <c r="T2891" s="43">
        <f ca="1">_xll.BInterpol('Base CDI'!$H$4:$H$28,'Base CDI'!$J$4:$J$29,S2891,"Cubic","Extrapolate=Linear","MultiX=Average","Skip=True","Sort=True")</f>
        <v>13.914548206397455</v>
      </c>
      <c r="U2891" s="43">
        <f ca="1">_xll.BInterpol('Base CDI'!$H$4:$H$28,'Base CDI'!$I$4:$I$29,S2891,"Cubic","Extrapolate=Linear","MultiX=Average","Skip=True","Sort=True")</f>
        <v>13.770886946013212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48750</v>
      </c>
      <c r="T2892" s="43">
        <f ca="1">_xll.BInterpol('Base CDI'!$H$4:$H$28,'Base CDI'!$J$4:$J$29,S2892,"Cubic","Extrapolate=Linear","MultiX=Average","Skip=True","Sort=True")</f>
        <v>13.914605963185812</v>
      </c>
      <c r="U2892" s="43">
        <f ca="1">_xll.BInterpol('Base CDI'!$H$4:$H$28,'Base CDI'!$I$4:$I$29,S2892,"Cubic","Extrapolate=Linear","MultiX=Average","Skip=True","Sort=True")</f>
        <v>13.770929596513755</v>
      </c>
    </row>
    <row r="2893" spans="16:21" x14ac:dyDescent="0.25">
      <c r="P2893" s="10">
        <v>38716</v>
      </c>
      <c r="Q2893">
        <v>14.07273</v>
      </c>
      <c r="S2893" s="42">
        <f t="shared" ca="1" si="50"/>
        <v>48751</v>
      </c>
      <c r="T2893" s="43">
        <f ca="1">_xll.BInterpol('Base CDI'!$H$4:$H$28,'Base CDI'!$J$4:$J$29,S2893,"Cubic","Extrapolate=Linear","MultiX=Average","Skip=True","Sort=True")</f>
        <v>13.91466357311727</v>
      </c>
      <c r="U2893" s="43">
        <f ca="1">_xll.BInterpol('Base CDI'!$H$4:$H$28,'Base CDI'!$I$4:$I$29,S2893,"Cubic","Extrapolate=Linear","MultiX=Average","Skip=True","Sort=True")</f>
        <v>13.770972019032152</v>
      </c>
    </row>
    <row r="2894" spans="16:21" x14ac:dyDescent="0.25">
      <c r="P2894" s="10">
        <v>38719</v>
      </c>
      <c r="Q2894">
        <v>14.08197</v>
      </c>
      <c r="S2894" s="42">
        <f t="shared" ca="1" si="50"/>
        <v>48752</v>
      </c>
      <c r="T2894" s="43">
        <f ca="1">_xll.BInterpol('Base CDI'!$H$4:$H$28,'Base CDI'!$J$4:$J$29,S2894,"Cubic","Extrapolate=Linear","MultiX=Average","Skip=True","Sort=True")</f>
        <v>13.914721035992795</v>
      </c>
      <c r="U2894" s="43">
        <f ca="1">_xll.BInterpol('Base CDI'!$H$4:$H$28,'Base CDI'!$I$4:$I$29,S2894,"Cubic","Extrapolate=Linear","MultiX=Average","Skip=True","Sort=True")</f>
        <v>13.771014214284865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48753</v>
      </c>
      <c r="T2895" s="43">
        <f ca="1">_xll.BInterpol('Base CDI'!$H$4:$H$28,'Base CDI'!$J$4:$J$29,S2895,"Cubic","Extrapolate=Linear","MultiX=Average","Skip=True","Sort=True")</f>
        <v>13.914778351613352</v>
      </c>
      <c r="U2895" s="43">
        <f ca="1">_xll.BInterpol('Base CDI'!$H$4:$H$28,'Base CDI'!$I$4:$I$29,S2895,"Cubic","Extrapolate=Linear","MultiX=Average","Skip=True","Sort=True")</f>
        <v>13.771056182988355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48754</v>
      </c>
      <c r="T2896" s="43">
        <f ca="1">_xll.BInterpol('Base CDI'!$H$4:$H$28,'Base CDI'!$J$4:$J$29,S2896,"Cubic","Extrapolate=Linear","MultiX=Average","Skip=True","Sort=True")</f>
        <v>13.914835519779908</v>
      </c>
      <c r="U2896" s="43">
        <f ca="1">_xll.BInterpol('Base CDI'!$H$4:$H$28,'Base CDI'!$I$4:$I$29,S2896,"Cubic","Extrapolate=Linear","MultiX=Average","Skip=True","Sort=True")</f>
        <v>13.771097925859081</v>
      </c>
    </row>
    <row r="2897" spans="16:21" x14ac:dyDescent="0.25">
      <c r="P2897" s="10">
        <v>38722</v>
      </c>
      <c r="Q2897">
        <v>14.10966</v>
      </c>
      <c r="S2897" s="42">
        <f t="shared" ca="1" si="50"/>
        <v>48755</v>
      </c>
      <c r="T2897" s="43">
        <f ca="1">_xll.BInterpol('Base CDI'!$H$4:$H$28,'Base CDI'!$J$4:$J$29,S2897,"Cubic","Extrapolate=Linear","MultiX=Average","Skip=True","Sort=True")</f>
        <v>13.914892540293428</v>
      </c>
      <c r="U2897" s="43">
        <f ca="1">_xll.BInterpol('Base CDI'!$H$4:$H$28,'Base CDI'!$I$4:$I$29,S2897,"Cubic","Extrapolate=Linear","MultiX=Average","Skip=True","Sort=True")</f>
        <v>13.771139443613505</v>
      </c>
    </row>
    <row r="2898" spans="16:21" x14ac:dyDescent="0.25">
      <c r="P2898" s="10">
        <v>38723</v>
      </c>
      <c r="Q2898">
        <v>14.11889</v>
      </c>
      <c r="S2898" s="42">
        <f t="shared" ca="1" si="50"/>
        <v>48756</v>
      </c>
      <c r="T2898" s="43">
        <f ca="1">_xll.BInterpol('Base CDI'!$H$4:$H$28,'Base CDI'!$J$4:$J$29,S2898,"Cubic","Extrapolate=Linear","MultiX=Average","Skip=True","Sort=True")</f>
        <v>13.914949412954877</v>
      </c>
      <c r="U2898" s="43">
        <f ca="1">_xll.BInterpol('Base CDI'!$H$4:$H$28,'Base CDI'!$I$4:$I$29,S2898,"Cubic","Extrapolate=Linear","MultiX=Average","Skip=True","Sort=True")</f>
        <v>13.771180736968088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48757</v>
      </c>
      <c r="T2899" s="43">
        <f ca="1">_xll.BInterpol('Base CDI'!$H$4:$H$28,'Base CDI'!$J$4:$J$29,S2899,"Cubic","Extrapolate=Linear","MultiX=Average","Skip=True","Sort=True")</f>
        <v>13.91500613756522</v>
      </c>
      <c r="U2899" s="43">
        <f ca="1">_xll.BInterpol('Base CDI'!$H$4:$H$28,'Base CDI'!$I$4:$I$29,S2899,"Cubic","Extrapolate=Linear","MultiX=Average","Skip=True","Sort=True")</f>
        <v>13.771221806639289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48758</v>
      </c>
      <c r="T2900" s="43">
        <f ca="1">_xll.BInterpol('Base CDI'!$H$4:$H$28,'Base CDI'!$J$4:$J$29,S2900,"Cubic","Extrapolate=Linear","MultiX=Average","Skip=True","Sort=True")</f>
        <v>13.915062713925424</v>
      </c>
      <c r="U2900" s="43">
        <f ca="1">_xll.BInterpol('Base CDI'!$H$4:$H$28,'Base CDI'!$I$4:$I$29,S2900,"Cubic","Extrapolate=Linear","MultiX=Average","Skip=True","Sort=True")</f>
        <v>13.771262653343571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48759</v>
      </c>
      <c r="T2901" s="43">
        <f ca="1">_xll.BInterpol('Base CDI'!$H$4:$H$28,'Base CDI'!$J$4:$J$29,S2901,"Cubic","Extrapolate=Linear","MultiX=Average","Skip=True","Sort=True")</f>
        <v>13.915119141836453</v>
      </c>
      <c r="U2901" s="43">
        <f ca="1">_xll.BInterpol('Base CDI'!$H$4:$H$28,'Base CDI'!$I$4:$I$29,S2901,"Cubic","Extrapolate=Linear","MultiX=Average","Skip=True","Sort=True")</f>
        <v>13.771303277797395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48760</v>
      </c>
      <c r="T2902" s="43">
        <f ca="1">_xll.BInterpol('Base CDI'!$H$4:$H$28,'Base CDI'!$J$4:$J$29,S2902,"Cubic","Extrapolate=Linear","MultiX=Average","Skip=True","Sort=True")</f>
        <v>13.915175421099274</v>
      </c>
      <c r="U2902" s="43">
        <f ca="1">_xll.BInterpol('Base CDI'!$H$4:$H$28,'Base CDI'!$I$4:$I$29,S2902,"Cubic","Extrapolate=Linear","MultiX=Average","Skip=True","Sort=True")</f>
        <v>13.771343680717219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48761</v>
      </c>
      <c r="T2903" s="43">
        <f ca="1">_xll.BInterpol('Base CDI'!$H$4:$H$28,'Base CDI'!$J$4:$J$29,S2903,"Cubic","Extrapolate=Linear","MultiX=Average","Skip=True","Sort=True")</f>
        <v>13.915231551514852</v>
      </c>
      <c r="U2903" s="43">
        <f ca="1">_xll.BInterpol('Base CDI'!$H$4:$H$28,'Base CDI'!$I$4:$I$29,S2903,"Cubic","Extrapolate=Linear","MultiX=Average","Skip=True","Sort=True")</f>
        <v>13.771383862819508</v>
      </c>
    </row>
    <row r="2904" spans="16:21" x14ac:dyDescent="0.25">
      <c r="P2904" s="10">
        <v>38733</v>
      </c>
      <c r="Q2904">
        <v>14.17435</v>
      </c>
      <c r="S2904" s="42">
        <f t="shared" ca="1" si="50"/>
        <v>48762</v>
      </c>
      <c r="T2904" s="43">
        <f ca="1">_xll.BInterpol('Base CDI'!$H$4:$H$28,'Base CDI'!$J$4:$J$29,S2904,"Cubic","Extrapolate=Linear","MultiX=Average","Skip=True","Sort=True")</f>
        <v>13.91528753288415</v>
      </c>
      <c r="U2904" s="43">
        <f ca="1">_xll.BInterpol('Base CDI'!$H$4:$H$28,'Base CDI'!$I$4:$I$29,S2904,"Cubic","Extrapolate=Linear","MultiX=Average","Skip=True","Sort=True")</f>
        <v>13.771423824820721</v>
      </c>
    </row>
    <row r="2905" spans="16:21" x14ac:dyDescent="0.25">
      <c r="P2905" s="10">
        <v>38734</v>
      </c>
      <c r="Q2905">
        <v>14.18361</v>
      </c>
      <c r="S2905" s="42">
        <f t="shared" ca="1" si="50"/>
        <v>48763</v>
      </c>
      <c r="T2905" s="43">
        <f ca="1">_xll.BInterpol('Base CDI'!$H$4:$H$28,'Base CDI'!$J$4:$J$29,S2905,"Cubic","Extrapolate=Linear","MultiX=Average","Skip=True","Sort=True")</f>
        <v>13.915343365008138</v>
      </c>
      <c r="U2905" s="43">
        <f ca="1">_xll.BInterpol('Base CDI'!$H$4:$H$28,'Base CDI'!$I$4:$I$29,S2905,"Cubic","Extrapolate=Linear","MultiX=Average","Skip=True","Sort=True")</f>
        <v>13.771463567437317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48764</v>
      </c>
      <c r="T2906" s="43">
        <f ca="1">_xll.BInterpol('Base CDI'!$H$4:$H$28,'Base CDI'!$J$4:$J$29,S2906,"Cubic","Extrapolate=Linear","MultiX=Average","Skip=True","Sort=True")</f>
        <v>13.915399047687778</v>
      </c>
      <c r="U2906" s="43">
        <f ca="1">_xll.BInterpol('Base CDI'!$H$4:$H$28,'Base CDI'!$I$4:$I$29,S2906,"Cubic","Extrapolate=Linear","MultiX=Average","Skip=True","Sort=True")</f>
        <v>13.771503091385759</v>
      </c>
    </row>
    <row r="2907" spans="16:21" x14ac:dyDescent="0.25">
      <c r="P2907" s="10">
        <v>38736</v>
      </c>
      <c r="Q2907">
        <v>14.20214</v>
      </c>
      <c r="S2907" s="42">
        <f t="shared" ca="1" si="50"/>
        <v>48765</v>
      </c>
      <c r="T2907" s="43">
        <f ca="1">_xll.BInterpol('Base CDI'!$H$4:$H$28,'Base CDI'!$J$4:$J$29,S2907,"Cubic","Extrapolate=Linear","MultiX=Average","Skip=True","Sort=True")</f>
        <v>13.915454580724036</v>
      </c>
      <c r="U2907" s="43">
        <f ca="1">_xll.BInterpol('Base CDI'!$H$4:$H$28,'Base CDI'!$I$4:$I$29,S2907,"Cubic","Extrapolate=Linear","MultiX=Average","Skip=True","Sort=True")</f>
        <v>13.771542397382508</v>
      </c>
    </row>
    <row r="2908" spans="16:21" x14ac:dyDescent="0.25">
      <c r="P2908" s="10">
        <v>38737</v>
      </c>
      <c r="Q2908">
        <v>14.21105</v>
      </c>
      <c r="S2908" s="42">
        <f t="shared" ca="1" si="50"/>
        <v>48766</v>
      </c>
      <c r="T2908" s="43">
        <f ca="1">_xll.BInterpol('Base CDI'!$H$4:$H$28,'Base CDI'!$J$4:$J$29,S2908,"Cubic","Extrapolate=Linear","MultiX=Average","Skip=True","Sort=True")</f>
        <v>13.915509963917879</v>
      </c>
      <c r="U2908" s="43">
        <f ca="1">_xll.BInterpol('Base CDI'!$H$4:$H$28,'Base CDI'!$I$4:$I$29,S2908,"Cubic","Extrapolate=Linear","MultiX=Average","Skip=True","Sort=True")</f>
        <v>13.771581486144022</v>
      </c>
    </row>
    <row r="2909" spans="16:21" x14ac:dyDescent="0.25">
      <c r="P2909" s="10">
        <v>38740</v>
      </c>
      <c r="Q2909">
        <v>14.21996</v>
      </c>
      <c r="S2909" s="42">
        <f t="shared" ca="1" si="50"/>
        <v>48767</v>
      </c>
      <c r="T2909" s="43">
        <f ca="1">_xll.BInterpol('Base CDI'!$H$4:$H$28,'Base CDI'!$J$4:$J$29,S2909,"Cubic","Extrapolate=Linear","MultiX=Average","Skip=True","Sort=True")</f>
        <v>13.915565197070272</v>
      </c>
      <c r="U2909" s="43">
        <f ca="1">_xll.BInterpol('Base CDI'!$H$4:$H$28,'Base CDI'!$I$4:$I$29,S2909,"Cubic","Extrapolate=Linear","MultiX=Average","Skip=True","Sort=True")</f>
        <v>13.771620358386766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48768</v>
      </c>
      <c r="T2910" s="43">
        <f ca="1">_xll.BInterpol('Base CDI'!$H$4:$H$28,'Base CDI'!$J$4:$J$29,S2910,"Cubic","Extrapolate=Linear","MultiX=Average","Skip=True","Sort=True")</f>
        <v>13.91562027998218</v>
      </c>
      <c r="U2910" s="43">
        <f ca="1">_xll.BInterpol('Base CDI'!$H$4:$H$28,'Base CDI'!$I$4:$I$29,S2910,"Cubic","Extrapolate=Linear","MultiX=Average","Skip=True","Sort=True")</f>
        <v>13.771659014827197</v>
      </c>
    </row>
    <row r="2911" spans="16:21" x14ac:dyDescent="0.25">
      <c r="P2911" s="10">
        <v>38742</v>
      </c>
      <c r="Q2911">
        <v>14.23786</v>
      </c>
      <c r="S2911" s="42">
        <f t="shared" ca="1" si="50"/>
        <v>48769</v>
      </c>
      <c r="T2911" s="43">
        <f ca="1">_xll.BInterpol('Base CDI'!$H$4:$H$28,'Base CDI'!$J$4:$J$29,S2911,"Cubic","Extrapolate=Linear","MultiX=Average","Skip=True","Sort=True")</f>
        <v>13.915675212454568</v>
      </c>
      <c r="U2911" s="43">
        <f ca="1">_xll.BInterpol('Base CDI'!$H$4:$H$28,'Base CDI'!$I$4:$I$29,S2911,"Cubic","Extrapolate=Linear","MultiX=Average","Skip=True","Sort=True")</f>
        <v>13.771697456181778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48770</v>
      </c>
      <c r="T2912" s="43">
        <f ca="1">_xll.BInterpol('Base CDI'!$H$4:$H$28,'Base CDI'!$J$4:$J$29,S2912,"Cubic","Extrapolate=Linear","MultiX=Average","Skip=True","Sort=True")</f>
        <v>13.915729994288402</v>
      </c>
      <c r="U2912" s="43">
        <f ca="1">_xll.BInterpol('Base CDI'!$H$4:$H$28,'Base CDI'!$I$4:$I$29,S2912,"Cubic","Extrapolate=Linear","MultiX=Average","Skip=True","Sort=True")</f>
        <v>13.771735683166971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48771</v>
      </c>
      <c r="T2913" s="43">
        <f ca="1">_xll.BInterpol('Base CDI'!$H$4:$H$28,'Base CDI'!$J$4:$J$29,S2913,"Cubic","Extrapolate=Linear","MultiX=Average","Skip=True","Sort=True")</f>
        <v>13.915784625284648</v>
      </c>
      <c r="U2913" s="43">
        <f ca="1">_xll.BInterpol('Base CDI'!$H$4:$H$28,'Base CDI'!$I$4:$I$29,S2913,"Cubic","Extrapolate=Linear","MultiX=Average","Skip=True","Sort=True")</f>
        <v>13.771773696499235</v>
      </c>
    </row>
    <row r="2914" spans="16:21" x14ac:dyDescent="0.25">
      <c r="P2914" s="10">
        <v>38747</v>
      </c>
      <c r="Q2914">
        <v>14.26483</v>
      </c>
      <c r="S2914" s="42">
        <f t="shared" ca="1" si="50"/>
        <v>48772</v>
      </c>
      <c r="T2914" s="43">
        <f ca="1">_xll.BInterpol('Base CDI'!$H$4:$H$28,'Base CDI'!$J$4:$J$29,S2914,"Cubic","Extrapolate=Linear","MultiX=Average","Skip=True","Sort=True")</f>
        <v>13.91583910524427</v>
      </c>
      <c r="U2914" s="43">
        <f ca="1">_xll.BInterpol('Base CDI'!$H$4:$H$28,'Base CDI'!$I$4:$I$29,S2914,"Cubic","Extrapolate=Linear","MultiX=Average","Skip=True","Sort=True")</f>
        <v>13.77181149689503</v>
      </c>
    </row>
    <row r="2915" spans="16:21" x14ac:dyDescent="0.25">
      <c r="P2915" s="10">
        <v>38748</v>
      </c>
      <c r="Q2915">
        <v>14.27378</v>
      </c>
      <c r="S2915" s="42">
        <f t="shared" ca="1" si="50"/>
        <v>48773</v>
      </c>
      <c r="T2915" s="43">
        <f ca="1">_xll.BInterpol('Base CDI'!$H$4:$H$28,'Base CDI'!$J$4:$J$29,S2915,"Cubic","Extrapolate=Linear","MultiX=Average","Skip=True","Sort=True")</f>
        <v>13.915893433968236</v>
      </c>
      <c r="U2915" s="43">
        <f ca="1">_xll.BInterpol('Base CDI'!$H$4:$H$28,'Base CDI'!$I$4:$I$29,S2915,"Cubic","Extrapolate=Linear","MultiX=Average","Skip=True","Sort=True")</f>
        <v>13.771849085070819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48774</v>
      </c>
      <c r="T2916" s="43">
        <f ca="1">_xll.BInterpol('Base CDI'!$H$4:$H$28,'Base CDI'!$J$4:$J$29,S2916,"Cubic","Extrapolate=Linear","MultiX=Average","Skip=True","Sort=True")</f>
        <v>13.91594761125751</v>
      </c>
      <c r="U2916" s="43">
        <f ca="1">_xll.BInterpol('Base CDI'!$H$4:$H$28,'Base CDI'!$I$4:$I$29,S2916,"Cubic","Extrapolate=Linear","MultiX=Average","Skip=True","Sort=True")</f>
        <v>13.77188646174306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48775</v>
      </c>
      <c r="T2917" s="43">
        <f ca="1">_xll.BInterpol('Base CDI'!$H$4:$H$28,'Base CDI'!$J$4:$J$29,S2917,"Cubic","Extrapolate=Linear","MultiX=Average","Skip=True","Sort=True")</f>
        <v>13.916001636913057</v>
      </c>
      <c r="U2917" s="43">
        <f ca="1">_xll.BInterpol('Base CDI'!$H$4:$H$28,'Base CDI'!$I$4:$I$29,S2917,"Cubic","Extrapolate=Linear","MultiX=Average","Skip=True","Sort=True")</f>
        <v>13.771923627628217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48776</v>
      </c>
      <c r="T2918" s="43">
        <f ca="1">_xll.BInterpol('Base CDI'!$H$4:$H$28,'Base CDI'!$J$4:$J$29,S2918,"Cubic","Extrapolate=Linear","MultiX=Average","Skip=True","Sort=True")</f>
        <v>13.916055510735843</v>
      </c>
      <c r="U2918" s="43">
        <f ca="1">_xll.BInterpol('Base CDI'!$H$4:$H$28,'Base CDI'!$I$4:$I$29,S2918,"Cubic","Extrapolate=Linear","MultiX=Average","Skip=True","Sort=True")</f>
        <v>13.77196058344275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48777</v>
      </c>
      <c r="T2919" s="43">
        <f ca="1">_xll.BInterpol('Base CDI'!$H$4:$H$28,'Base CDI'!$J$4:$J$29,S2919,"Cubic","Extrapolate=Linear","MultiX=Average","Skip=True","Sort=True")</f>
        <v>13.916109232526834</v>
      </c>
      <c r="U2919" s="43">
        <f ca="1">_xll.BInterpol('Base CDI'!$H$4:$H$28,'Base CDI'!$I$4:$I$29,S2919,"Cubic","Extrapolate=Linear","MultiX=Average","Skip=True","Sort=True")</f>
        <v>13.771997329903119</v>
      </c>
    </row>
    <row r="2920" spans="16:21" x14ac:dyDescent="0.25">
      <c r="P2920" s="10">
        <v>38755</v>
      </c>
      <c r="Q2920">
        <v>14.3187</v>
      </c>
      <c r="S2920" s="42">
        <f t="shared" ca="1" si="50"/>
        <v>48778</v>
      </c>
      <c r="T2920" s="43">
        <f ca="1">_xll.BInterpol('Base CDI'!$H$4:$H$28,'Base CDI'!$J$4:$J$29,S2920,"Cubic","Extrapolate=Linear","MultiX=Average","Skip=True","Sort=True")</f>
        <v>13.916162802086994</v>
      </c>
      <c r="U2920" s="43">
        <f ca="1">_xll.BInterpol('Base CDI'!$H$4:$H$28,'Base CDI'!$I$4:$I$29,S2920,"Cubic","Extrapolate=Linear","MultiX=Average","Skip=True","Sort=True")</f>
        <v>13.772033867725785</v>
      </c>
    </row>
    <row r="2921" spans="16:21" x14ac:dyDescent="0.25">
      <c r="P2921" s="10">
        <v>38756</v>
      </c>
      <c r="Q2921">
        <v>14.32771</v>
      </c>
      <c r="S2921" s="42">
        <f t="shared" ca="1" si="50"/>
        <v>48779</v>
      </c>
      <c r="T2921" s="43">
        <f ca="1">_xll.BInterpol('Base CDI'!$H$4:$H$28,'Base CDI'!$J$4:$J$29,S2921,"Cubic","Extrapolate=Linear","MultiX=Average","Skip=True","Sort=True")</f>
        <v>13.91621621921729</v>
      </c>
      <c r="U2921" s="43">
        <f ca="1">_xll.BInterpol('Base CDI'!$H$4:$H$28,'Base CDI'!$I$4:$I$29,S2921,"Cubic","Extrapolate=Linear","MultiX=Average","Skip=True","Sort=True")</f>
        <v>13.77207019762721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48780</v>
      </c>
      <c r="T2922" s="43">
        <f ca="1">_xll.BInterpol('Base CDI'!$H$4:$H$28,'Base CDI'!$J$4:$J$29,S2922,"Cubic","Extrapolate=Linear","MultiX=Average","Skip=True","Sort=True")</f>
        <v>13.916269483718686</v>
      </c>
      <c r="U2922" s="43">
        <f ca="1">_xll.BInterpol('Base CDI'!$H$4:$H$28,'Base CDI'!$I$4:$I$29,S2922,"Cubic","Extrapolate=Linear","MultiX=Average","Skip=True","Sort=True")</f>
        <v>13.772106320323854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48781</v>
      </c>
      <c r="T2923" s="43">
        <f ca="1">_xll.BInterpol('Base CDI'!$H$4:$H$28,'Base CDI'!$J$4:$J$29,S2923,"Cubic","Extrapolate=Linear","MultiX=Average","Skip=True","Sort=True")</f>
        <v>13.916322595392151</v>
      </c>
      <c r="U2923" s="43">
        <f ca="1">_xll.BInterpol('Base CDI'!$H$4:$H$28,'Base CDI'!$I$4:$I$29,S2923,"Cubic","Extrapolate=Linear","MultiX=Average","Skip=True","Sort=True")</f>
        <v>13.772142236532176</v>
      </c>
    </row>
    <row r="2924" spans="16:21" x14ac:dyDescent="0.25">
      <c r="P2924" s="10">
        <v>38761</v>
      </c>
      <c r="Q2924">
        <v>14.35478</v>
      </c>
      <c r="S2924" s="42">
        <f t="shared" ca="1" si="50"/>
        <v>48782</v>
      </c>
      <c r="T2924" s="43">
        <f ca="1">_xll.BInterpol('Base CDI'!$H$4:$H$28,'Base CDI'!$J$4:$J$29,S2924,"Cubic","Extrapolate=Linear","MultiX=Average","Skip=True","Sort=True")</f>
        <v>13.916375554038646</v>
      </c>
      <c r="U2924" s="43">
        <f ca="1">_xll.BInterpol('Base CDI'!$H$4:$H$28,'Base CDI'!$I$4:$I$29,S2924,"Cubic","Extrapolate=Linear","MultiX=Average","Skip=True","Sort=True")</f>
        <v>13.77217794696864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48783</v>
      </c>
      <c r="T2925" s="43">
        <f ca="1">_xll.BInterpol('Base CDI'!$H$4:$H$28,'Base CDI'!$J$4:$J$29,S2925,"Cubic","Extrapolate=Linear","MultiX=Average","Skip=True","Sort=True")</f>
        <v>13.91642835945914</v>
      </c>
      <c r="U2925" s="43">
        <f ca="1">_xll.BInterpol('Base CDI'!$H$4:$H$28,'Base CDI'!$I$4:$I$29,S2925,"Cubic","Extrapolate=Linear","MultiX=Average","Skip=True","Sort=True")</f>
        <v>13.772213452349703</v>
      </c>
    </row>
    <row r="2926" spans="16:21" x14ac:dyDescent="0.25">
      <c r="P2926" s="10">
        <v>38763</v>
      </c>
      <c r="Q2926">
        <v>14.37284</v>
      </c>
      <c r="S2926" s="42">
        <f t="shared" ca="1" si="50"/>
        <v>48784</v>
      </c>
      <c r="T2926" s="43">
        <f ca="1">_xll.BInterpol('Base CDI'!$H$4:$H$28,'Base CDI'!$J$4:$J$29,S2926,"Cubic","Extrapolate=Linear","MultiX=Average","Skip=True","Sort=True")</f>
        <v>13.916481011454595</v>
      </c>
      <c r="U2926" s="43">
        <f ca="1">_xll.BInterpol('Base CDI'!$H$4:$H$28,'Base CDI'!$I$4:$I$29,S2926,"Cubic","Extrapolate=Linear","MultiX=Average","Skip=True","Sort=True")</f>
        <v>13.772248753391832</v>
      </c>
    </row>
    <row r="2927" spans="16:21" x14ac:dyDescent="0.25">
      <c r="P2927" s="10">
        <v>38764</v>
      </c>
      <c r="Q2927">
        <v>14.3819</v>
      </c>
      <c r="S2927" s="42">
        <f t="shared" ca="1" si="50"/>
        <v>48785</v>
      </c>
      <c r="T2927" s="43">
        <f ca="1">_xll.BInterpol('Base CDI'!$H$4:$H$28,'Base CDI'!$J$4:$J$29,S2927,"Cubic","Extrapolate=Linear","MultiX=Average","Skip=True","Sort=True")</f>
        <v>13.91653350982598</v>
      </c>
      <c r="U2927" s="43">
        <f ca="1">_xll.BInterpol('Base CDI'!$H$4:$H$28,'Base CDI'!$I$4:$I$29,S2927,"Cubic","Extrapolate=Linear","MultiX=Average","Skip=True","Sort=True")</f>
        <v>13.772283850811482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48786</v>
      </c>
      <c r="T2928" s="43">
        <f ca="1">_xll.BInterpol('Base CDI'!$H$4:$H$28,'Base CDI'!$J$4:$J$29,S2928,"Cubic","Extrapolate=Linear","MultiX=Average","Skip=True","Sort=True")</f>
        <v>13.916585854374258</v>
      </c>
      <c r="U2928" s="43">
        <f ca="1">_xll.BInterpol('Base CDI'!$H$4:$H$28,'Base CDI'!$I$4:$I$29,S2928,"Cubic","Extrapolate=Linear","MultiX=Average","Skip=True","Sort=True")</f>
        <v>13.772318745325116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48787</v>
      </c>
      <c r="T2929" s="43">
        <f ca="1">_xll.BInterpol('Base CDI'!$H$4:$H$28,'Base CDI'!$J$4:$J$29,S2929,"Cubic","Extrapolate=Linear","MultiX=Average","Skip=True","Sort=True")</f>
        <v>13.916638044900395</v>
      </c>
      <c r="U2929" s="43">
        <f ca="1">_xll.BInterpol('Base CDI'!$H$4:$H$28,'Base CDI'!$I$4:$I$29,S2929,"Cubic","Extrapolate=Linear","MultiX=Average","Skip=True","Sort=True")</f>
        <v>13.772353437649196</v>
      </c>
    </row>
    <row r="2930" spans="16:21" x14ac:dyDescent="0.25">
      <c r="P2930" s="10">
        <v>38769</v>
      </c>
      <c r="Q2930">
        <v>14.40912</v>
      </c>
      <c r="S2930" s="42">
        <f t="shared" ca="1" si="50"/>
        <v>48788</v>
      </c>
      <c r="T2930" s="43">
        <f ca="1">_xll.BInterpol('Base CDI'!$H$4:$H$28,'Base CDI'!$J$4:$J$29,S2930,"Cubic","Extrapolate=Linear","MultiX=Average","Skip=True","Sort=True")</f>
        <v>13.916690081205358</v>
      </c>
      <c r="U2930" s="43">
        <f ca="1">_xll.BInterpol('Base CDI'!$H$4:$H$28,'Base CDI'!$I$4:$I$29,S2930,"Cubic","Extrapolate=Linear","MultiX=Average","Skip=True","Sort=True")</f>
        <v>13.77238792850018</v>
      </c>
    </row>
    <row r="2931" spans="16:21" x14ac:dyDescent="0.25">
      <c r="P2931" s="10">
        <v>38770</v>
      </c>
      <c r="Q2931">
        <v>14.41821</v>
      </c>
      <c r="S2931" s="42">
        <f t="shared" ca="1" si="50"/>
        <v>48789</v>
      </c>
      <c r="T2931" s="43">
        <f ca="1">_xll.BInterpol('Base CDI'!$H$4:$H$28,'Base CDI'!$J$4:$J$29,S2931,"Cubic","Extrapolate=Linear","MultiX=Average","Skip=True","Sort=True")</f>
        <v>13.916741963090111</v>
      </c>
      <c r="U2931" s="43">
        <f ca="1">_xll.BInterpol('Base CDI'!$H$4:$H$28,'Base CDI'!$I$4:$I$29,S2931,"Cubic","Extrapolate=Linear","MultiX=Average","Skip=True","Sort=True")</f>
        <v>13.772422218594532</v>
      </c>
    </row>
    <row r="2932" spans="16:21" x14ac:dyDescent="0.25">
      <c r="P2932" s="10">
        <v>38771</v>
      </c>
      <c r="Q2932">
        <v>14.42731</v>
      </c>
      <c r="S2932" s="42">
        <f t="shared" ca="1" si="50"/>
        <v>48790</v>
      </c>
      <c r="T2932" s="43">
        <f ca="1">_xll.BInterpol('Base CDI'!$H$4:$H$28,'Base CDI'!$J$4:$J$29,S2932,"Cubic","Extrapolate=Linear","MultiX=Average","Skip=True","Sort=True")</f>
        <v>13.91679369035562</v>
      </c>
      <c r="U2932" s="43">
        <f ca="1">_xll.BInterpol('Base CDI'!$H$4:$H$28,'Base CDI'!$I$4:$I$29,S2932,"Cubic","Extrapolate=Linear","MultiX=Average","Skip=True","Sort=True")</f>
        <v>13.77245630864871</v>
      </c>
    </row>
    <row r="2933" spans="16:21" x14ac:dyDescent="0.25">
      <c r="P2933" s="10">
        <v>38772</v>
      </c>
      <c r="Q2933">
        <v>14.43642</v>
      </c>
      <c r="S2933" s="42">
        <f t="shared" ca="1" si="50"/>
        <v>48791</v>
      </c>
      <c r="T2933" s="43">
        <f ca="1">_xll.BInterpol('Base CDI'!$H$4:$H$28,'Base CDI'!$J$4:$J$29,S2933,"Cubic","Extrapolate=Linear","MultiX=Average","Skip=True","Sort=True")</f>
        <v>13.91684526280285</v>
      </c>
      <c r="U2933" s="43">
        <f ca="1">_xll.BInterpol('Base CDI'!$H$4:$H$28,'Base CDI'!$I$4:$I$29,S2933,"Cubic","Extrapolate=Linear","MultiX=Average","Skip=True","Sort=True")</f>
        <v>13.772490199379178</v>
      </c>
    </row>
    <row r="2934" spans="16:21" x14ac:dyDescent="0.25">
      <c r="P2934" s="10">
        <v>38777</v>
      </c>
      <c r="Q2934">
        <v>14.44556</v>
      </c>
      <c r="S2934" s="42">
        <f t="shared" ca="1" si="50"/>
        <v>48792</v>
      </c>
      <c r="T2934" s="43">
        <f ca="1">_xll.BInterpol('Base CDI'!$H$4:$H$28,'Base CDI'!$J$4:$J$29,S2934,"Cubic","Extrapolate=Linear","MultiX=Average","Skip=True","Sort=True")</f>
        <v>13.916896680232767</v>
      </c>
      <c r="U2934" s="43">
        <f ca="1">_xll.BInterpol('Base CDI'!$H$4:$H$28,'Base CDI'!$I$4:$I$29,S2934,"Cubic","Extrapolate=Linear","MultiX=Average","Skip=True","Sort=True")</f>
        <v>13.772523891502393</v>
      </c>
    </row>
    <row r="2935" spans="16:21" x14ac:dyDescent="0.25">
      <c r="P2935" s="10">
        <v>38778</v>
      </c>
      <c r="Q2935">
        <v>14.45471</v>
      </c>
      <c r="S2935" s="42">
        <f t="shared" ca="1" si="50"/>
        <v>48793</v>
      </c>
      <c r="T2935" s="43">
        <f ca="1">_xll.BInterpol('Base CDI'!$H$4:$H$28,'Base CDI'!$J$4:$J$29,S2935,"Cubic","Extrapolate=Linear","MultiX=Average","Skip=True","Sort=True")</f>
        <v>13.916947942446336</v>
      </c>
      <c r="U2935" s="43">
        <f ca="1">_xll.BInterpol('Base CDI'!$H$4:$H$28,'Base CDI'!$I$4:$I$29,S2935,"Cubic","Extrapolate=Linear","MultiX=Average","Skip=True","Sort=True")</f>
        <v>13.772557385734819</v>
      </c>
    </row>
    <row r="2936" spans="16:21" x14ac:dyDescent="0.25">
      <c r="P2936" s="10">
        <v>38779</v>
      </c>
      <c r="Q2936">
        <v>14.46386</v>
      </c>
      <c r="S2936" s="42">
        <f t="shared" ca="1" si="50"/>
        <v>48794</v>
      </c>
      <c r="T2936" s="43">
        <f ca="1">_xll.BInterpol('Base CDI'!$H$4:$H$28,'Base CDI'!$J$4:$J$29,S2936,"Cubic","Extrapolate=Linear","MultiX=Average","Skip=True","Sort=True")</f>
        <v>13.916999049244524</v>
      </c>
      <c r="U2936" s="43">
        <f ca="1">_xll.BInterpol('Base CDI'!$H$4:$H$28,'Base CDI'!$I$4:$I$29,S2936,"Cubic","Extrapolate=Linear","MultiX=Average","Skip=True","Sort=True")</f>
        <v>13.772590682792917</v>
      </c>
    </row>
    <row r="2937" spans="16:21" x14ac:dyDescent="0.25">
      <c r="P2937" s="10">
        <v>38782</v>
      </c>
      <c r="Q2937">
        <v>14.47301</v>
      </c>
      <c r="S2937" s="42">
        <f t="shared" ca="1" si="50"/>
        <v>48795</v>
      </c>
      <c r="T2937" s="43">
        <f ca="1">_xll.BInterpol('Base CDI'!$H$4:$H$28,'Base CDI'!$J$4:$J$29,S2937,"Cubic","Extrapolate=Linear","MultiX=Average","Skip=True","Sort=True")</f>
        <v>13.917050000428295</v>
      </c>
      <c r="U2937" s="43">
        <f ca="1">_xll.BInterpol('Base CDI'!$H$4:$H$28,'Base CDI'!$I$4:$I$29,S2937,"Cubic","Extrapolate=Linear","MultiX=Average","Skip=True","Sort=True")</f>
        <v>13.772623783393144</v>
      </c>
    </row>
    <row r="2938" spans="16:21" x14ac:dyDescent="0.25">
      <c r="P2938" s="10">
        <v>38783</v>
      </c>
      <c r="Q2938">
        <v>14.48216</v>
      </c>
      <c r="S2938" s="42">
        <f t="shared" ca="1" si="50"/>
        <v>48796</v>
      </c>
      <c r="T2938" s="43">
        <f ca="1">_xll.BInterpol('Base CDI'!$H$4:$H$28,'Base CDI'!$J$4:$J$29,S2938,"Cubic","Extrapolate=Linear","MultiX=Average","Skip=True","Sort=True")</f>
        <v>13.917100795798614</v>
      </c>
      <c r="U2938" s="43">
        <f ca="1">_xll.BInterpol('Base CDI'!$H$4:$H$28,'Base CDI'!$I$4:$I$29,S2938,"Cubic","Extrapolate=Linear","MultiX=Average","Skip=True","Sort=True")</f>
        <v>13.772656688251965</v>
      </c>
    </row>
    <row r="2939" spans="16:21" x14ac:dyDescent="0.25">
      <c r="P2939" s="10">
        <v>38784</v>
      </c>
      <c r="Q2939">
        <v>14.49131</v>
      </c>
      <c r="S2939" s="42">
        <f t="shared" ca="1" si="50"/>
        <v>48797</v>
      </c>
      <c r="T2939" s="43">
        <f ca="1">_xll.BInterpol('Base CDI'!$H$4:$H$28,'Base CDI'!$J$4:$J$29,S2939,"Cubic","Extrapolate=Linear","MultiX=Average","Skip=True","Sort=True")</f>
        <v>13.917151435156448</v>
      </c>
      <c r="U2939" s="43">
        <f ca="1">_xll.BInterpol('Base CDI'!$H$4:$H$28,'Base CDI'!$I$4:$I$29,S2939,"Cubic","Extrapolate=Linear","MultiX=Average","Skip=True","Sort=True")</f>
        <v>13.77268939808584</v>
      </c>
    </row>
    <row r="2940" spans="16:21" x14ac:dyDescent="0.25">
      <c r="P2940" s="10">
        <v>38785</v>
      </c>
      <c r="Q2940">
        <v>14.50046</v>
      </c>
      <c r="S2940" s="42">
        <f t="shared" ca="1" si="50"/>
        <v>48798</v>
      </c>
      <c r="T2940" s="43">
        <f ca="1">_xll.BInterpol('Base CDI'!$H$4:$H$28,'Base CDI'!$J$4:$J$29,S2940,"Cubic","Extrapolate=Linear","MultiX=Average","Skip=True","Sort=True")</f>
        <v>13.917201918302762</v>
      </c>
      <c r="U2940" s="43">
        <f ca="1">_xll.BInterpol('Base CDI'!$H$4:$H$28,'Base CDI'!$I$4:$I$29,S2940,"Cubic","Extrapolate=Linear","MultiX=Average","Skip=True","Sort=True")</f>
        <v>13.772721913611226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48799</v>
      </c>
      <c r="T2941" s="43">
        <f ca="1">_xll.BInterpol('Base CDI'!$H$4:$H$28,'Base CDI'!$J$4:$J$29,S2941,"Cubic","Extrapolate=Linear","MultiX=Average","Skip=True","Sort=True")</f>
        <v>13.917252245038521</v>
      </c>
      <c r="U2941" s="43">
        <f ca="1">_xll.BInterpol('Base CDI'!$H$4:$H$28,'Base CDI'!$I$4:$I$29,S2941,"Cubic","Extrapolate=Linear","MultiX=Average","Skip=True","Sort=True")</f>
        <v>13.772754235544589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48800</v>
      </c>
      <c r="T2942" s="43">
        <f ca="1">_xll.BInterpol('Base CDI'!$H$4:$H$28,'Base CDI'!$J$4:$J$29,S2942,"Cubic","Extrapolate=Linear","MultiX=Average","Skip=True","Sort=True")</f>
        <v>13.917302415164691</v>
      </c>
      <c r="U2942" s="43">
        <f ca="1">_xll.BInterpol('Base CDI'!$H$4:$H$28,'Base CDI'!$I$4:$I$29,S2942,"Cubic","Extrapolate=Linear","MultiX=Average","Skip=True","Sort=True")</f>
        <v>13.772786364602389</v>
      </c>
    </row>
    <row r="2943" spans="16:21" x14ac:dyDescent="0.25">
      <c r="P2943" s="10">
        <v>38790</v>
      </c>
      <c r="Q2943">
        <v>14.52685</v>
      </c>
      <c r="S2943" s="42">
        <f t="shared" ca="1" si="50"/>
        <v>48801</v>
      </c>
      <c r="T2943" s="43">
        <f ca="1">_xll.BInterpol('Base CDI'!$H$4:$H$28,'Base CDI'!$J$4:$J$29,S2943,"Cubic","Extrapolate=Linear","MultiX=Average","Skip=True","Sort=True")</f>
        <v>13.917352428482237</v>
      </c>
      <c r="U2943" s="43">
        <f ca="1">_xll.BInterpol('Base CDI'!$H$4:$H$28,'Base CDI'!$I$4:$I$29,S2943,"Cubic","Extrapolate=Linear","MultiX=Average","Skip=True","Sort=True")</f>
        <v>13.772818301501085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48802</v>
      </c>
      <c r="T2944" s="43">
        <f ca="1">_xll.BInterpol('Base CDI'!$H$4:$H$28,'Base CDI'!$J$4:$J$29,S2944,"Cubic","Extrapolate=Linear","MultiX=Average","Skip=True","Sort=True")</f>
        <v>13.917402284792125</v>
      </c>
      <c r="U2944" s="43">
        <f ca="1">_xll.BInterpol('Base CDI'!$H$4:$H$28,'Base CDI'!$I$4:$I$29,S2944,"Cubic","Extrapolate=Linear","MultiX=Average","Skip=True","Sort=True")</f>
        <v>13.772850046957137</v>
      </c>
    </row>
    <row r="2945" spans="16:21" x14ac:dyDescent="0.25">
      <c r="P2945" s="10">
        <v>38792</v>
      </c>
      <c r="Q2945">
        <v>14.54444</v>
      </c>
      <c r="S2945" s="42">
        <f t="shared" ca="1" si="50"/>
        <v>48803</v>
      </c>
      <c r="T2945" s="43">
        <f ca="1">_xll.BInterpol('Base CDI'!$H$4:$H$28,'Base CDI'!$J$4:$J$29,S2945,"Cubic","Extrapolate=Linear","MultiX=Average","Skip=True","Sort=True")</f>
        <v>13.917451983895321</v>
      </c>
      <c r="U2945" s="43">
        <f ca="1">_xll.BInterpol('Base CDI'!$H$4:$H$28,'Base CDI'!$I$4:$I$29,S2945,"Cubic","Extrapolate=Linear","MultiX=Average","Skip=True","Sort=True")</f>
        <v>13.772881601687009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48804</v>
      </c>
      <c r="T2946" s="43">
        <f ca="1">_xll.BInterpol('Base CDI'!$H$4:$H$28,'Base CDI'!$J$4:$J$29,S2946,"Cubic","Extrapolate=Linear","MultiX=Average","Skip=True","Sort=True")</f>
        <v>13.917501525592789</v>
      </c>
      <c r="U2946" s="43">
        <f ca="1">_xll.BInterpol('Base CDI'!$H$4:$H$28,'Base CDI'!$I$4:$I$29,S2946,"Cubic","Extrapolate=Linear","MultiX=Average","Skip=True","Sort=True")</f>
        <v>13.772912966407159</v>
      </c>
    </row>
    <row r="2947" spans="16:21" x14ac:dyDescent="0.25">
      <c r="P2947" s="10">
        <v>38796</v>
      </c>
      <c r="Q2947">
        <v>14.56204</v>
      </c>
      <c r="S2947" s="42">
        <f t="shared" ca="1" si="50"/>
        <v>48805</v>
      </c>
      <c r="T2947" s="43">
        <f ca="1">_xll.BInterpol('Base CDI'!$H$4:$H$28,'Base CDI'!$J$4:$J$29,S2947,"Cubic","Extrapolate=Linear","MultiX=Average","Skip=True","Sort=True")</f>
        <v>13.917550909685493</v>
      </c>
      <c r="U2947" s="43">
        <f ca="1">_xll.BInterpol('Base CDI'!$H$4:$H$28,'Base CDI'!$I$4:$I$29,S2947,"Cubic","Extrapolate=Linear","MultiX=Average","Skip=True","Sort=True")</f>
        <v>13.772944141834049</v>
      </c>
    </row>
    <row r="2948" spans="16:21" x14ac:dyDescent="0.25">
      <c r="P2948" s="10">
        <v>38797</v>
      </c>
      <c r="Q2948">
        <v>14.57085</v>
      </c>
      <c r="S2948" s="42">
        <f t="shared" ca="1" si="50"/>
        <v>48806</v>
      </c>
      <c r="T2948" s="43">
        <f ca="1">_xll.BInterpol('Base CDI'!$H$4:$H$28,'Base CDI'!$J$4:$J$29,S2948,"Cubic","Extrapolate=Linear","MultiX=Average","Skip=True","Sort=True")</f>
        <v>13.917600135974403</v>
      </c>
      <c r="U2948" s="43">
        <f ca="1">_xll.BInterpol('Base CDI'!$H$4:$H$28,'Base CDI'!$I$4:$I$29,S2948,"Cubic","Extrapolate=Linear","MultiX=Average","Skip=True","Sort=True")</f>
        <v>13.772975128684141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48807</v>
      </c>
      <c r="T2949" s="43">
        <f ca="1">_xll.BInterpol('Base CDI'!$H$4:$H$28,'Base CDI'!$J$4:$J$29,S2949,"Cubic","Extrapolate=Linear","MultiX=Average","Skip=True","Sort=True")</f>
        <v>13.917649204260483</v>
      </c>
      <c r="U2949" s="43">
        <f ca="1">_xll.BInterpol('Base CDI'!$H$4:$H$28,'Base CDI'!$I$4:$I$29,S2949,"Cubic","Extrapolate=Linear","MultiX=Average","Skip=True","Sort=True")</f>
        <v>13.773005927673895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48808</v>
      </c>
      <c r="T2950" s="43">
        <f ca="1">_xll.BInterpol('Base CDI'!$H$4:$H$28,'Base CDI'!$J$4:$J$29,S2950,"Cubic","Extrapolate=Linear","MultiX=Average","Skip=True","Sort=True")</f>
        <v>13.917698114344697</v>
      </c>
      <c r="U2950" s="43">
        <f ca="1">_xll.BInterpol('Base CDI'!$H$4:$H$28,'Base CDI'!$I$4:$I$29,S2950,"Cubic","Extrapolate=Linear","MultiX=Average","Skip=True","Sort=True")</f>
        <v>13.77303653951977</v>
      </c>
    </row>
    <row r="2951" spans="16:21" x14ac:dyDescent="0.25">
      <c r="P2951" s="10">
        <v>38800</v>
      </c>
      <c r="Q2951">
        <v>14.59732</v>
      </c>
      <c r="S2951" s="42">
        <f t="shared" ca="1" si="50"/>
        <v>48809</v>
      </c>
      <c r="T2951" s="43">
        <f ca="1">_xll.BInterpol('Base CDI'!$H$4:$H$28,'Base CDI'!$J$4:$J$29,S2951,"Cubic","Extrapolate=Linear","MultiX=Average","Skip=True","Sort=True")</f>
        <v>13.917746866028011</v>
      </c>
      <c r="U2951" s="43">
        <f ca="1">_xll.BInterpol('Base CDI'!$H$4:$H$28,'Base CDI'!$I$4:$I$29,S2951,"Cubic","Extrapolate=Linear","MultiX=Average","Skip=True","Sort=True")</f>
        <v>13.773066964938229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48810</v>
      </c>
      <c r="T2952" s="43">
        <f ca="1">_xll.BInterpol('Base CDI'!$H$4:$H$28,'Base CDI'!$J$4:$J$29,S2952,"Cubic","Extrapolate=Linear","MultiX=Average","Skip=True","Sort=True")</f>
        <v>13.917795459111391</v>
      </c>
      <c r="U2952" s="43">
        <f ca="1">_xll.BInterpol('Base CDI'!$H$4:$H$28,'Base CDI'!$I$4:$I$29,S2952,"Cubic","Extrapolate=Linear","MultiX=Average","Skip=True","Sort=True")</f>
        <v>13.773097204645733</v>
      </c>
    </row>
    <row r="2953" spans="16:21" x14ac:dyDescent="0.25">
      <c r="P2953" s="10">
        <v>38804</v>
      </c>
      <c r="Q2953">
        <v>14.615</v>
      </c>
      <c r="S2953" s="42">
        <f t="shared" ca="1" si="50"/>
        <v>48811</v>
      </c>
      <c r="T2953" s="43">
        <f ca="1">_xll.BInterpol('Base CDI'!$H$4:$H$28,'Base CDI'!$J$4:$J$29,S2953,"Cubic","Extrapolate=Linear","MultiX=Average","Skip=True","Sort=True")</f>
        <v>13.917843893395803</v>
      </c>
      <c r="U2953" s="43">
        <f ca="1">_xll.BInterpol('Base CDI'!$H$4:$H$28,'Base CDI'!$I$4:$I$29,S2953,"Cubic","Extrapolate=Linear","MultiX=Average","Skip=True","Sort=True")</f>
        <v>13.773127259358741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48812</v>
      </c>
      <c r="T2954" s="43">
        <f ca="1">_xll.BInterpol('Base CDI'!$H$4:$H$28,'Base CDI'!$J$4:$J$29,S2954,"Cubic","Extrapolate=Linear","MultiX=Average","Skip=True","Sort=True")</f>
        <v>13.91789216868221</v>
      </c>
      <c r="U2954" s="43">
        <f ca="1">_xll.BInterpol('Base CDI'!$H$4:$H$28,'Base CDI'!$I$4:$I$29,S2954,"Cubic","Extrapolate=Linear","MultiX=Average","Skip=True","Sort=True")</f>
        <v>13.773157129793717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48813</v>
      </c>
      <c r="T2955" s="43">
        <f ca="1">_xll.BInterpol('Base CDI'!$H$4:$H$28,'Base CDI'!$J$4:$J$29,S2955,"Cubic","Extrapolate=Linear","MultiX=Average","Skip=True","Sort=True")</f>
        <v>13.91794028477158</v>
      </c>
      <c r="U2955" s="43">
        <f ca="1">_xll.BInterpol('Base CDI'!$H$4:$H$28,'Base CDI'!$I$4:$I$29,S2955,"Cubic","Extrapolate=Linear","MultiX=Average","Skip=True","Sort=True")</f>
        <v>13.773186816667117</v>
      </c>
    </row>
    <row r="2956" spans="16:21" x14ac:dyDescent="0.25">
      <c r="P2956" s="10">
        <v>38807</v>
      </c>
      <c r="Q2956">
        <v>14.64157</v>
      </c>
      <c r="S2956" s="42">
        <f t="shared" ca="1" si="51"/>
        <v>48814</v>
      </c>
      <c r="T2956" s="43">
        <f ca="1">_xll.BInterpol('Base CDI'!$H$4:$H$28,'Base CDI'!$J$4:$J$29,S2956,"Cubic","Extrapolate=Linear","MultiX=Average","Skip=True","Sort=True")</f>
        <v>13.917988241464878</v>
      </c>
      <c r="U2956" s="43">
        <f ca="1">_xll.BInterpol('Base CDI'!$H$4:$H$28,'Base CDI'!$I$4:$I$29,S2956,"Cubic","Extrapolate=Linear","MultiX=Average","Skip=True","Sort=True")</f>
        <v>13.773216320695406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48815</v>
      </c>
      <c r="T2957" s="43">
        <f ca="1">_xll.BInterpol('Base CDI'!$H$4:$H$28,'Base CDI'!$J$4:$J$29,S2957,"Cubic","Extrapolate=Linear","MultiX=Average","Skip=True","Sort=True")</f>
        <v>13.918036038563068</v>
      </c>
      <c r="U2957" s="43">
        <f ca="1">_xll.BInterpol('Base CDI'!$H$4:$H$28,'Base CDI'!$I$4:$I$29,S2957,"Cubic","Extrapolate=Linear","MultiX=Average","Skip=True","Sort=True")</f>
        <v>13.773245642595045</v>
      </c>
    </row>
    <row r="2958" spans="16:21" x14ac:dyDescent="0.25">
      <c r="P2958" s="10">
        <v>38811</v>
      </c>
      <c r="Q2958">
        <v>14.65931</v>
      </c>
      <c r="S2958" s="42">
        <f t="shared" ca="1" si="51"/>
        <v>48816</v>
      </c>
      <c r="T2958" s="43">
        <f ca="1">_xll.BInterpol('Base CDI'!$H$4:$H$28,'Base CDI'!$J$4:$J$29,S2958,"Cubic","Extrapolate=Linear","MultiX=Average","Skip=True","Sort=True")</f>
        <v>13.918083675867118</v>
      </c>
      <c r="U2958" s="43">
        <f ca="1">_xll.BInterpol('Base CDI'!$H$4:$H$28,'Base CDI'!$I$4:$I$29,S2958,"Cubic","Extrapolate=Linear","MultiX=Average","Skip=True","Sort=True")</f>
        <v>13.77327478308249</v>
      </c>
    </row>
    <row r="2959" spans="16:21" x14ac:dyDescent="0.25">
      <c r="P2959" s="10">
        <v>38812</v>
      </c>
      <c r="Q2959">
        <v>14.66816</v>
      </c>
      <c r="S2959" s="42">
        <f t="shared" ca="1" si="51"/>
        <v>48817</v>
      </c>
      <c r="T2959" s="43">
        <f ca="1">_xll.BInterpol('Base CDI'!$H$4:$H$28,'Base CDI'!$J$4:$J$29,S2959,"Cubic","Extrapolate=Linear","MultiX=Average","Skip=True","Sort=True")</f>
        <v>13.918131153177992</v>
      </c>
      <c r="U2959" s="43">
        <f ca="1">_xll.BInterpol('Base CDI'!$H$4:$H$28,'Base CDI'!$I$4:$I$29,S2959,"Cubic","Extrapolate=Linear","MultiX=Average","Skip=True","Sort=True")</f>
        <v>13.773303742874209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48818</v>
      </c>
      <c r="T2960" s="43">
        <f ca="1">_xll.BInterpol('Base CDI'!$H$4:$H$28,'Base CDI'!$J$4:$J$29,S2960,"Cubic","Extrapolate=Linear","MultiX=Average","Skip=True","Sort=True")</f>
        <v>13.918178470296654</v>
      </c>
      <c r="U2960" s="43">
        <f ca="1">_xll.BInterpol('Base CDI'!$H$4:$H$28,'Base CDI'!$I$4:$I$29,S2960,"Cubic","Extrapolate=Linear","MultiX=Average","Skip=True","Sort=True")</f>
        <v>13.773332522686657</v>
      </c>
    </row>
    <row r="2961" spans="16:21" x14ac:dyDescent="0.25">
      <c r="P2961" s="10">
        <v>38814</v>
      </c>
      <c r="Q2961">
        <v>14.68586</v>
      </c>
      <c r="S2961" s="42">
        <f t="shared" ca="1" si="51"/>
        <v>48819</v>
      </c>
      <c r="T2961" s="43">
        <f ca="1">_xll.BInterpol('Base CDI'!$H$4:$H$28,'Base CDI'!$J$4:$J$29,S2961,"Cubic","Extrapolate=Linear","MultiX=Average","Skip=True","Sort=True")</f>
        <v>13.918225627024073</v>
      </c>
      <c r="U2961" s="43">
        <f ca="1">_xll.BInterpol('Base CDI'!$H$4:$H$28,'Base CDI'!$I$4:$I$29,S2961,"Cubic","Extrapolate=Linear","MultiX=Average","Skip=True","Sort=True")</f>
        <v>13.773361123236295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48820</v>
      </c>
      <c r="T2962" s="43">
        <f ca="1">_xll.BInterpol('Base CDI'!$H$4:$H$28,'Base CDI'!$J$4:$J$29,S2962,"Cubic","Extrapolate=Linear","MultiX=Average","Skip=True","Sort=True")</f>
        <v>13.918272623161211</v>
      </c>
      <c r="U2962" s="43">
        <f ca="1">_xll.BInterpol('Base CDI'!$H$4:$H$28,'Base CDI'!$I$4:$I$29,S2962,"Cubic","Extrapolate=Linear","MultiX=Average","Skip=True","Sort=True")</f>
        <v>13.773389545239588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48821</v>
      </c>
      <c r="T2963" s="43">
        <f ca="1">_xll.BInterpol('Base CDI'!$H$4:$H$28,'Base CDI'!$J$4:$J$29,S2963,"Cubic","Extrapolate=Linear","MultiX=Average","Skip=True","Sort=True")</f>
        <v>13.918319458509037</v>
      </c>
      <c r="U2963" s="43">
        <f ca="1">_xll.BInterpol('Base CDI'!$H$4:$H$28,'Base CDI'!$I$4:$I$29,S2963,"Cubic","Extrapolate=Linear","MultiX=Average","Skip=True","Sort=True")</f>
        <v>13.773417789412996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48822</v>
      </c>
      <c r="T2964" s="43">
        <f ca="1">_xll.BInterpol('Base CDI'!$H$4:$H$28,'Base CDI'!$J$4:$J$29,S2964,"Cubic","Extrapolate=Linear","MultiX=Average","Skip=True","Sort=True")</f>
        <v>13.918366132868513</v>
      </c>
      <c r="U2964" s="43">
        <f ca="1">_xll.BInterpol('Base CDI'!$H$4:$H$28,'Base CDI'!$I$4:$I$29,S2964,"Cubic","Extrapolate=Linear","MultiX=Average","Skip=True","Sort=True")</f>
        <v>13.773445856472975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48823</v>
      </c>
      <c r="T2965" s="43">
        <f ca="1">_xll.BInterpol('Base CDI'!$H$4:$H$28,'Base CDI'!$J$4:$J$29,S2965,"Cubic","Extrapolate=Linear","MultiX=Average","Skip=True","Sort=True")</f>
        <v>13.918412646040608</v>
      </c>
      <c r="U2965" s="43">
        <f ca="1">_xll.BInterpol('Base CDI'!$H$4:$H$28,'Base CDI'!$I$4:$I$29,S2965,"Cubic","Extrapolate=Linear","MultiX=Average","Skip=True","Sort=True")</f>
        <v>13.773473747135991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48824</v>
      </c>
      <c r="T2966" s="43">
        <f ca="1">_xll.BInterpol('Base CDI'!$H$4:$H$28,'Base CDI'!$J$4:$J$29,S2966,"Cubic","Extrapolate=Linear","MultiX=Average","Skip=True","Sort=True")</f>
        <v>13.918458997826285</v>
      </c>
      <c r="U2966" s="43">
        <f ca="1">_xll.BInterpol('Base CDI'!$H$4:$H$28,'Base CDI'!$I$4:$I$29,S2966,"Cubic","Extrapolate=Linear","MultiX=Average","Skip=True","Sort=True")</f>
        <v>13.773501462118503</v>
      </c>
    </row>
    <row r="2967" spans="16:21" x14ac:dyDescent="0.25">
      <c r="P2967" s="10">
        <v>38825</v>
      </c>
      <c r="Q2967">
        <v>14.73906</v>
      </c>
      <c r="S2967" s="42">
        <f t="shared" ca="1" si="51"/>
        <v>48825</v>
      </c>
      <c r="T2967" s="43">
        <f ca="1">_xll.BInterpol('Base CDI'!$H$4:$H$28,'Base CDI'!$J$4:$J$29,S2967,"Cubic","Extrapolate=Linear","MultiX=Average","Skip=True","Sort=True")</f>
        <v>13.91850518802651</v>
      </c>
      <c r="U2967" s="43">
        <f ca="1">_xll.BInterpol('Base CDI'!$H$4:$H$28,'Base CDI'!$I$4:$I$29,S2967,"Cubic","Extrapolate=Linear","MultiX=Average","Skip=True","Sort=True")</f>
        <v>13.773529002136971</v>
      </c>
    </row>
    <row r="2968" spans="16:21" x14ac:dyDescent="0.25">
      <c r="P2968" s="10">
        <v>38826</v>
      </c>
      <c r="Q2968">
        <v>14.74794</v>
      </c>
      <c r="S2968" s="42">
        <f t="shared" ca="1" si="51"/>
        <v>48826</v>
      </c>
      <c r="T2968" s="43">
        <f ca="1">_xll.BInterpol('Base CDI'!$H$4:$H$28,'Base CDI'!$J$4:$J$29,S2968,"Cubic","Extrapolate=Linear","MultiX=Average","Skip=True","Sort=True")</f>
        <v>13.918551216442246</v>
      </c>
      <c r="U2968" s="43">
        <f ca="1">_xll.BInterpol('Base CDI'!$H$4:$H$28,'Base CDI'!$I$4:$I$29,S2968,"Cubic","Extrapolate=Linear","MultiX=Average","Skip=True","Sort=True")</f>
        <v>13.773556367907858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48827</v>
      </c>
      <c r="T2969" s="43">
        <f ca="1">_xll.BInterpol('Base CDI'!$H$4:$H$28,'Base CDI'!$J$4:$J$29,S2969,"Cubic","Extrapolate=Linear","MultiX=Average","Skip=True","Sort=True")</f>
        <v>13.918597082874465</v>
      </c>
      <c r="U2969" s="43">
        <f ca="1">_xll.BInterpol('Base CDI'!$H$4:$H$28,'Base CDI'!$I$4:$I$29,S2969,"Cubic","Extrapolate=Linear","MultiX=Average","Skip=True","Sort=True")</f>
        <v>13.773583560147625</v>
      </c>
    </row>
    <row r="2970" spans="16:21" x14ac:dyDescent="0.25">
      <c r="P2970" s="10">
        <v>38831</v>
      </c>
      <c r="Q2970">
        <v>14.76535</v>
      </c>
      <c r="S2970" s="42">
        <f t="shared" ca="1" si="51"/>
        <v>48828</v>
      </c>
      <c r="T2970" s="43">
        <f ca="1">_xll.BInterpol('Base CDI'!$H$4:$H$28,'Base CDI'!$J$4:$J$29,S2970,"Cubic","Extrapolate=Linear","MultiX=Average","Skip=True","Sort=True")</f>
        <v>13.918642787124126</v>
      </c>
      <c r="U2970" s="43">
        <f ca="1">_xll.BInterpol('Base CDI'!$H$4:$H$28,'Base CDI'!$I$4:$I$29,S2970,"Cubic","Extrapolate=Linear","MultiX=Average","Skip=True","Sort=True")</f>
        <v>13.773610579572729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48829</v>
      </c>
      <c r="T2971" s="43">
        <f ca="1">_xll.BInterpol('Base CDI'!$H$4:$H$28,'Base CDI'!$J$4:$J$29,S2971,"Cubic","Extrapolate=Linear","MultiX=Average","Skip=True","Sort=True")</f>
        <v>13.918688328992197</v>
      </c>
      <c r="U2971" s="43">
        <f ca="1">_xll.BInterpol('Base CDI'!$H$4:$H$28,'Base CDI'!$I$4:$I$29,S2971,"Cubic","Extrapolate=Linear","MultiX=Average","Skip=True","Sort=True")</f>
        <v>13.773637426899635</v>
      </c>
    </row>
    <row r="2972" spans="16:21" x14ac:dyDescent="0.25">
      <c r="P2972" s="10">
        <v>38833</v>
      </c>
      <c r="Q2972">
        <v>14.78238</v>
      </c>
      <c r="S2972" s="42">
        <f t="shared" ca="1" si="51"/>
        <v>48830</v>
      </c>
      <c r="T2972" s="43">
        <f ca="1">_xll.BInterpol('Base CDI'!$H$4:$H$28,'Base CDI'!$J$4:$J$29,S2972,"Cubic","Extrapolate=Linear","MultiX=Average","Skip=True","Sort=True")</f>
        <v>13.918733708279644</v>
      </c>
      <c r="U2972" s="43">
        <f ca="1">_xll.BInterpol('Base CDI'!$H$4:$H$28,'Base CDI'!$I$4:$I$29,S2972,"Cubic","Extrapolate=Linear","MultiX=Average","Skip=True","Sort=True")</f>
        <v>13.773664102844799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48831</v>
      </c>
      <c r="T2973" s="43">
        <f ca="1">_xll.BInterpol('Base CDI'!$H$4:$H$28,'Base CDI'!$J$4:$J$29,S2973,"Cubic","Extrapolate=Linear","MultiX=Average","Skip=True","Sort=True")</f>
        <v>13.918778924787432</v>
      </c>
      <c r="U2973" s="43">
        <f ca="1">_xll.BInterpol('Base CDI'!$H$4:$H$28,'Base CDI'!$I$4:$I$29,S2973,"Cubic","Extrapolate=Linear","MultiX=Average","Skip=True","Sort=True")</f>
        <v>13.773690608124689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48832</v>
      </c>
      <c r="T2974" s="43">
        <f ca="1">_xll.BInterpol('Base CDI'!$H$4:$H$28,'Base CDI'!$J$4:$J$29,S2974,"Cubic","Extrapolate=Linear","MultiX=Average","Skip=True","Sort=True")</f>
        <v>13.918823978316528</v>
      </c>
      <c r="U2974" s="43">
        <f ca="1">_xll.BInterpol('Base CDI'!$H$4:$H$28,'Base CDI'!$I$4:$I$29,S2974,"Cubic","Extrapolate=Linear","MultiX=Average","Skip=True","Sort=True")</f>
        <v>13.77371694345576</v>
      </c>
    </row>
    <row r="2975" spans="16:21" x14ac:dyDescent="0.25">
      <c r="P2975" s="10">
        <v>38839</v>
      </c>
      <c r="Q2975">
        <v>14.80799</v>
      </c>
      <c r="S2975" s="42">
        <f t="shared" ca="1" si="51"/>
        <v>48833</v>
      </c>
      <c r="T2975" s="43">
        <f ca="1">_xll.BInterpol('Base CDI'!$H$4:$H$28,'Base CDI'!$J$4:$J$29,S2975,"Cubic","Extrapolate=Linear","MultiX=Average","Skip=True","Sort=True")</f>
        <v>13.918868868667895</v>
      </c>
      <c r="U2975" s="43">
        <f ca="1">_xll.BInterpol('Base CDI'!$H$4:$H$28,'Base CDI'!$I$4:$I$29,S2975,"Cubic","Extrapolate=Linear","MultiX=Average","Skip=True","Sort=True")</f>
        <v>13.773743109554475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48834</v>
      </c>
      <c r="T2976" s="43">
        <f ca="1">_xll.BInterpol('Base CDI'!$H$4:$H$28,'Base CDI'!$J$4:$J$29,S2976,"Cubic","Extrapolate=Linear","MultiX=Average","Skip=True","Sort=True")</f>
        <v>13.918913595642499</v>
      </c>
      <c r="U2976" s="43">
        <f ca="1">_xll.BInterpol('Base CDI'!$H$4:$H$28,'Base CDI'!$I$4:$I$29,S2976,"Cubic","Extrapolate=Linear","MultiX=Average","Skip=True","Sort=True")</f>
        <v>13.773769107137294</v>
      </c>
    </row>
    <row r="2977" spans="16:21" x14ac:dyDescent="0.25">
      <c r="P2977" s="10">
        <v>38841</v>
      </c>
      <c r="Q2977">
        <v>14.82513</v>
      </c>
      <c r="S2977" s="42">
        <f t="shared" ca="1" si="51"/>
        <v>48835</v>
      </c>
      <c r="T2977" s="43">
        <f ca="1">_xll.BInterpol('Base CDI'!$H$4:$H$28,'Base CDI'!$J$4:$J$29,S2977,"Cubic","Extrapolate=Linear","MultiX=Average","Skip=True","Sort=True")</f>
        <v>13.918958159041306</v>
      </c>
      <c r="U2977" s="43">
        <f ca="1">_xll.BInterpol('Base CDI'!$H$4:$H$28,'Base CDI'!$I$4:$I$29,S2977,"Cubic","Extrapolate=Linear","MultiX=Average","Skip=True","Sort=True")</f>
        <v>13.773794936920678</v>
      </c>
    </row>
    <row r="2978" spans="16:21" x14ac:dyDescent="0.25">
      <c r="P2978" s="10">
        <v>38842</v>
      </c>
      <c r="Q2978">
        <v>14.8337</v>
      </c>
      <c r="S2978" s="42">
        <f t="shared" ca="1" si="51"/>
        <v>48836</v>
      </c>
      <c r="T2978" s="43">
        <f ca="1">_xll.BInterpol('Base CDI'!$H$4:$H$28,'Base CDI'!$J$4:$J$29,S2978,"Cubic","Extrapolate=Linear","MultiX=Average","Skip=True","Sort=True")</f>
        <v>13.919002558665282</v>
      </c>
      <c r="U2978" s="43">
        <f ca="1">_xll.BInterpol('Base CDI'!$H$4:$H$28,'Base CDI'!$I$4:$I$29,S2978,"Cubic","Extrapolate=Linear","MultiX=Average","Skip=True","Sort=True")</f>
        <v>13.773820599621089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48837</v>
      </c>
      <c r="T2979" s="43">
        <f ca="1">_xll.BInterpol('Base CDI'!$H$4:$H$28,'Base CDI'!$J$4:$J$29,S2979,"Cubic","Extrapolate=Linear","MultiX=Average","Skip=True","Sort=True")</f>
        <v>13.91904679431539</v>
      </c>
      <c r="U2979" s="43">
        <f ca="1">_xll.BInterpol('Base CDI'!$H$4:$H$28,'Base CDI'!$I$4:$I$29,S2979,"Cubic","Extrapolate=Linear","MultiX=Average","Skip=True","Sort=True")</f>
        <v>13.773846095954989</v>
      </c>
    </row>
    <row r="2980" spans="16:21" x14ac:dyDescent="0.25">
      <c r="P2980" s="10">
        <v>38846</v>
      </c>
      <c r="Q2980">
        <v>14.85087</v>
      </c>
      <c r="S2980" s="42">
        <f t="shared" ca="1" si="51"/>
        <v>48838</v>
      </c>
      <c r="T2980" s="43">
        <f ca="1">_xll.BInterpol('Base CDI'!$H$4:$H$28,'Base CDI'!$J$4:$J$29,S2980,"Cubic","Extrapolate=Linear","MultiX=Average","Skip=True","Sort=True")</f>
        <v>13.919090865792599</v>
      </c>
      <c r="U2980" s="43">
        <f ca="1">_xll.BInterpol('Base CDI'!$H$4:$H$28,'Base CDI'!$I$4:$I$29,S2980,"Cubic","Extrapolate=Linear","MultiX=Average","Skip=True","Sort=True")</f>
        <v>13.773871426638834</v>
      </c>
    </row>
    <row r="2981" spans="16:21" x14ac:dyDescent="0.25">
      <c r="P2981" s="10">
        <v>38847</v>
      </c>
      <c r="Q2981">
        <v>14.85946</v>
      </c>
      <c r="S2981" s="42">
        <f t="shared" ca="1" si="51"/>
        <v>48839</v>
      </c>
      <c r="T2981" s="43">
        <f ca="1">_xll.BInterpol('Base CDI'!$H$4:$H$28,'Base CDI'!$J$4:$J$29,S2981,"Cubic","Extrapolate=Linear","MultiX=Average","Skip=True","Sort=True")</f>
        <v>13.919134772897873</v>
      </c>
      <c r="U2981" s="43">
        <f ca="1">_xll.BInterpol('Base CDI'!$H$4:$H$28,'Base CDI'!$I$4:$I$29,S2981,"Cubic","Extrapolate=Linear","MultiX=Average","Skip=True","Sort=True")</f>
        <v>13.773896592389089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48840</v>
      </c>
      <c r="T2982" s="43">
        <f ca="1">_xll.BInterpol('Base CDI'!$H$4:$H$28,'Base CDI'!$J$4:$J$29,S2982,"Cubic","Extrapolate=Linear","MultiX=Average","Skip=True","Sort=True")</f>
        <v>13.919178515432179</v>
      </c>
      <c r="U2982" s="43">
        <f ca="1">_xll.BInterpol('Base CDI'!$H$4:$H$28,'Base CDI'!$I$4:$I$29,S2982,"Cubic","Extrapolate=Linear","MultiX=Average","Skip=True","Sort=True")</f>
        <v>13.773921593922212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48841</v>
      </c>
      <c r="T2983" s="43">
        <f ca="1">_xll.BInterpol('Base CDI'!$H$4:$H$28,'Base CDI'!$J$4:$J$29,S2983,"Cubic","Extrapolate=Linear","MultiX=Average","Skip=True","Sort=True")</f>
        <v>13.919222093196479</v>
      </c>
      <c r="U2983" s="43">
        <f ca="1">_xll.BInterpol('Base CDI'!$H$4:$H$28,'Base CDI'!$I$4:$I$29,S2983,"Cubic","Extrapolate=Linear","MultiX=Average","Skip=True","Sort=True")</f>
        <v>13.773946431954668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48842</v>
      </c>
      <c r="T2984" s="43">
        <f ca="1">_xll.BInterpol('Base CDI'!$H$4:$H$28,'Base CDI'!$J$4:$J$29,S2984,"Cubic","Extrapolate=Linear","MultiX=Average","Skip=True","Sort=True")</f>
        <v>13.91926550599174</v>
      </c>
      <c r="U2984" s="43">
        <f ca="1">_xll.BInterpol('Base CDI'!$H$4:$H$28,'Base CDI'!$I$4:$I$29,S2984,"Cubic","Extrapolate=Linear","MultiX=Average","Skip=True","Sort=True")</f>
        <v>13.773971107202915</v>
      </c>
    </row>
    <row r="2985" spans="16:21" x14ac:dyDescent="0.25">
      <c r="P2985" s="10">
        <v>38853</v>
      </c>
      <c r="Q2985">
        <v>14.89382</v>
      </c>
      <c r="S2985" s="42">
        <f t="shared" ca="1" si="51"/>
        <v>48843</v>
      </c>
      <c r="T2985" s="43">
        <f ca="1">_xll.BInterpol('Base CDI'!$H$4:$H$28,'Base CDI'!$J$4:$J$29,S2985,"Cubic","Extrapolate=Linear","MultiX=Average","Skip=True","Sort=True")</f>
        <v>13.91930875361893</v>
      </c>
      <c r="U2985" s="43">
        <f ca="1">_xll.BInterpol('Base CDI'!$H$4:$H$28,'Base CDI'!$I$4:$I$29,S2985,"Cubic","Extrapolate=Linear","MultiX=Average","Skip=True","Sort=True")</f>
        <v>13.773995620383413</v>
      </c>
    </row>
    <row r="2986" spans="16:21" x14ac:dyDescent="0.25">
      <c r="P2986" s="10">
        <v>38854</v>
      </c>
      <c r="Q2986">
        <v>14.90245</v>
      </c>
      <c r="S2986" s="42">
        <f t="shared" ca="1" si="51"/>
        <v>48844</v>
      </c>
      <c r="T2986" s="43">
        <f ca="1">_xll.BInterpol('Base CDI'!$H$4:$H$28,'Base CDI'!$J$4:$J$29,S2986,"Cubic","Extrapolate=Linear","MultiX=Average","Skip=True","Sort=True")</f>
        <v>13.919351835879011</v>
      </c>
      <c r="U2986" s="43">
        <f ca="1">_xll.BInterpol('Base CDI'!$H$4:$H$28,'Base CDI'!$I$4:$I$29,S2986,"Cubic","Extrapolate=Linear","MultiX=Average","Skip=True","Sort=True")</f>
        <v>13.774019972212624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48845</v>
      </c>
      <c r="T2987" s="43">
        <f ca="1">_xll.BInterpol('Base CDI'!$H$4:$H$28,'Base CDI'!$J$4:$J$29,S2987,"Cubic","Extrapolate=Linear","MultiX=Average","Skip=True","Sort=True")</f>
        <v>13.91939475257295</v>
      </c>
      <c r="U2987" s="43">
        <f ca="1">_xll.BInterpol('Base CDI'!$H$4:$H$28,'Base CDI'!$I$4:$I$29,S2987,"Cubic","Extrapolate=Linear","MultiX=Average","Skip=True","Sort=True")</f>
        <v>13.774044163407009</v>
      </c>
    </row>
    <row r="2988" spans="16:21" x14ac:dyDescent="0.25">
      <c r="P2988" s="10">
        <v>38856</v>
      </c>
      <c r="Q2988">
        <v>14.91966</v>
      </c>
      <c r="S2988" s="42">
        <f t="shared" ca="1" si="51"/>
        <v>48846</v>
      </c>
      <c r="T2988" s="43">
        <f ca="1">_xll.BInterpol('Base CDI'!$H$4:$H$28,'Base CDI'!$J$4:$J$29,S2988,"Cubic","Extrapolate=Linear","MultiX=Average","Skip=True","Sort=True")</f>
        <v>13.919437503501712</v>
      </c>
      <c r="U2988" s="43">
        <f ca="1">_xll.BInterpol('Base CDI'!$H$4:$H$28,'Base CDI'!$I$4:$I$29,S2988,"Cubic","Extrapolate=Linear","MultiX=Average","Skip=True","Sort=True")</f>
        <v>13.774068194683029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48847</v>
      </c>
      <c r="T2989" s="43">
        <f ca="1">_xll.BInterpol('Base CDI'!$H$4:$H$28,'Base CDI'!$J$4:$J$29,S2989,"Cubic","Extrapolate=Linear","MultiX=Average","Skip=True","Sort=True")</f>
        <v>13.919480088466264</v>
      </c>
      <c r="U2989" s="43">
        <f ca="1">_xll.BInterpol('Base CDI'!$H$4:$H$28,'Base CDI'!$I$4:$I$29,S2989,"Cubic","Extrapolate=Linear","MultiX=Average","Skip=True","Sort=True")</f>
        <v>13.774092066757145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48848</v>
      </c>
      <c r="T2990" s="43">
        <f ca="1">_xll.BInterpol('Base CDI'!$H$4:$H$28,'Base CDI'!$J$4:$J$29,S2990,"Cubic","Extrapolate=Linear","MultiX=Average","Skip=True","Sort=True")</f>
        <v>13.919522507267569</v>
      </c>
      <c r="U2990" s="43">
        <f ca="1">_xll.BInterpol('Base CDI'!$H$4:$H$28,'Base CDI'!$I$4:$I$29,S2990,"Cubic","Extrapolate=Linear","MultiX=Average","Skip=True","Sort=True")</f>
        <v>13.774115780345817</v>
      </c>
    </row>
    <row r="2991" spans="16:21" x14ac:dyDescent="0.25">
      <c r="P2991" s="10">
        <v>38861</v>
      </c>
      <c r="Q2991">
        <v>14.94548</v>
      </c>
      <c r="S2991" s="42">
        <f t="shared" ca="1" si="51"/>
        <v>48849</v>
      </c>
      <c r="T2991" s="43">
        <f ca="1">_xll.BInterpol('Base CDI'!$H$4:$H$28,'Base CDI'!$J$4:$J$29,S2991,"Cubic","Extrapolate=Linear","MultiX=Average","Skip=True","Sort=True")</f>
        <v>13.919564759706596</v>
      </c>
      <c r="U2991" s="43">
        <f ca="1">_xll.BInterpol('Base CDI'!$H$4:$H$28,'Base CDI'!$I$4:$I$29,S2991,"Cubic","Extrapolate=Linear","MultiX=Average","Skip=True","Sort=True")</f>
        <v>13.774139336165506</v>
      </c>
    </row>
    <row r="2992" spans="16:21" x14ac:dyDescent="0.25">
      <c r="P2992" s="10">
        <v>38862</v>
      </c>
      <c r="Q2992">
        <v>14.9541</v>
      </c>
      <c r="S2992" s="42">
        <f t="shared" ca="1" si="51"/>
        <v>48850</v>
      </c>
      <c r="T2992" s="43">
        <f ca="1">_xll.BInterpol('Base CDI'!$H$4:$H$28,'Base CDI'!$J$4:$J$29,S2992,"Cubic","Extrapolate=Linear","MultiX=Average","Skip=True","Sort=True")</f>
        <v>13.919606845584306</v>
      </c>
      <c r="U2992" s="43">
        <f ca="1">_xll.BInterpol('Base CDI'!$H$4:$H$28,'Base CDI'!$I$4:$I$29,S2992,"Cubic","Extrapolate=Linear","MultiX=Average","Skip=True","Sort=True")</f>
        <v>13.774162734932672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48851</v>
      </c>
      <c r="T2993" s="43">
        <f ca="1">_xll.BInterpol('Base CDI'!$H$4:$H$28,'Base CDI'!$J$4:$J$29,S2993,"Cubic","Extrapolate=Linear","MultiX=Average","Skip=True","Sort=True")</f>
        <v>13.919648764701668</v>
      </c>
      <c r="U2993" s="43">
        <f ca="1">_xll.BInterpol('Base CDI'!$H$4:$H$28,'Base CDI'!$I$4:$I$29,S2993,"Cubic","Extrapolate=Linear","MultiX=Average","Skip=True","Sort=True")</f>
        <v>13.774185977363778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48852</v>
      </c>
      <c r="T2994" s="43">
        <f ca="1">_xll.BInterpol('Base CDI'!$H$4:$H$28,'Base CDI'!$J$4:$J$29,S2994,"Cubic","Extrapolate=Linear","MultiX=Average","Skip=True","Sort=True")</f>
        <v>13.919690516859646</v>
      </c>
      <c r="U2994" s="43">
        <f ca="1">_xll.BInterpol('Base CDI'!$H$4:$H$28,'Base CDI'!$I$4:$I$29,S2994,"Cubic","Extrapolate=Linear","MultiX=Average","Skip=True","Sort=True")</f>
        <v>13.774209064175285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48853</v>
      </c>
      <c r="T2995" s="43">
        <f ca="1">_xll.BInterpol('Base CDI'!$H$4:$H$28,'Base CDI'!$J$4:$J$29,S2995,"Cubic","Extrapolate=Linear","MultiX=Average","Skip=True","Sort=True")</f>
        <v>13.919732101859205</v>
      </c>
      <c r="U2995" s="43">
        <f ca="1">_xll.BInterpol('Base CDI'!$H$4:$H$28,'Base CDI'!$I$4:$I$29,S2995,"Cubic","Extrapolate=Linear","MultiX=Average","Skip=True","Sort=True")</f>
        <v>13.774231996083651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48854</v>
      </c>
      <c r="T2996" s="43">
        <f ca="1">_xll.BInterpol('Base CDI'!$H$4:$H$28,'Base CDI'!$J$4:$J$29,S2996,"Cubic","Extrapolate=Linear","MultiX=Average","Skip=True","Sort=True")</f>
        <v>13.919773519501312</v>
      </c>
      <c r="U2996" s="43">
        <f ca="1">_xll.BInterpol('Base CDI'!$H$4:$H$28,'Base CDI'!$I$4:$I$29,S2996,"Cubic","Extrapolate=Linear","MultiX=Average","Skip=True","Sort=True")</f>
        <v>13.774254773805339</v>
      </c>
    </row>
    <row r="2997" spans="16:21" x14ac:dyDescent="0.25">
      <c r="P2997" s="10">
        <v>38869</v>
      </c>
      <c r="Q2997">
        <v>14.99727</v>
      </c>
      <c r="S2997" s="42">
        <f t="shared" ca="1" si="51"/>
        <v>48855</v>
      </c>
      <c r="T2997" s="43">
        <f ca="1">_xll.BInterpol('Base CDI'!$H$4:$H$28,'Base CDI'!$J$4:$J$29,S2997,"Cubic","Extrapolate=Linear","MultiX=Average","Skip=True","Sort=True")</f>
        <v>13.919814769586933</v>
      </c>
      <c r="U2997" s="43">
        <f ca="1">_xll.BInterpol('Base CDI'!$H$4:$H$28,'Base CDI'!$I$4:$I$29,S2997,"Cubic","Extrapolate=Linear","MultiX=Average","Skip=True","Sort=True")</f>
        <v>13.774277398056809</v>
      </c>
    </row>
    <row r="2998" spans="16:21" x14ac:dyDescent="0.25">
      <c r="P2998" s="10">
        <v>38870</v>
      </c>
      <c r="Q2998">
        <v>15.00567</v>
      </c>
      <c r="S2998" s="42">
        <f t="shared" ca="1" si="51"/>
        <v>48856</v>
      </c>
      <c r="T2998" s="43">
        <f ca="1">_xll.BInterpol('Base CDI'!$H$4:$H$28,'Base CDI'!$J$4:$J$29,S2998,"Cubic","Extrapolate=Linear","MultiX=Average","Skip=True","Sort=True")</f>
        <v>13.919855851917031</v>
      </c>
      <c r="U2998" s="43">
        <f ca="1">_xll.BInterpol('Base CDI'!$H$4:$H$28,'Base CDI'!$I$4:$I$29,S2998,"Cubic","Extrapolate=Linear","MultiX=Average","Skip=True","Sort=True")</f>
        <v>13.774299869554522</v>
      </c>
    </row>
    <row r="2999" spans="16:21" x14ac:dyDescent="0.25">
      <c r="P2999" s="10">
        <v>38873</v>
      </c>
      <c r="Q2999">
        <v>15.01408</v>
      </c>
      <c r="S2999" s="42">
        <f t="shared" ca="1" si="51"/>
        <v>48857</v>
      </c>
      <c r="T2999" s="43">
        <f ca="1">_xll.BInterpol('Base CDI'!$H$4:$H$28,'Base CDI'!$J$4:$J$29,S2999,"Cubic","Extrapolate=Linear","MultiX=Average","Skip=True","Sort=True")</f>
        <v>13.919896766292572</v>
      </c>
      <c r="U2999" s="43">
        <f ca="1">_xll.BInterpol('Base CDI'!$H$4:$H$28,'Base CDI'!$I$4:$I$29,S2999,"Cubic","Extrapolate=Linear","MultiX=Average","Skip=True","Sort=True")</f>
        <v>13.774322189014939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48858</v>
      </c>
      <c r="T3000" s="43">
        <f ca="1">_xll.BInterpol('Base CDI'!$H$4:$H$28,'Base CDI'!$J$4:$J$29,S3000,"Cubic","Extrapolate=Linear","MultiX=Average","Skip=True","Sort=True")</f>
        <v>13.919937512514524</v>
      </c>
      <c r="U3000" s="43">
        <f ca="1">_xll.BInterpol('Base CDI'!$H$4:$H$28,'Base CDI'!$I$4:$I$29,S3000,"Cubic","Extrapolate=Linear","MultiX=Average","Skip=True","Sort=True")</f>
        <v>13.77434435715452</v>
      </c>
    </row>
    <row r="3001" spans="16:21" x14ac:dyDescent="0.25">
      <c r="P3001" s="10">
        <v>38875</v>
      </c>
      <c r="Q3001">
        <v>15.03091</v>
      </c>
      <c r="S3001" s="42">
        <f t="shared" ca="1" si="51"/>
        <v>48859</v>
      </c>
      <c r="T3001" s="43">
        <f ca="1">_xll.BInterpol('Base CDI'!$H$4:$H$28,'Base CDI'!$J$4:$J$29,S3001,"Cubic","Extrapolate=Linear","MultiX=Average","Skip=True","Sort=True")</f>
        <v>13.91997809038385</v>
      </c>
      <c r="U3001" s="43">
        <f ca="1">_xll.BInterpol('Base CDI'!$H$4:$H$28,'Base CDI'!$I$4:$I$29,S3001,"Cubic","Extrapolate=Linear","MultiX=Average","Skip=True","Sort=True")</f>
        <v>13.774366374689729</v>
      </c>
    </row>
    <row r="3002" spans="16:21" x14ac:dyDescent="0.25">
      <c r="P3002" s="10">
        <v>38876</v>
      </c>
      <c r="Q3002">
        <v>15.03933</v>
      </c>
      <c r="S3002" s="42">
        <f t="shared" ca="1" si="51"/>
        <v>48860</v>
      </c>
      <c r="T3002" s="43">
        <f ca="1">_xll.BInterpol('Base CDI'!$H$4:$H$28,'Base CDI'!$J$4:$J$29,S3002,"Cubic","Extrapolate=Linear","MultiX=Average","Skip=True","Sort=True")</f>
        <v>13.920018499701516</v>
      </c>
      <c r="U3002" s="43">
        <f ca="1">_xll.BInterpol('Base CDI'!$H$4:$H$28,'Base CDI'!$I$4:$I$29,S3002,"Cubic","Extrapolate=Linear","MultiX=Average","Skip=True","Sort=True")</f>
        <v>13.774388242337023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48861</v>
      </c>
      <c r="T3003" s="43">
        <f ca="1">_xll.BInterpol('Base CDI'!$H$4:$H$28,'Base CDI'!$J$4:$J$29,S3003,"Cubic","Extrapolate=Linear","MultiX=Average","Skip=True","Sort=True")</f>
        <v>13.920058740268489</v>
      </c>
      <c r="U3003" s="43">
        <f ca="1">_xll.BInterpol('Base CDI'!$H$4:$H$28,'Base CDI'!$I$4:$I$29,S3003,"Cubic","Extrapolate=Linear","MultiX=Average","Skip=True","Sort=True")</f>
        <v>13.774409960812864</v>
      </c>
    </row>
    <row r="3004" spans="16:21" x14ac:dyDescent="0.25">
      <c r="P3004" s="10">
        <v>38880</v>
      </c>
      <c r="Q3004">
        <v>15.05616</v>
      </c>
      <c r="S3004" s="42">
        <f t="shared" ca="1" si="51"/>
        <v>48862</v>
      </c>
      <c r="T3004" s="43">
        <f ca="1">_xll.BInterpol('Base CDI'!$H$4:$H$28,'Base CDI'!$J$4:$J$29,S3004,"Cubic","Extrapolate=Linear","MultiX=Average","Skip=True","Sort=True")</f>
        <v>13.920098811885731</v>
      </c>
      <c r="U3004" s="43">
        <f ca="1">_xll.BInterpol('Base CDI'!$H$4:$H$28,'Base CDI'!$I$4:$I$29,S3004,"Cubic","Extrapolate=Linear","MultiX=Average","Skip=True","Sort=True")</f>
        <v>13.774431530833715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48863</v>
      </c>
      <c r="T3005" s="43">
        <f ca="1">_xll.BInterpol('Base CDI'!$H$4:$H$28,'Base CDI'!$J$4:$J$29,S3005,"Cubic","Extrapolate=Linear","MultiX=Average","Skip=True","Sort=True")</f>
        <v>13.920138714354213</v>
      </c>
      <c r="U3005" s="43">
        <f ca="1">_xll.BInterpol('Base CDI'!$H$4:$H$28,'Base CDI'!$I$4:$I$29,S3005,"Cubic","Extrapolate=Linear","MultiX=Average","Skip=True","Sort=True")</f>
        <v>13.774452953116034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48864</v>
      </c>
      <c r="T3006" s="43">
        <f ca="1">_xll.BInterpol('Base CDI'!$H$4:$H$28,'Base CDI'!$J$4:$J$29,S3006,"Cubic","Extrapolate=Linear","MultiX=Average","Skip=True","Sort=True")</f>
        <v>13.920178447474894</v>
      </c>
      <c r="U3006" s="43">
        <f ca="1">_xll.BInterpol('Base CDI'!$H$4:$H$28,'Base CDI'!$I$4:$I$29,S3006,"Cubic","Extrapolate=Linear","MultiX=Average","Skip=True","Sort=True")</f>
        <v>13.774474228376283</v>
      </c>
    </row>
    <row r="3007" spans="16:21" x14ac:dyDescent="0.25">
      <c r="P3007" s="10">
        <v>38884</v>
      </c>
      <c r="Q3007">
        <v>15.08146</v>
      </c>
      <c r="S3007" s="42">
        <f t="shared" ca="1" si="51"/>
        <v>48865</v>
      </c>
      <c r="T3007" s="43">
        <f ca="1">_xll.BInterpol('Base CDI'!$H$4:$H$28,'Base CDI'!$J$4:$J$29,S3007,"Cubic","Extrapolate=Linear","MultiX=Average","Skip=True","Sort=True")</f>
        <v>13.920218011048744</v>
      </c>
      <c r="U3007" s="43">
        <f ca="1">_xll.BInterpol('Base CDI'!$H$4:$H$28,'Base CDI'!$I$4:$I$29,S3007,"Cubic","Extrapolate=Linear","MultiX=Average","Skip=True","Sort=True")</f>
        <v>13.774495357330922</v>
      </c>
    </row>
    <row r="3008" spans="16:21" x14ac:dyDescent="0.25">
      <c r="P3008" s="10">
        <v>38887</v>
      </c>
      <c r="Q3008">
        <v>15.0899</v>
      </c>
      <c r="S3008" s="42">
        <f t="shared" ca="1" si="51"/>
        <v>48866</v>
      </c>
      <c r="T3008" s="43">
        <f ca="1">_xll.BInterpol('Base CDI'!$H$4:$H$28,'Base CDI'!$J$4:$J$29,S3008,"Cubic","Extrapolate=Linear","MultiX=Average","Skip=True","Sort=True")</f>
        <v>13.920257404876727</v>
      </c>
      <c r="U3008" s="43">
        <f ca="1">_xll.BInterpol('Base CDI'!$H$4:$H$28,'Base CDI'!$I$4:$I$29,S3008,"Cubic","Extrapolate=Linear","MultiX=Average","Skip=True","Sort=True")</f>
        <v>13.774516340696414</v>
      </c>
    </row>
    <row r="3009" spans="16:21" x14ac:dyDescent="0.25">
      <c r="P3009" s="10">
        <v>38888</v>
      </c>
      <c r="Q3009">
        <v>15.09835</v>
      </c>
      <c r="S3009" s="42">
        <f t="shared" ca="1" si="51"/>
        <v>48867</v>
      </c>
      <c r="T3009" s="43">
        <f ca="1">_xll.BInterpol('Base CDI'!$H$4:$H$28,'Base CDI'!$J$4:$J$29,S3009,"Cubic","Extrapolate=Linear","MultiX=Average","Skip=True","Sort=True")</f>
        <v>13.920296628759809</v>
      </c>
      <c r="U3009" s="43">
        <f ca="1">_xll.BInterpol('Base CDI'!$H$4:$H$28,'Base CDI'!$I$4:$I$29,S3009,"Cubic","Extrapolate=Linear","MultiX=Average","Skip=True","Sort=True")</f>
        <v>13.774537179189217</v>
      </c>
    </row>
    <row r="3010" spans="16:21" x14ac:dyDescent="0.25">
      <c r="P3010" s="10">
        <v>38889</v>
      </c>
      <c r="Q3010">
        <v>15.1068</v>
      </c>
      <c r="S3010" s="42">
        <f t="shared" ca="1" si="51"/>
        <v>48868</v>
      </c>
      <c r="T3010" s="43">
        <f ca="1">_xll.BInterpol('Base CDI'!$H$4:$H$28,'Base CDI'!$J$4:$J$29,S3010,"Cubic","Extrapolate=Linear","MultiX=Average","Skip=True","Sort=True")</f>
        <v>13.920335682498955</v>
      </c>
      <c r="U3010" s="43">
        <f ca="1">_xll.BInterpol('Base CDI'!$H$4:$H$28,'Base CDI'!$I$4:$I$29,S3010,"Cubic","Extrapolate=Linear","MultiX=Average","Skip=True","Sort=True")</f>
        <v>13.774557873525794</v>
      </c>
    </row>
    <row r="3011" spans="16:21" x14ac:dyDescent="0.25">
      <c r="P3011" s="10">
        <v>38890</v>
      </c>
      <c r="Q3011">
        <v>15.11525</v>
      </c>
      <c r="S3011" s="42">
        <f t="shared" ca="1" si="51"/>
        <v>48869</v>
      </c>
      <c r="T3011" s="43">
        <f ca="1">_xll.BInterpol('Base CDI'!$H$4:$H$28,'Base CDI'!$J$4:$J$29,S3011,"Cubic","Extrapolate=Linear","MultiX=Average","Skip=True","Sort=True")</f>
        <v>13.920374565895131</v>
      </c>
      <c r="U3011" s="43">
        <f ca="1">_xll.BInterpol('Base CDI'!$H$4:$H$28,'Base CDI'!$I$4:$I$29,S3011,"Cubic","Extrapolate=Linear","MultiX=Average","Skip=True","Sort=True")</f>
        <v>13.774578424422604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48870</v>
      </c>
      <c r="T3012" s="43">
        <f ca="1">_xll.BInterpol('Base CDI'!$H$4:$H$28,'Base CDI'!$J$4:$J$29,S3012,"Cubic","Extrapolate=Linear","MultiX=Average","Skip=True","Sort=True")</f>
        <v>13.920413278749303</v>
      </c>
      <c r="U3012" s="43">
        <f ca="1">_xll.BInterpol('Base CDI'!$H$4:$H$28,'Base CDI'!$I$4:$I$29,S3012,"Cubic","Extrapolate=Linear","MultiX=Average","Skip=True","Sort=True")</f>
        <v>13.77459883259611</v>
      </c>
    </row>
    <row r="3013" spans="16:21" x14ac:dyDescent="0.25">
      <c r="P3013" s="10">
        <v>38894</v>
      </c>
      <c r="Q3013">
        <v>15.13218</v>
      </c>
      <c r="S3013" s="42">
        <f t="shared" ca="1" si="51"/>
        <v>48871</v>
      </c>
      <c r="T3013" s="43">
        <f ca="1">_xll.BInterpol('Base CDI'!$H$4:$H$28,'Base CDI'!$J$4:$J$29,S3013,"Cubic","Extrapolate=Linear","MultiX=Average","Skip=True","Sort=True")</f>
        <v>13.920451820862434</v>
      </c>
      <c r="U3013" s="43">
        <f ca="1">_xll.BInterpol('Base CDI'!$H$4:$H$28,'Base CDI'!$I$4:$I$29,S3013,"Cubic","Extrapolate=Linear","MultiX=Average","Skip=True","Sort=True")</f>
        <v>13.774619098762772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48872</v>
      </c>
      <c r="T3014" s="43">
        <f ca="1">_xll.BInterpol('Base CDI'!$H$4:$H$28,'Base CDI'!$J$4:$J$29,S3014,"Cubic","Extrapolate=Linear","MultiX=Average","Skip=True","Sort=True")</f>
        <v>13.920490192035492</v>
      </c>
      <c r="U3014" s="43">
        <f ca="1">_xll.BInterpol('Base CDI'!$H$4:$H$28,'Base CDI'!$I$4:$I$29,S3014,"Cubic","Extrapolate=Linear","MultiX=Average","Skip=True","Sort=True")</f>
        <v>13.774639223639051</v>
      </c>
    </row>
    <row r="3015" spans="16:21" x14ac:dyDescent="0.25">
      <c r="P3015" s="10">
        <v>38896</v>
      </c>
      <c r="Q3015">
        <v>15.14911</v>
      </c>
      <c r="S3015" s="42">
        <f t="shared" ca="1" si="51"/>
        <v>48873</v>
      </c>
      <c r="T3015" s="43">
        <f ca="1">_xll.BInterpol('Base CDI'!$H$4:$H$28,'Base CDI'!$J$4:$J$29,S3015,"Cubic","Extrapolate=Linear","MultiX=Average","Skip=True","Sort=True")</f>
        <v>13.920528392069441</v>
      </c>
      <c r="U3015" s="43">
        <f ca="1">_xll.BInterpol('Base CDI'!$H$4:$H$28,'Base CDI'!$I$4:$I$29,S3015,"Cubic","Extrapolate=Linear","MultiX=Average","Skip=True","Sort=True")</f>
        <v>13.774659207941406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48874</v>
      </c>
      <c r="T3016" s="43">
        <f ca="1">_xll.BInterpol('Base CDI'!$H$4:$H$28,'Base CDI'!$J$4:$J$29,S3016,"Cubic","Extrapolate=Linear","MultiX=Average","Skip=True","Sort=True")</f>
        <v>13.920566420765248</v>
      </c>
      <c r="U3016" s="43">
        <f ca="1">_xll.BInterpol('Base CDI'!$H$4:$H$28,'Base CDI'!$I$4:$I$29,S3016,"Cubic","Extrapolate=Linear","MultiX=Average","Skip=True","Sort=True")</f>
        <v>13.774679052386301</v>
      </c>
    </row>
    <row r="3017" spans="16:21" x14ac:dyDescent="0.25">
      <c r="P3017" s="10">
        <v>38898</v>
      </c>
      <c r="Q3017">
        <v>15.16606</v>
      </c>
      <c r="S3017" s="42">
        <f t="shared" ca="1" si="51"/>
        <v>48875</v>
      </c>
      <c r="T3017" s="43">
        <f ca="1">_xll.BInterpol('Base CDI'!$H$4:$H$28,'Base CDI'!$J$4:$J$29,S3017,"Cubic","Extrapolate=Linear","MultiX=Average","Skip=True","Sort=True")</f>
        <v>13.920604277923877</v>
      </c>
      <c r="U3017" s="43">
        <f ca="1">_xll.BInterpol('Base CDI'!$H$4:$H$28,'Base CDI'!$I$4:$I$29,S3017,"Cubic","Extrapolate=Linear","MultiX=Average","Skip=True","Sort=True")</f>
        <v>13.774698757690194</v>
      </c>
    </row>
    <row r="3018" spans="16:21" x14ac:dyDescent="0.25">
      <c r="P3018" s="10">
        <v>38901</v>
      </c>
      <c r="Q3018">
        <v>15.17456</v>
      </c>
      <c r="S3018" s="42">
        <f t="shared" ca="1" si="51"/>
        <v>48876</v>
      </c>
      <c r="T3018" s="43">
        <f ca="1">_xll.BInterpol('Base CDI'!$H$4:$H$28,'Base CDI'!$J$4:$J$29,S3018,"Cubic","Extrapolate=Linear","MultiX=Average","Skip=True","Sort=True")</f>
        <v>13.920641963346293</v>
      </c>
      <c r="U3018" s="43">
        <f ca="1">_xll.BInterpol('Base CDI'!$H$4:$H$28,'Base CDI'!$I$4:$I$29,S3018,"Cubic","Extrapolate=Linear","MultiX=Average","Skip=True","Sort=True")</f>
        <v>13.774718324569548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48877</v>
      </c>
      <c r="T3019" s="43">
        <f ca="1">_xll.BInterpol('Base CDI'!$H$4:$H$28,'Base CDI'!$J$4:$J$29,S3019,"Cubic","Extrapolate=Linear","MultiX=Average","Skip=True","Sort=True")</f>
        <v>13.920679476833465</v>
      </c>
      <c r="U3019" s="43">
        <f ca="1">_xll.BInterpol('Base CDI'!$H$4:$H$28,'Base CDI'!$I$4:$I$29,S3019,"Cubic","Extrapolate=Linear","MultiX=Average","Skip=True","Sort=True")</f>
        <v>13.774737753740823</v>
      </c>
    </row>
    <row r="3020" spans="16:21" x14ac:dyDescent="0.25">
      <c r="P3020" s="10">
        <v>38903</v>
      </c>
      <c r="Q3020">
        <v>15.19158</v>
      </c>
      <c r="S3020" s="42">
        <f t="shared" ca="1" si="52"/>
        <v>48878</v>
      </c>
      <c r="T3020" s="43">
        <f ca="1">_xll.BInterpol('Base CDI'!$H$4:$H$28,'Base CDI'!$J$4:$J$29,S3020,"Cubic","Extrapolate=Linear","MultiX=Average","Skip=True","Sort=True")</f>
        <v>13.920716818186355</v>
      </c>
      <c r="U3020" s="43">
        <f ca="1">_xll.BInterpol('Base CDI'!$H$4:$H$28,'Base CDI'!$I$4:$I$29,S3020,"Cubic","Extrapolate=Linear","MultiX=Average","Skip=True","Sort=True")</f>
        <v>13.774757045920479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48879</v>
      </c>
      <c r="T3021" s="43">
        <f ca="1">_xll.BInterpol('Base CDI'!$H$4:$H$28,'Base CDI'!$J$4:$J$29,S3021,"Cubic","Extrapolate=Linear","MultiX=Average","Skip=True","Sort=True")</f>
        <v>13.920753987205929</v>
      </c>
      <c r="U3021" s="43">
        <f ca="1">_xll.BInterpol('Base CDI'!$H$4:$H$28,'Base CDI'!$I$4:$I$29,S3021,"Cubic","Extrapolate=Linear","MultiX=Average","Skip=True","Sort=True")</f>
        <v>13.774776201824977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48880</v>
      </c>
      <c r="T3022" s="43">
        <f ca="1">_xll.BInterpol('Base CDI'!$H$4:$H$28,'Base CDI'!$J$4:$J$29,S3022,"Cubic","Extrapolate=Linear","MultiX=Average","Skip=True","Sort=True")</f>
        <v>13.920790983693154</v>
      </c>
      <c r="U3022" s="43">
        <f ca="1">_xll.BInterpol('Base CDI'!$H$4:$H$28,'Base CDI'!$I$4:$I$29,S3022,"Cubic","Extrapolate=Linear","MultiX=Average","Skip=True","Sort=True")</f>
        <v>13.774795222170779</v>
      </c>
    </row>
    <row r="3023" spans="16:21" x14ac:dyDescent="0.25">
      <c r="P3023" s="10">
        <v>38908</v>
      </c>
      <c r="Q3023">
        <v>15.21712</v>
      </c>
      <c r="S3023" s="42">
        <f t="shared" ca="1" si="52"/>
        <v>48881</v>
      </c>
      <c r="T3023" s="43">
        <f ca="1">_xll.BInterpol('Base CDI'!$H$4:$H$28,'Base CDI'!$J$4:$J$29,S3023,"Cubic","Extrapolate=Linear","MultiX=Average","Skip=True","Sort=True")</f>
        <v>13.920827807448994</v>
      </c>
      <c r="U3023" s="43">
        <f ca="1">_xll.BInterpol('Base CDI'!$H$4:$H$28,'Base CDI'!$I$4:$I$29,S3023,"Cubic","Extrapolate=Linear","MultiX=Average","Skip=True","Sort=True")</f>
        <v>13.774814107674345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48882</v>
      </c>
      <c r="T3024" s="43">
        <f ca="1">_xll.BInterpol('Base CDI'!$H$4:$H$28,'Base CDI'!$J$4:$J$29,S3024,"Cubic","Extrapolate=Linear","MultiX=Average","Skip=True","Sort=True")</f>
        <v>13.920864458274416</v>
      </c>
      <c r="U3024" s="43">
        <f ca="1">_xll.BInterpol('Base CDI'!$H$4:$H$28,'Base CDI'!$I$4:$I$29,S3024,"Cubic","Extrapolate=Linear","MultiX=Average","Skip=True","Sort=True")</f>
        <v>13.774832859052138</v>
      </c>
    </row>
    <row r="3025" spans="16:21" x14ac:dyDescent="0.25">
      <c r="P3025" s="10">
        <v>38910</v>
      </c>
      <c r="Q3025">
        <v>15.23415</v>
      </c>
      <c r="S3025" s="42">
        <f t="shared" ca="1" si="52"/>
        <v>48883</v>
      </c>
      <c r="T3025" s="43">
        <f ca="1">_xll.BInterpol('Base CDI'!$H$4:$H$28,'Base CDI'!$J$4:$J$29,S3025,"Cubic","Extrapolate=Linear","MultiX=Average","Skip=True","Sort=True")</f>
        <v>13.920900935970383</v>
      </c>
      <c r="U3025" s="43">
        <f ca="1">_xll.BInterpol('Base CDI'!$H$4:$H$28,'Base CDI'!$I$4:$I$29,S3025,"Cubic","Extrapolate=Linear","MultiX=Average","Skip=True","Sort=True")</f>
        <v>13.774851477020615</v>
      </c>
    </row>
    <row r="3026" spans="16:21" x14ac:dyDescent="0.25">
      <c r="P3026" s="10">
        <v>38911</v>
      </c>
      <c r="Q3026">
        <v>15.24267</v>
      </c>
      <c r="S3026" s="42">
        <f t="shared" ca="1" si="52"/>
        <v>48884</v>
      </c>
      <c r="T3026" s="43">
        <f ca="1">_xll.BInterpol('Base CDI'!$H$4:$H$28,'Base CDI'!$J$4:$J$29,S3026,"Cubic","Extrapolate=Linear","MultiX=Average","Skip=True","Sort=True")</f>
        <v>13.920937240337862</v>
      </c>
      <c r="U3026" s="43">
        <f ca="1">_xll.BInterpol('Base CDI'!$H$4:$H$28,'Base CDI'!$I$4:$I$29,S3026,"Cubic","Extrapolate=Linear","MultiX=Average","Skip=True","Sort=True")</f>
        <v>13.77486996229624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48885</v>
      </c>
      <c r="T3027" s="43">
        <f ca="1">_xll.BInterpol('Base CDI'!$H$4:$H$28,'Base CDI'!$J$4:$J$29,S3027,"Cubic","Extrapolate=Linear","MultiX=Average","Skip=True","Sort=True")</f>
        <v>13.920973371177819</v>
      </c>
      <c r="U3027" s="43">
        <f ca="1">_xll.BInterpol('Base CDI'!$H$4:$H$28,'Base CDI'!$I$4:$I$29,S3027,"Cubic","Extrapolate=Linear","MultiX=Average","Skip=True","Sort=True")</f>
        <v>13.77488831559547</v>
      </c>
    </row>
    <row r="3028" spans="16:21" x14ac:dyDescent="0.25">
      <c r="P3028" s="10">
        <v>38915</v>
      </c>
      <c r="Q3028">
        <v>15.25972</v>
      </c>
      <c r="S3028" s="42">
        <f t="shared" ca="1" si="52"/>
        <v>48886</v>
      </c>
      <c r="T3028" s="43">
        <f ca="1">_xll.BInterpol('Base CDI'!$H$4:$H$28,'Base CDI'!$J$4:$J$29,S3028,"Cubic","Extrapolate=Linear","MultiX=Average","Skip=True","Sort=True")</f>
        <v>13.92100932829122</v>
      </c>
      <c r="U3028" s="43">
        <f ca="1">_xll.BInterpol('Base CDI'!$H$4:$H$28,'Base CDI'!$I$4:$I$29,S3028,"Cubic","Extrapolate=Linear","MultiX=Average","Skip=True","Sort=True")</f>
        <v>13.774906537634772</v>
      </c>
    </row>
    <row r="3029" spans="16:21" x14ac:dyDescent="0.25">
      <c r="P3029" s="10">
        <v>38916</v>
      </c>
      <c r="Q3029">
        <v>15.26825</v>
      </c>
      <c r="S3029" s="42">
        <f t="shared" ca="1" si="52"/>
        <v>48887</v>
      </c>
      <c r="T3029" s="43">
        <f ca="1">_xll.BInterpol('Base CDI'!$H$4:$H$28,'Base CDI'!$J$4:$J$29,S3029,"Cubic","Extrapolate=Linear","MultiX=Average","Skip=True","Sort=True")</f>
        <v>13.921045111479028</v>
      </c>
      <c r="U3029" s="43">
        <f ca="1">_xll.BInterpol('Base CDI'!$H$4:$H$28,'Base CDI'!$I$4:$I$29,S3029,"Cubic","Extrapolate=Linear","MultiX=Average","Skip=True","Sort=True")</f>
        <v>13.7749246291306</v>
      </c>
    </row>
    <row r="3030" spans="16:21" x14ac:dyDescent="0.25">
      <c r="P3030" s="10">
        <v>38917</v>
      </c>
      <c r="Q3030">
        <v>15.27679</v>
      </c>
      <c r="S3030" s="42">
        <f t="shared" ca="1" si="52"/>
        <v>48888</v>
      </c>
      <c r="T3030" s="43">
        <f ca="1">_xll.BInterpol('Base CDI'!$H$4:$H$28,'Base CDI'!$J$4:$J$29,S3030,"Cubic","Extrapolate=Linear","MultiX=Average","Skip=True","Sort=True")</f>
        <v>13.921080720542212</v>
      </c>
      <c r="U3030" s="43">
        <f ca="1">_xll.BInterpol('Base CDI'!$H$4:$H$28,'Base CDI'!$I$4:$I$29,S3030,"Cubic","Extrapolate=Linear","MultiX=Average","Skip=True","Sort=True")</f>
        <v>13.774942590799421</v>
      </c>
    </row>
    <row r="3031" spans="16:21" x14ac:dyDescent="0.25">
      <c r="P3031" s="10">
        <v>38918</v>
      </c>
      <c r="Q3031">
        <v>15.28533</v>
      </c>
      <c r="S3031" s="42">
        <f t="shared" ca="1" si="52"/>
        <v>48889</v>
      </c>
      <c r="T3031" s="43">
        <f ca="1">_xll.BInterpol('Base CDI'!$H$4:$H$28,'Base CDI'!$J$4:$J$29,S3031,"Cubic","Extrapolate=Linear","MultiX=Average","Skip=True","Sort=True")</f>
        <v>13.921116155281734</v>
      </c>
      <c r="U3031" s="43">
        <f ca="1">_xll.BInterpol('Base CDI'!$H$4:$H$28,'Base CDI'!$I$4:$I$29,S3031,"Cubic","Extrapolate=Linear","MultiX=Average","Skip=True","Sort=True")</f>
        <v>13.774960423357692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48890</v>
      </c>
      <c r="T3032" s="43">
        <f ca="1">_xll.BInterpol('Base CDI'!$H$4:$H$28,'Base CDI'!$J$4:$J$29,S3032,"Cubic","Extrapolate=Linear","MultiX=Average","Skip=True","Sort=True")</f>
        <v>13.921151415498562</v>
      </c>
      <c r="U3032" s="43">
        <f ca="1">_xll.BInterpol('Base CDI'!$H$4:$H$28,'Base CDI'!$I$4:$I$29,S3032,"Cubic","Extrapolate=Linear","MultiX=Average","Skip=True","Sort=True")</f>
        <v>13.774978127521875</v>
      </c>
    </row>
    <row r="3033" spans="16:21" x14ac:dyDescent="0.25">
      <c r="P3033" s="10">
        <v>38922</v>
      </c>
      <c r="Q3033">
        <v>15.3019</v>
      </c>
      <c r="S3033" s="42">
        <f t="shared" ca="1" si="52"/>
        <v>48891</v>
      </c>
      <c r="T3033" s="43">
        <f ca="1">_xll.BInterpol('Base CDI'!$H$4:$H$28,'Base CDI'!$J$4:$J$29,S3033,"Cubic","Extrapolate=Linear","MultiX=Average","Skip=True","Sort=True")</f>
        <v>13.92118650099366</v>
      </c>
      <c r="U3033" s="43">
        <f ca="1">_xll.BInterpol('Base CDI'!$H$4:$H$28,'Base CDI'!$I$4:$I$29,S3033,"Cubic","Extrapolate=Linear","MultiX=Average","Skip=True","Sort=True")</f>
        <v>13.774995704008431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48892</v>
      </c>
      <c r="T3034" s="43">
        <f ca="1">_xll.BInterpol('Base CDI'!$H$4:$H$28,'Base CDI'!$J$4:$J$29,S3034,"Cubic","Extrapolate=Linear","MultiX=Average","Skip=True","Sort=True")</f>
        <v>13.921221411567993</v>
      </c>
      <c r="U3034" s="43">
        <f ca="1">_xll.BInterpol('Base CDI'!$H$4:$H$28,'Base CDI'!$I$4:$I$29,S3034,"Cubic","Extrapolate=Linear","MultiX=Average","Skip=True","Sort=True")</f>
        <v>13.77501315353382</v>
      </c>
    </row>
    <row r="3035" spans="16:21" x14ac:dyDescent="0.25">
      <c r="P3035" s="10">
        <v>38924</v>
      </c>
      <c r="Q3035">
        <v>15.31847</v>
      </c>
      <c r="S3035" s="42">
        <f t="shared" ca="1" si="52"/>
        <v>48893</v>
      </c>
      <c r="T3035" s="43">
        <f ca="1">_xll.BInterpol('Base CDI'!$H$4:$H$28,'Base CDI'!$J$4:$J$29,S3035,"Cubic","Extrapolate=Linear","MultiX=Average","Skip=True","Sort=True")</f>
        <v>13.921256147022527</v>
      </c>
      <c r="U3035" s="43">
        <f ca="1">_xll.BInterpol('Base CDI'!$H$4:$H$28,'Base CDI'!$I$4:$I$29,S3035,"Cubic","Extrapolate=Linear","MultiX=Average","Skip=True","Sort=True")</f>
        <v>13.775030476814504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48894</v>
      </c>
      <c r="T3036" s="43">
        <f ca="1">_xll.BInterpol('Base CDI'!$H$4:$H$28,'Base CDI'!$J$4:$J$29,S3036,"Cubic","Extrapolate=Linear","MultiX=Average","Skip=True","Sort=True")</f>
        <v>13.92129070715823</v>
      </c>
      <c r="U3036" s="43">
        <f ca="1">_xll.BInterpol('Base CDI'!$H$4:$H$28,'Base CDI'!$I$4:$I$29,S3036,"Cubic","Extrapolate=Linear","MultiX=Average","Skip=True","Sort=True")</f>
        <v>13.775047674566942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48895</v>
      </c>
      <c r="T3037" s="43">
        <f ca="1">_xll.BInterpol('Base CDI'!$H$4:$H$28,'Base CDI'!$J$4:$J$29,S3037,"Cubic","Extrapolate=Linear","MultiX=Average","Skip=True","Sort=True")</f>
        <v>13.921325091776065</v>
      </c>
      <c r="U3037" s="43">
        <f ca="1">_xll.BInterpol('Base CDI'!$H$4:$H$28,'Base CDI'!$I$4:$I$29,S3037,"Cubic","Extrapolate=Linear","MultiX=Average","Skip=True","Sort=True")</f>
        <v>13.775064747507598</v>
      </c>
    </row>
    <row r="3038" spans="16:21" x14ac:dyDescent="0.25">
      <c r="P3038" s="10">
        <v>38929</v>
      </c>
      <c r="Q3038">
        <v>15.34333</v>
      </c>
      <c r="S3038" s="42">
        <f t="shared" ca="1" si="52"/>
        <v>48896</v>
      </c>
      <c r="T3038" s="43">
        <f ca="1">_xll.BInterpol('Base CDI'!$H$4:$H$28,'Base CDI'!$J$4:$J$29,S3038,"Cubic","Extrapolate=Linear","MultiX=Average","Skip=True","Sort=True")</f>
        <v>13.921359300676997</v>
      </c>
      <c r="U3038" s="43">
        <f ca="1">_xll.BInterpol('Base CDI'!$H$4:$H$28,'Base CDI'!$I$4:$I$29,S3038,"Cubic","Extrapolate=Linear","MultiX=Average","Skip=True","Sort=True")</f>
        <v>13.775081696352929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48897</v>
      </c>
      <c r="T3039" s="43">
        <f ca="1">_xll.BInterpol('Base CDI'!$H$4:$H$28,'Base CDI'!$J$4:$J$29,S3039,"Cubic","Extrapolate=Linear","MultiX=Average","Skip=True","Sort=True")</f>
        <v>13.921393333661992</v>
      </c>
      <c r="U3039" s="43">
        <f ca="1">_xll.BInterpol('Base CDI'!$H$4:$H$28,'Base CDI'!$I$4:$I$29,S3039,"Cubic","Extrapolate=Linear","MultiX=Average","Skip=True","Sort=True")</f>
        <v>13.775098521819398</v>
      </c>
    </row>
    <row r="3040" spans="16:21" x14ac:dyDescent="0.25">
      <c r="P3040" s="10">
        <v>38931</v>
      </c>
      <c r="Q3040">
        <v>15.35995</v>
      </c>
      <c r="S3040" s="42">
        <f t="shared" ca="1" si="52"/>
        <v>48898</v>
      </c>
      <c r="T3040" s="43">
        <f ca="1">_xll.BInterpol('Base CDI'!$H$4:$H$28,'Base CDI'!$J$4:$J$29,S3040,"Cubic","Extrapolate=Linear","MultiX=Average","Skip=True","Sort=True")</f>
        <v>13.921427190532018</v>
      </c>
      <c r="U3040" s="43">
        <f ca="1">_xll.BInterpol('Base CDI'!$H$4:$H$28,'Base CDI'!$I$4:$I$29,S3040,"Cubic","Extrapolate=Linear","MultiX=Average","Skip=True","Sort=True")</f>
        <v>13.775115224623466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48899</v>
      </c>
      <c r="T3041" s="43">
        <f ca="1">_xll.BInterpol('Base CDI'!$H$4:$H$28,'Base CDI'!$J$4:$J$29,S3041,"Cubic","Extrapolate=Linear","MultiX=Average","Skip=True","Sort=True")</f>
        <v>13.921460871088037</v>
      </c>
      <c r="U3041" s="43">
        <f ca="1">_xll.BInterpol('Base CDI'!$H$4:$H$28,'Base CDI'!$I$4:$I$29,S3041,"Cubic","Extrapolate=Linear","MultiX=Average","Skip=True","Sort=True")</f>
        <v>13.775131805481594</v>
      </c>
    </row>
    <row r="3042" spans="16:21" x14ac:dyDescent="0.25">
      <c r="P3042" s="10">
        <v>38933</v>
      </c>
      <c r="Q3042">
        <v>15.37659</v>
      </c>
      <c r="S3042" s="42">
        <f t="shared" ca="1" si="52"/>
        <v>48900</v>
      </c>
      <c r="T3042" s="43">
        <f ca="1">_xll.BInterpol('Base CDI'!$H$4:$H$28,'Base CDI'!$J$4:$J$29,S3042,"Cubic","Extrapolate=Linear","MultiX=Average","Skip=True","Sort=True")</f>
        <v>13.921494375131017</v>
      </c>
      <c r="U3042" s="43">
        <f ca="1">_xll.BInterpol('Base CDI'!$H$4:$H$28,'Base CDI'!$I$4:$I$29,S3042,"Cubic","Extrapolate=Linear","MultiX=Average","Skip=True","Sort=True")</f>
        <v>13.775148265110243</v>
      </c>
    </row>
    <row r="3043" spans="16:21" x14ac:dyDescent="0.25">
      <c r="P3043" s="10">
        <v>38936</v>
      </c>
      <c r="Q3043">
        <v>15.38491</v>
      </c>
      <c r="S3043" s="42">
        <f t="shared" ca="1" si="52"/>
        <v>48901</v>
      </c>
      <c r="T3043" s="43">
        <f ca="1">_xll.BInterpol('Base CDI'!$H$4:$H$28,'Base CDI'!$J$4:$J$29,S3043,"Cubic","Extrapolate=Linear","MultiX=Average","Skip=True","Sort=True")</f>
        <v>13.921527702461921</v>
      </c>
      <c r="U3043" s="43">
        <f ca="1">_xll.BInterpol('Base CDI'!$H$4:$H$28,'Base CDI'!$I$4:$I$29,S3043,"Cubic","Extrapolate=Linear","MultiX=Average","Skip=True","Sort=True")</f>
        <v>13.775164604225871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48902</v>
      </c>
      <c r="T3044" s="43">
        <f ca="1">_xll.BInterpol('Base CDI'!$H$4:$H$28,'Base CDI'!$J$4:$J$29,S3044,"Cubic","Extrapolate=Linear","MultiX=Average","Skip=True","Sort=True")</f>
        <v>13.921560852881717</v>
      </c>
      <c r="U3044" s="43">
        <f ca="1">_xll.BInterpol('Base CDI'!$H$4:$H$28,'Base CDI'!$I$4:$I$29,S3044,"Cubic","Extrapolate=Linear","MultiX=Average","Skip=True","Sort=True")</f>
        <v>13.775180823544943</v>
      </c>
    </row>
    <row r="3045" spans="16:21" x14ac:dyDescent="0.25">
      <c r="P3045" s="10">
        <v>38938</v>
      </c>
      <c r="Q3045">
        <v>15.40156</v>
      </c>
      <c r="S3045" s="42">
        <f t="shared" ca="1" si="52"/>
        <v>48903</v>
      </c>
      <c r="T3045" s="43">
        <f ca="1">_xll.BInterpol('Base CDI'!$H$4:$H$28,'Base CDI'!$J$4:$J$29,S3045,"Cubic","Extrapolate=Linear","MultiX=Average","Skip=True","Sort=True")</f>
        <v>13.921593826191367</v>
      </c>
      <c r="U3045" s="43">
        <f ca="1">_xll.BInterpol('Base CDI'!$H$4:$H$28,'Base CDI'!$I$4:$I$29,S3045,"Cubic","Extrapolate=Linear","MultiX=Average","Skip=True","Sort=True")</f>
        <v>13.775196923783916</v>
      </c>
    </row>
    <row r="3046" spans="16:21" x14ac:dyDescent="0.25">
      <c r="P3046" s="10">
        <v>38939</v>
      </c>
      <c r="Q3046">
        <v>15.4099</v>
      </c>
      <c r="S3046" s="42">
        <f t="shared" ca="1" si="52"/>
        <v>48904</v>
      </c>
      <c r="T3046" s="43">
        <f ca="1">_xll.BInterpol('Base CDI'!$H$4:$H$28,'Base CDI'!$J$4:$J$29,S3046,"Cubic","Extrapolate=Linear","MultiX=Average","Skip=True","Sort=True")</f>
        <v>13.921626622191841</v>
      </c>
      <c r="U3046" s="43">
        <f ca="1">_xll.BInterpol('Base CDI'!$H$4:$H$28,'Base CDI'!$I$4:$I$29,S3046,"Cubic","Extrapolate=Linear","MultiX=Average","Skip=True","Sort=True")</f>
        <v>13.775212905659254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48905</v>
      </c>
      <c r="T3047" s="43">
        <f ca="1">_xll.BInterpol('Base CDI'!$H$4:$H$28,'Base CDI'!$J$4:$J$29,S3047,"Cubic","Extrapolate=Linear","MultiX=Average","Skip=True","Sort=True")</f>
        <v>13.921659240684102</v>
      </c>
      <c r="U3047" s="43">
        <f ca="1">_xll.BInterpol('Base CDI'!$H$4:$H$28,'Base CDI'!$I$4:$I$29,S3047,"Cubic","Extrapolate=Linear","MultiX=Average","Skip=True","Sort=True")</f>
        <v>13.775228769887416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48906</v>
      </c>
      <c r="T3048" s="43">
        <f ca="1">_xll.BInterpol('Base CDI'!$H$4:$H$28,'Base CDI'!$J$4:$J$29,S3048,"Cubic","Extrapolate=Linear","MultiX=Average","Skip=True","Sort=True")</f>
        <v>13.921691681469117</v>
      </c>
      <c r="U3048" s="43">
        <f ca="1">_xll.BInterpol('Base CDI'!$H$4:$H$28,'Base CDI'!$I$4:$I$29,S3048,"Cubic","Extrapolate=Linear","MultiX=Average","Skip=True","Sort=True")</f>
        <v>13.775244517184865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48907</v>
      </c>
      <c r="T3049" s="43">
        <f ca="1">_xll.BInterpol('Base CDI'!$H$4:$H$28,'Base CDI'!$J$4:$J$29,S3049,"Cubic","Extrapolate=Linear","MultiX=Average","Skip=True","Sort=True")</f>
        <v>13.921723944347848</v>
      </c>
      <c r="U3049" s="43">
        <f ca="1">_xll.BInterpol('Base CDI'!$H$4:$H$28,'Base CDI'!$I$4:$I$29,S3049,"Cubic","Extrapolate=Linear","MultiX=Average","Skip=True","Sort=True")</f>
        <v>13.775260148268059</v>
      </c>
    </row>
    <row r="3050" spans="16:21" x14ac:dyDescent="0.25">
      <c r="P3050" s="10">
        <v>38945</v>
      </c>
      <c r="Q3050">
        <v>15.44332</v>
      </c>
      <c r="S3050" s="42">
        <f t="shared" ca="1" si="52"/>
        <v>48908</v>
      </c>
      <c r="T3050" s="43">
        <f ca="1">_xll.BInterpol('Base CDI'!$H$4:$H$28,'Base CDI'!$J$4:$J$29,S3050,"Cubic","Extrapolate=Linear","MultiX=Average","Skip=True","Sort=True")</f>
        <v>13.921756029121264</v>
      </c>
      <c r="U3050" s="43">
        <f ca="1">_xll.BInterpol('Base CDI'!$H$4:$H$28,'Base CDI'!$I$4:$I$29,S3050,"Cubic","Extrapolate=Linear","MultiX=Average","Skip=True","Sort=True")</f>
        <v>13.77527566385346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48909</v>
      </c>
      <c r="T3051" s="43">
        <f ca="1">_xll.BInterpol('Base CDI'!$H$4:$H$28,'Base CDI'!$J$4:$J$29,S3051,"Cubic","Extrapolate=Linear","MultiX=Average","Skip=True","Sort=True")</f>
        <v>13.921787935590329</v>
      </c>
      <c r="U3051" s="43">
        <f ca="1">_xll.BInterpol('Base CDI'!$H$4:$H$28,'Base CDI'!$I$4:$I$29,S3051,"Cubic","Extrapolate=Linear","MultiX=Average","Skip=True","Sort=True")</f>
        <v>13.775291064657528</v>
      </c>
    </row>
    <row r="3052" spans="16:21" x14ac:dyDescent="0.25">
      <c r="P3052" s="10">
        <v>38947</v>
      </c>
      <c r="Q3052">
        <v>15.46007</v>
      </c>
      <c r="S3052" s="42">
        <f t="shared" ca="1" si="52"/>
        <v>48910</v>
      </c>
      <c r="T3052" s="43">
        <f ca="1">_xll.BInterpol('Base CDI'!$H$4:$H$28,'Base CDI'!$J$4:$J$29,S3052,"Cubic","Extrapolate=Linear","MultiX=Average","Skip=True","Sort=True")</f>
        <v>13.921819663556009</v>
      </c>
      <c r="U3052" s="43">
        <f ca="1">_xll.BInterpol('Base CDI'!$H$4:$H$28,'Base CDI'!$I$4:$I$29,S3052,"Cubic","Extrapolate=Linear","MultiX=Average","Skip=True","Sort=True")</f>
        <v>13.775306351396727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48911</v>
      </c>
      <c r="T3053" s="43">
        <f ca="1">_xll.BInterpol('Base CDI'!$H$4:$H$28,'Base CDI'!$J$4:$J$29,S3053,"Cubic","Extrapolate=Linear","MultiX=Average","Skip=True","Sort=True")</f>
        <v>13.92185121281927</v>
      </c>
      <c r="U3053" s="43">
        <f ca="1">_xll.BInterpol('Base CDI'!$H$4:$H$28,'Base CDI'!$I$4:$I$29,S3053,"Cubic","Extrapolate=Linear","MultiX=Average","Skip=True","Sort=True")</f>
        <v>13.775321524787515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48912</v>
      </c>
      <c r="T3054" s="43">
        <f ca="1">_xll.BInterpol('Base CDI'!$H$4:$H$28,'Base CDI'!$J$4:$J$29,S3054,"Cubic","Extrapolate=Linear","MultiX=Average","Skip=True","Sort=True")</f>
        <v>13.921882583181075</v>
      </c>
      <c r="U3054" s="43">
        <f ca="1">_xll.BInterpol('Base CDI'!$H$4:$H$28,'Base CDI'!$I$4:$I$29,S3054,"Cubic","Extrapolate=Linear","MultiX=Average","Skip=True","Sort=True")</f>
        <v>13.775336585546352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48913</v>
      </c>
      <c r="T3055" s="43">
        <f ca="1">_xll.BInterpol('Base CDI'!$H$4:$H$28,'Base CDI'!$J$4:$J$29,S3055,"Cubic","Extrapolate=Linear","MultiX=Average","Skip=True","Sort=True")</f>
        <v>13.921913774442393</v>
      </c>
      <c r="U3055" s="43">
        <f ca="1">_xll.BInterpol('Base CDI'!$H$4:$H$28,'Base CDI'!$I$4:$I$29,S3055,"Cubic","Extrapolate=Linear","MultiX=Average","Skip=True","Sort=True")</f>
        <v>13.775351534389701</v>
      </c>
    </row>
    <row r="3056" spans="16:21" x14ac:dyDescent="0.25">
      <c r="P3056" s="10">
        <v>38953</v>
      </c>
      <c r="Q3056">
        <v>15.49363</v>
      </c>
      <c r="S3056" s="42">
        <f t="shared" ca="1" si="52"/>
        <v>48914</v>
      </c>
      <c r="T3056" s="43">
        <f ca="1">_xll.BInterpol('Base CDI'!$H$4:$H$28,'Base CDI'!$J$4:$J$29,S3056,"Cubic","Extrapolate=Linear","MultiX=Average","Skip=True","Sort=True")</f>
        <v>13.921944786404188</v>
      </c>
      <c r="U3056" s="43">
        <f ca="1">_xll.BInterpol('Base CDI'!$H$4:$H$28,'Base CDI'!$I$4:$I$29,S3056,"Cubic","Extrapolate=Linear","MultiX=Average","Skip=True","Sort=True")</f>
        <v>13.775366372034021</v>
      </c>
    </row>
    <row r="3057" spans="16:21" x14ac:dyDescent="0.25">
      <c r="P3057" s="10">
        <v>38954</v>
      </c>
      <c r="Q3057">
        <v>15.50202</v>
      </c>
      <c r="S3057" s="42">
        <f t="shared" ca="1" si="52"/>
        <v>48915</v>
      </c>
      <c r="T3057" s="43">
        <f ca="1">_xll.BInterpol('Base CDI'!$H$4:$H$28,'Base CDI'!$J$4:$J$29,S3057,"Cubic","Extrapolate=Linear","MultiX=Average","Skip=True","Sort=True")</f>
        <v>13.921975618867423</v>
      </c>
      <c r="U3057" s="43">
        <f ca="1">_xll.BInterpol('Base CDI'!$H$4:$H$28,'Base CDI'!$I$4:$I$29,S3057,"Cubic","Extrapolate=Linear","MultiX=Average","Skip=True","Sort=True")</f>
        <v>13.775381099195776</v>
      </c>
    </row>
    <row r="3058" spans="16:21" x14ac:dyDescent="0.25">
      <c r="P3058" s="10">
        <v>38957</v>
      </c>
      <c r="Q3058">
        <v>15.51042</v>
      </c>
      <c r="S3058" s="42">
        <f t="shared" ca="1" si="52"/>
        <v>48916</v>
      </c>
      <c r="T3058" s="43">
        <f ca="1">_xll.BInterpol('Base CDI'!$H$4:$H$28,'Base CDI'!$J$4:$J$29,S3058,"Cubic","Extrapolate=Linear","MultiX=Average","Skip=True","Sort=True")</f>
        <v>13.922006271633068</v>
      </c>
      <c r="U3058" s="43">
        <f ca="1">_xll.BInterpol('Base CDI'!$H$4:$H$28,'Base CDI'!$I$4:$I$29,S3058,"Cubic","Extrapolate=Linear","MultiX=Average","Skip=True","Sort=True")</f>
        <v>13.775395716591424</v>
      </c>
    </row>
    <row r="3059" spans="16:21" x14ac:dyDescent="0.25">
      <c r="P3059" s="10">
        <v>38958</v>
      </c>
      <c r="Q3059">
        <v>15.51881</v>
      </c>
      <c r="S3059" s="42">
        <f t="shared" ca="1" si="52"/>
        <v>48917</v>
      </c>
      <c r="T3059" s="43">
        <f ca="1">_xll.BInterpol('Base CDI'!$H$4:$H$28,'Base CDI'!$J$4:$J$29,S3059,"Cubic","Extrapolate=Linear","MultiX=Average","Skip=True","Sort=True")</f>
        <v>13.922036744502085</v>
      </c>
      <c r="U3059" s="43">
        <f ca="1">_xll.BInterpol('Base CDI'!$H$4:$H$28,'Base CDI'!$I$4:$I$29,S3059,"Cubic","Extrapolate=Linear","MultiX=Average","Skip=True","Sort=True")</f>
        <v>13.775410224937428</v>
      </c>
    </row>
    <row r="3060" spans="16:21" x14ac:dyDescent="0.25">
      <c r="P3060" s="10">
        <v>38959</v>
      </c>
      <c r="Q3060">
        <v>15.52721</v>
      </c>
      <c r="S3060" s="42">
        <f t="shared" ca="1" si="52"/>
        <v>48918</v>
      </c>
      <c r="T3060" s="43">
        <f ca="1">_xll.BInterpol('Base CDI'!$H$4:$H$28,'Base CDI'!$J$4:$J$29,S3060,"Cubic","Extrapolate=Linear","MultiX=Average","Skip=True","Sort=True")</f>
        <v>13.922067037275442</v>
      </c>
      <c r="U3060" s="43">
        <f ca="1">_xll.BInterpol('Base CDI'!$H$4:$H$28,'Base CDI'!$I$4:$I$29,S3060,"Cubic","Extrapolate=Linear","MultiX=Average","Skip=True","Sort=True")</f>
        <v>13.775424624950245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48919</v>
      </c>
      <c r="T3061" s="43">
        <f ca="1">_xll.BInterpol('Base CDI'!$H$4:$H$28,'Base CDI'!$J$4:$J$29,S3061,"Cubic","Extrapolate=Linear","MultiX=Average","Skip=True","Sort=True")</f>
        <v>13.922097149754102</v>
      </c>
      <c r="U3061" s="43">
        <f ca="1">_xll.BInterpol('Base CDI'!$H$4:$H$28,'Base CDI'!$I$4:$I$29,S3061,"Cubic","Extrapolate=Linear","MultiX=Average","Skip=True","Sort=True")</f>
        <v>13.775438917346341</v>
      </c>
    </row>
    <row r="3062" spans="16:21" x14ac:dyDescent="0.25">
      <c r="P3062" s="10">
        <v>38961</v>
      </c>
      <c r="Q3062">
        <v>15.54374</v>
      </c>
      <c r="S3062" s="42">
        <f t="shared" ca="1" si="52"/>
        <v>48920</v>
      </c>
      <c r="T3062" s="43">
        <f ca="1">_xll.BInterpol('Base CDI'!$H$4:$H$28,'Base CDI'!$J$4:$J$29,S3062,"Cubic","Extrapolate=Linear","MultiX=Average","Skip=True","Sort=True")</f>
        <v>13.922127081739031</v>
      </c>
      <c r="U3062" s="43">
        <f ca="1">_xll.BInterpol('Base CDI'!$H$4:$H$28,'Base CDI'!$I$4:$I$29,S3062,"Cubic","Extrapolate=Linear","MultiX=Average","Skip=True","Sort=True")</f>
        <v>13.775453102842173</v>
      </c>
    </row>
    <row r="3063" spans="16:21" x14ac:dyDescent="0.25">
      <c r="P3063" s="10">
        <v>38964</v>
      </c>
      <c r="Q3063">
        <v>15.5519</v>
      </c>
      <c r="S3063" s="42">
        <f t="shared" ca="1" si="52"/>
        <v>48921</v>
      </c>
      <c r="T3063" s="43">
        <f ca="1">_xll.BInterpol('Base CDI'!$H$4:$H$28,'Base CDI'!$J$4:$J$29,S3063,"Cubic","Extrapolate=Linear","MultiX=Average","Skip=True","Sort=True")</f>
        <v>13.922156833031197</v>
      </c>
      <c r="U3063" s="43">
        <f ca="1">_xll.BInterpol('Base CDI'!$H$4:$H$28,'Base CDI'!$I$4:$I$29,S3063,"Cubic","Extrapolate=Linear","MultiX=Average","Skip=True","Sort=True")</f>
        <v>13.775467182154204</v>
      </c>
    </row>
    <row r="3064" spans="16:21" x14ac:dyDescent="0.25">
      <c r="P3064" s="10">
        <v>38965</v>
      </c>
      <c r="Q3064">
        <v>15.56006</v>
      </c>
      <c r="S3064" s="42">
        <f t="shared" ca="1" si="52"/>
        <v>48922</v>
      </c>
      <c r="T3064" s="43">
        <f ca="1">_xll.BInterpol('Base CDI'!$H$4:$H$28,'Base CDI'!$J$4:$J$29,S3064,"Cubic","Extrapolate=Linear","MultiX=Average","Skip=True","Sort=True")</f>
        <v>13.922186403431562</v>
      </c>
      <c r="U3064" s="43">
        <f ca="1">_xll.BInterpol('Base CDI'!$H$4:$H$28,'Base CDI'!$I$4:$I$29,S3064,"Cubic","Extrapolate=Linear","MultiX=Average","Skip=True","Sort=True")</f>
        <v>13.775481155998891</v>
      </c>
    </row>
    <row r="3065" spans="16:21" x14ac:dyDescent="0.25">
      <c r="P3065" s="10">
        <v>38966</v>
      </c>
      <c r="Q3065">
        <v>15.56822</v>
      </c>
      <c r="S3065" s="42">
        <f t="shared" ca="1" si="52"/>
        <v>48923</v>
      </c>
      <c r="T3065" s="43">
        <f ca="1">_xll.BInterpol('Base CDI'!$H$4:$H$28,'Base CDI'!$J$4:$J$29,S3065,"Cubic","Extrapolate=Linear","MultiX=Average","Skip=True","Sort=True")</f>
        <v>13.922215792741095</v>
      </c>
      <c r="U3065" s="43">
        <f ca="1">_xll.BInterpol('Base CDI'!$H$4:$H$28,'Base CDI'!$I$4:$I$29,S3065,"Cubic","Extrapolate=Linear","MultiX=Average","Skip=True","Sort=True")</f>
        <v>13.775495025092701</v>
      </c>
    </row>
    <row r="3066" spans="16:21" x14ac:dyDescent="0.25">
      <c r="P3066" s="10">
        <v>38968</v>
      </c>
      <c r="Q3066">
        <v>15.57638</v>
      </c>
      <c r="S3066" s="42">
        <f t="shared" ca="1" si="52"/>
        <v>48924</v>
      </c>
      <c r="T3066" s="43">
        <f ca="1">_xll.BInterpol('Base CDI'!$H$4:$H$28,'Base CDI'!$J$4:$J$29,S3066,"Cubic","Extrapolate=Linear","MultiX=Average","Skip=True","Sort=True")</f>
        <v>13.922245000760759</v>
      </c>
      <c r="U3066" s="43">
        <f ca="1">_xll.BInterpol('Base CDI'!$H$4:$H$28,'Base CDI'!$I$4:$I$29,S3066,"Cubic","Extrapolate=Linear","MultiX=Average","Skip=True","Sort=True")</f>
        <v>13.77550879015209</v>
      </c>
    </row>
    <row r="3067" spans="16:21" x14ac:dyDescent="0.25">
      <c r="P3067" s="10">
        <v>38971</v>
      </c>
      <c r="Q3067">
        <v>15.58455</v>
      </c>
      <c r="S3067" s="42">
        <f t="shared" ca="1" si="52"/>
        <v>48925</v>
      </c>
      <c r="T3067" s="43">
        <f ca="1">_xll.BInterpol('Base CDI'!$H$4:$H$28,'Base CDI'!$J$4:$J$29,S3067,"Cubic","Extrapolate=Linear","MultiX=Average","Skip=True","Sort=True")</f>
        <v>13.92227402729152</v>
      </c>
      <c r="U3067" s="43">
        <f ca="1">_xll.BInterpol('Base CDI'!$H$4:$H$28,'Base CDI'!$I$4:$I$29,S3067,"Cubic","Extrapolate=Linear","MultiX=Average","Skip=True","Sort=True")</f>
        <v>13.77552245189352</v>
      </c>
    </row>
    <row r="3068" spans="16:21" x14ac:dyDescent="0.25">
      <c r="P3068" s="10">
        <v>38972</v>
      </c>
      <c r="Q3068">
        <v>15.59271</v>
      </c>
      <c r="S3068" s="42">
        <f t="shared" ca="1" si="52"/>
        <v>48926</v>
      </c>
      <c r="T3068" s="43">
        <f ca="1">_xll.BInterpol('Base CDI'!$H$4:$H$28,'Base CDI'!$J$4:$J$29,S3068,"Cubic","Extrapolate=Linear","MultiX=Average","Skip=True","Sort=True")</f>
        <v>13.922302872134344</v>
      </c>
      <c r="U3068" s="43">
        <f ca="1">_xll.BInterpol('Base CDI'!$H$4:$H$28,'Base CDI'!$I$4:$I$29,S3068,"Cubic","Extrapolate=Linear","MultiX=Average","Skip=True","Sort=True")</f>
        <v>13.775536011033454</v>
      </c>
    </row>
    <row r="3069" spans="16:21" x14ac:dyDescent="0.25">
      <c r="P3069" s="10">
        <v>38973</v>
      </c>
      <c r="Q3069">
        <v>15.60087</v>
      </c>
      <c r="S3069" s="42">
        <f t="shared" ca="1" si="52"/>
        <v>48927</v>
      </c>
      <c r="T3069" s="43">
        <f ca="1">_xll.BInterpol('Base CDI'!$H$4:$H$28,'Base CDI'!$J$4:$J$29,S3069,"Cubic","Extrapolate=Linear","MultiX=Average","Skip=True","Sort=True")</f>
        <v>13.922331535090194</v>
      </c>
      <c r="U3069" s="43">
        <f ca="1">_xll.BInterpol('Base CDI'!$H$4:$H$28,'Base CDI'!$I$4:$I$29,S3069,"Cubic","Extrapolate=Linear","MultiX=Average","Skip=True","Sort=True")</f>
        <v>13.77554946828835</v>
      </c>
    </row>
    <row r="3070" spans="16:21" x14ac:dyDescent="0.25">
      <c r="P3070" s="10">
        <v>38974</v>
      </c>
      <c r="Q3070">
        <v>15.60904</v>
      </c>
      <c r="S3070" s="42">
        <f t="shared" ca="1" si="52"/>
        <v>48928</v>
      </c>
      <c r="T3070" s="43">
        <f ca="1">_xll.BInterpol('Base CDI'!$H$4:$H$28,'Base CDI'!$J$4:$J$29,S3070,"Cubic","Extrapolate=Linear","MultiX=Average","Skip=True","Sort=True")</f>
        <v>13.92236001596004</v>
      </c>
      <c r="U3070" s="43">
        <f ca="1">_xll.BInterpol('Base CDI'!$H$4:$H$28,'Base CDI'!$I$4:$I$29,S3070,"Cubic","Extrapolate=Linear","MultiX=Average","Skip=True","Sort=True")</f>
        <v>13.775562824374671</v>
      </c>
    </row>
    <row r="3071" spans="16:21" x14ac:dyDescent="0.25">
      <c r="P3071" s="10">
        <v>38975</v>
      </c>
      <c r="Q3071">
        <v>15.61721</v>
      </c>
      <c r="S3071" s="42">
        <f t="shared" ca="1" si="52"/>
        <v>48929</v>
      </c>
      <c r="T3071" s="43">
        <f ca="1">_xll.BInterpol('Base CDI'!$H$4:$H$28,'Base CDI'!$J$4:$J$29,S3071,"Cubic","Extrapolate=Linear","MultiX=Average","Skip=True","Sort=True")</f>
        <v>13.922388314544845</v>
      </c>
      <c r="U3071" s="43">
        <f ca="1">_xll.BInterpol('Base CDI'!$H$4:$H$28,'Base CDI'!$I$4:$I$29,S3071,"Cubic","Extrapolate=Linear","MultiX=Average","Skip=True","Sort=True")</f>
        <v>13.775576080008875</v>
      </c>
    </row>
    <row r="3072" spans="16:21" x14ac:dyDescent="0.25">
      <c r="P3072" s="10">
        <v>38978</v>
      </c>
      <c r="Q3072">
        <v>15.62538</v>
      </c>
      <c r="S3072" s="42">
        <f t="shared" ca="1" si="52"/>
        <v>48930</v>
      </c>
      <c r="T3072" s="43">
        <f ca="1">_xll.BInterpol('Base CDI'!$H$4:$H$28,'Base CDI'!$J$4:$J$29,S3072,"Cubic","Extrapolate=Linear","MultiX=Average","Skip=True","Sort=True")</f>
        <v>13.922416430645573</v>
      </c>
      <c r="U3072" s="43">
        <f ca="1">_xll.BInterpol('Base CDI'!$H$4:$H$28,'Base CDI'!$I$4:$I$29,S3072,"Cubic","Extrapolate=Linear","MultiX=Average","Skip=True","Sort=True")</f>
        <v>13.775589235907425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48931</v>
      </c>
      <c r="T3073" s="43">
        <f ca="1">_xll.BInterpol('Base CDI'!$H$4:$H$28,'Base CDI'!$J$4:$J$29,S3073,"Cubic","Extrapolate=Linear","MultiX=Average","Skip=True","Sort=True")</f>
        <v>13.922444364063193</v>
      </c>
      <c r="U3073" s="43">
        <f ca="1">_xll.BInterpol('Base CDI'!$H$4:$H$28,'Base CDI'!$I$4:$I$29,S3073,"Cubic","Extrapolate=Linear","MultiX=Average","Skip=True","Sort=True")</f>
        <v>13.775602292786782</v>
      </c>
    </row>
    <row r="3074" spans="16:21" x14ac:dyDescent="0.25">
      <c r="P3074" s="10">
        <v>38980</v>
      </c>
      <c r="Q3074">
        <v>15.64174</v>
      </c>
      <c r="S3074" s="42">
        <f t="shared" ca="1" si="52"/>
        <v>48932</v>
      </c>
      <c r="T3074" s="43">
        <f ca="1">_xll.BInterpol('Base CDI'!$H$4:$H$28,'Base CDI'!$J$4:$J$29,S3074,"Cubic","Extrapolate=Linear","MultiX=Average","Skip=True","Sort=True")</f>
        <v>13.922472114598667</v>
      </c>
      <c r="U3074" s="43">
        <f ca="1">_xll.BInterpol('Base CDI'!$H$4:$H$28,'Base CDI'!$I$4:$I$29,S3074,"Cubic","Extrapolate=Linear","MultiX=Average","Skip=True","Sort=True")</f>
        <v>13.775615251363408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48933</v>
      </c>
      <c r="T3075" s="43">
        <f ca="1">_xll.BInterpol('Base CDI'!$H$4:$H$28,'Base CDI'!$J$4:$J$29,S3075,"Cubic","Extrapolate=Linear","MultiX=Average","Skip=True","Sort=True")</f>
        <v>13.922499682052964</v>
      </c>
      <c r="U3075" s="43">
        <f ca="1">_xll.BInterpol('Base CDI'!$H$4:$H$28,'Base CDI'!$I$4:$I$29,S3075,"Cubic","Extrapolate=Linear","MultiX=Average","Skip=True","Sort=True")</f>
        <v>13.775628112353761</v>
      </c>
    </row>
    <row r="3076" spans="16:21" x14ac:dyDescent="0.25">
      <c r="P3076" s="10">
        <v>38982</v>
      </c>
      <c r="Q3076">
        <v>15.65812</v>
      </c>
      <c r="S3076" s="42">
        <f t="shared" ca="1" si="52"/>
        <v>48934</v>
      </c>
      <c r="T3076" s="43">
        <f ca="1">_xll.BInterpol('Base CDI'!$H$4:$H$28,'Base CDI'!$J$4:$J$29,S3076,"Cubic","Extrapolate=Linear","MultiX=Average","Skip=True","Sort=True")</f>
        <v>13.922527066227046</v>
      </c>
      <c r="U3076" s="43">
        <f ca="1">_xll.BInterpol('Base CDI'!$H$4:$H$28,'Base CDI'!$I$4:$I$29,S3076,"Cubic","Extrapolate=Linear","MultiX=Average","Skip=True","Sort=True")</f>
        <v>13.775640876474302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48935</v>
      </c>
      <c r="T3077" s="43">
        <f ca="1">_xll.BInterpol('Base CDI'!$H$4:$H$28,'Base CDI'!$J$4:$J$29,S3077,"Cubic","Extrapolate=Linear","MultiX=Average","Skip=True","Sort=True")</f>
        <v>13.92255426692188</v>
      </c>
      <c r="U3077" s="43">
        <f ca="1">_xll.BInterpol('Base CDI'!$H$4:$H$28,'Base CDI'!$I$4:$I$29,S3077,"Cubic","Extrapolate=Linear","MultiX=Average","Skip=True","Sort=True")</f>
        <v>13.775653544441495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48936</v>
      </c>
      <c r="T3078" s="43">
        <f ca="1">_xll.BInterpol('Base CDI'!$H$4:$H$28,'Base CDI'!$J$4:$J$29,S3078,"Cubic","Extrapolate=Linear","MultiX=Average","Skip=True","Sort=True")</f>
        <v>13.922581283938433</v>
      </c>
      <c r="U3078" s="43">
        <f ca="1">_xll.BInterpol('Base CDI'!$H$4:$H$28,'Base CDI'!$I$4:$I$29,S3078,"Cubic","Extrapolate=Linear","MultiX=Average","Skip=True","Sort=True")</f>
        <v>13.775666116971797</v>
      </c>
    </row>
    <row r="3079" spans="16:21" x14ac:dyDescent="0.25">
      <c r="P3079" s="10">
        <v>38987</v>
      </c>
      <c r="Q3079">
        <v>15.68272</v>
      </c>
      <c r="S3079" s="42">
        <f t="shared" ca="1" si="52"/>
        <v>48937</v>
      </c>
      <c r="T3079" s="43">
        <f ca="1">_xll.BInterpol('Base CDI'!$H$4:$H$28,'Base CDI'!$J$4:$J$29,S3079,"Cubic","Extrapolate=Linear","MultiX=Average","Skip=True","Sort=True")</f>
        <v>13.922608117077667</v>
      </c>
      <c r="U3079" s="43">
        <f ca="1">_xll.BInterpol('Base CDI'!$H$4:$H$28,'Base CDI'!$I$4:$I$29,S3079,"Cubic","Extrapolate=Linear","MultiX=Average","Skip=True","Sort=True")</f>
        <v>13.775678594781672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48938</v>
      </c>
      <c r="T3080" s="43">
        <f ca="1">_xll.BInterpol('Base CDI'!$H$4:$H$28,'Base CDI'!$J$4:$J$29,S3080,"Cubic","Extrapolate=Linear","MultiX=Average","Skip=True","Sort=True")</f>
        <v>13.922634766140552</v>
      </c>
      <c r="U3080" s="43">
        <f ca="1">_xll.BInterpol('Base CDI'!$H$4:$H$28,'Base CDI'!$I$4:$I$29,S3080,"Cubic","Extrapolate=Linear","MultiX=Average","Skip=True","Sort=True")</f>
        <v>13.775690978587578</v>
      </c>
    </row>
    <row r="3081" spans="16:21" x14ac:dyDescent="0.25">
      <c r="P3081" s="10">
        <v>38989</v>
      </c>
      <c r="Q3081">
        <v>15.69918</v>
      </c>
      <c r="S3081" s="42">
        <f t="shared" ca="1" si="52"/>
        <v>48939</v>
      </c>
      <c r="T3081" s="43">
        <f ca="1">_xll.BInterpol('Base CDI'!$H$4:$H$28,'Base CDI'!$J$4:$J$29,S3081,"Cubic","Extrapolate=Linear","MultiX=Average","Skip=True","Sort=True")</f>
        <v>13.92266123092805</v>
      </c>
      <c r="U3081" s="43">
        <f ca="1">_xll.BInterpol('Base CDI'!$H$4:$H$28,'Base CDI'!$I$4:$I$29,S3081,"Cubic","Extrapolate=Linear","MultiX=Average","Skip=True","Sort=True")</f>
        <v>13.775703269105978</v>
      </c>
    </row>
    <row r="3082" spans="16:21" x14ac:dyDescent="0.25">
      <c r="P3082" s="10">
        <v>38992</v>
      </c>
      <c r="Q3082">
        <v>15.70745</v>
      </c>
      <c r="S3082" s="42">
        <f t="shared" ca="1" si="52"/>
        <v>48940</v>
      </c>
      <c r="T3082" s="43">
        <f ca="1">_xll.BInterpol('Base CDI'!$H$4:$H$28,'Base CDI'!$J$4:$J$29,S3082,"Cubic","Extrapolate=Linear","MultiX=Average","Skip=True","Sort=True")</f>
        <v>13.922687511241126</v>
      </c>
      <c r="U3082" s="43">
        <f ca="1">_xll.BInterpol('Base CDI'!$H$4:$H$28,'Base CDI'!$I$4:$I$29,S3082,"Cubic","Extrapolate=Linear","MultiX=Average","Skip=True","Sort=True")</f>
        <v>13.775715467053331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48941</v>
      </c>
      <c r="T3083" s="43">
        <f ca="1">_xll.BInterpol('Base CDI'!$H$4:$H$28,'Base CDI'!$J$4:$J$29,S3083,"Cubic","Extrapolate=Linear","MultiX=Average","Skip=True","Sort=True")</f>
        <v>13.922713606880748</v>
      </c>
      <c r="U3083" s="43">
        <f ca="1">_xll.BInterpol('Base CDI'!$H$4:$H$28,'Base CDI'!$I$4:$I$29,S3083,"Cubic","Extrapolate=Linear","MultiX=Average","Skip=True","Sort=True")</f>
        <v>13.775727573146101</v>
      </c>
    </row>
    <row r="3084" spans="16:21" x14ac:dyDescent="0.25">
      <c r="P3084" s="10">
        <v>38994</v>
      </c>
      <c r="Q3084">
        <v>15.72395</v>
      </c>
      <c r="S3084" s="42">
        <f t="shared" ca="1" si="53"/>
        <v>48942</v>
      </c>
      <c r="T3084" s="43">
        <f ca="1">_xll.BInterpol('Base CDI'!$H$4:$H$28,'Base CDI'!$J$4:$J$29,S3084,"Cubic","Extrapolate=Linear","MultiX=Average","Skip=True","Sort=True")</f>
        <v>13.922739517647882</v>
      </c>
      <c r="U3084" s="43">
        <f ca="1">_xll.BInterpol('Base CDI'!$H$4:$H$28,'Base CDI'!$I$4:$I$29,S3084,"Cubic","Extrapolate=Linear","MultiX=Average","Skip=True","Sort=True")</f>
        <v>13.775739588100745</v>
      </c>
    </row>
    <row r="3085" spans="16:21" x14ac:dyDescent="0.25">
      <c r="P3085" s="10">
        <v>38995</v>
      </c>
      <c r="Q3085">
        <v>15.73221</v>
      </c>
      <c r="S3085" s="42">
        <f t="shared" ca="1" si="53"/>
        <v>48943</v>
      </c>
      <c r="T3085" s="43">
        <f ca="1">_xll.BInterpol('Base CDI'!$H$4:$H$28,'Base CDI'!$J$4:$J$29,S3085,"Cubic","Extrapolate=Linear","MultiX=Average","Skip=True","Sort=True")</f>
        <v>13.922765243343489</v>
      </c>
      <c r="U3085" s="43">
        <f ca="1">_xll.BInterpol('Base CDI'!$H$4:$H$28,'Base CDI'!$I$4:$I$29,S3085,"Cubic","Extrapolate=Linear","MultiX=Average","Skip=True","Sort=True")</f>
        <v>13.775751512633727</v>
      </c>
    </row>
    <row r="3086" spans="16:21" x14ac:dyDescent="0.25">
      <c r="P3086" s="10">
        <v>38996</v>
      </c>
      <c r="Q3086">
        <v>15.74047</v>
      </c>
      <c r="S3086" s="42">
        <f t="shared" ca="1" si="53"/>
        <v>48944</v>
      </c>
      <c r="T3086" s="43">
        <f ca="1">_xll.BInterpol('Base CDI'!$H$4:$H$28,'Base CDI'!$J$4:$J$29,S3086,"Cubic","Extrapolate=Linear","MultiX=Average","Skip=True","Sort=True")</f>
        <v>13.922790783768541</v>
      </c>
      <c r="U3086" s="43">
        <f ca="1">_xll.BInterpol('Base CDI'!$H$4:$H$28,'Base CDI'!$I$4:$I$29,S3086,"Cubic","Extrapolate=Linear","MultiX=Average","Skip=True","Sort=True")</f>
        <v>13.775763347461506</v>
      </c>
    </row>
    <row r="3087" spans="16:21" x14ac:dyDescent="0.25">
      <c r="P3087" s="10">
        <v>38999</v>
      </c>
      <c r="Q3087">
        <v>15.74872</v>
      </c>
      <c r="S3087" s="42">
        <f t="shared" ca="1" si="53"/>
        <v>48945</v>
      </c>
      <c r="T3087" s="43">
        <f ca="1">_xll.BInterpol('Base CDI'!$H$4:$H$28,'Base CDI'!$J$4:$J$29,S3087,"Cubic","Extrapolate=Linear","MultiX=Average","Skip=True","Sort=True")</f>
        <v>13.922816138723999</v>
      </c>
      <c r="U3087" s="43">
        <f ca="1">_xll.BInterpol('Base CDI'!$H$4:$H$28,'Base CDI'!$I$4:$I$29,S3087,"Cubic","Extrapolate=Linear","MultiX=Average","Skip=True","Sort=True")</f>
        <v>13.775775093300544</v>
      </c>
    </row>
    <row r="3088" spans="16:21" x14ac:dyDescent="0.25">
      <c r="P3088" s="10">
        <v>39000</v>
      </c>
      <c r="Q3088">
        <v>15.75698</v>
      </c>
      <c r="S3088" s="42">
        <f t="shared" ca="1" si="53"/>
        <v>48946</v>
      </c>
      <c r="T3088" s="43">
        <f ca="1">_xll.BInterpol('Base CDI'!$H$4:$H$28,'Base CDI'!$J$4:$J$29,S3088,"Cubic","Extrapolate=Linear","MultiX=Average","Skip=True","Sort=True")</f>
        <v>13.922841308010828</v>
      </c>
      <c r="U3088" s="43">
        <f ca="1">_xll.BInterpol('Base CDI'!$H$4:$H$28,'Base CDI'!$I$4:$I$29,S3088,"Cubic","Extrapolate=Linear","MultiX=Average","Skip=True","Sort=True")</f>
        <v>13.775786750867299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48947</v>
      </c>
      <c r="T3089" s="43">
        <f ca="1">_xll.BInterpol('Base CDI'!$H$4:$H$28,'Base CDI'!$J$4:$J$29,S3089,"Cubic","Extrapolate=Linear","MultiX=Average","Skip=True","Sort=True")</f>
        <v>13.922866291429996</v>
      </c>
      <c r="U3089" s="43">
        <f ca="1">_xll.BInterpol('Base CDI'!$H$4:$H$28,'Base CDI'!$I$4:$I$29,S3089,"Cubic","Extrapolate=Linear","MultiX=Average","Skip=True","Sort=True")</f>
        <v>13.775798320878236</v>
      </c>
    </row>
    <row r="3090" spans="16:21" x14ac:dyDescent="0.25">
      <c r="P3090" s="10">
        <v>39003</v>
      </c>
      <c r="Q3090">
        <v>15.77347</v>
      </c>
      <c r="S3090" s="42">
        <f t="shared" ca="1" si="53"/>
        <v>48948</v>
      </c>
      <c r="T3090" s="43">
        <f ca="1">_xll.BInterpol('Base CDI'!$H$4:$H$28,'Base CDI'!$J$4:$J$29,S3090,"Cubic","Extrapolate=Linear","MultiX=Average","Skip=True","Sort=True")</f>
        <v>13.922891088782466</v>
      </c>
      <c r="U3090" s="43">
        <f ca="1">_xll.BInterpol('Base CDI'!$H$4:$H$28,'Base CDI'!$I$4:$I$29,S3090,"Cubic","Extrapolate=Linear","MultiX=Average","Skip=True","Sort=True")</f>
        <v>13.775809804049814</v>
      </c>
    </row>
    <row r="3091" spans="16:21" x14ac:dyDescent="0.25">
      <c r="P3091" s="10">
        <v>39006</v>
      </c>
      <c r="Q3091">
        <v>15.78172</v>
      </c>
      <c r="S3091" s="42">
        <f t="shared" ca="1" si="53"/>
        <v>48949</v>
      </c>
      <c r="T3091" s="43">
        <f ca="1">_xll.BInterpol('Base CDI'!$H$4:$H$28,'Base CDI'!$J$4:$J$29,S3091,"Cubic","Extrapolate=Linear","MultiX=Average","Skip=True","Sort=True")</f>
        <v>13.922915699869206</v>
      </c>
      <c r="U3091" s="43">
        <f ca="1">_xll.BInterpol('Base CDI'!$H$4:$H$28,'Base CDI'!$I$4:$I$29,S3091,"Cubic","Extrapolate=Linear","MultiX=Average","Skip=True","Sort=True")</f>
        <v>13.775821201098493</v>
      </c>
    </row>
    <row r="3092" spans="16:21" x14ac:dyDescent="0.25">
      <c r="P3092" s="10">
        <v>39007</v>
      </c>
      <c r="Q3092">
        <v>15.78997</v>
      </c>
      <c r="S3092" s="42">
        <f t="shared" ca="1" si="53"/>
        <v>48950</v>
      </c>
      <c r="T3092" s="43">
        <f ca="1">_xll.BInterpol('Base CDI'!$H$4:$H$28,'Base CDI'!$J$4:$J$29,S3092,"Cubic","Extrapolate=Linear","MultiX=Average","Skip=True","Sort=True")</f>
        <v>13.922940124491181</v>
      </c>
      <c r="U3092" s="43">
        <f ca="1">_xll.BInterpol('Base CDI'!$H$4:$H$28,'Base CDI'!$I$4:$I$29,S3092,"Cubic","Extrapolate=Linear","MultiX=Average","Skip=True","Sort=True")</f>
        <v>13.775832512740735</v>
      </c>
    </row>
    <row r="3093" spans="16:21" x14ac:dyDescent="0.25">
      <c r="P3093" s="10">
        <v>39008</v>
      </c>
      <c r="Q3093">
        <v>15.79823</v>
      </c>
      <c r="S3093" s="42">
        <f t="shared" ca="1" si="53"/>
        <v>48951</v>
      </c>
      <c r="T3093" s="43">
        <f ca="1">_xll.BInterpol('Base CDI'!$H$4:$H$28,'Base CDI'!$J$4:$J$29,S3093,"Cubic","Extrapolate=Linear","MultiX=Average","Skip=True","Sort=True")</f>
        <v>13.922964362449356</v>
      </c>
      <c r="U3093" s="43">
        <f ca="1">_xll.BInterpol('Base CDI'!$H$4:$H$28,'Base CDI'!$I$4:$I$29,S3093,"Cubic","Extrapolate=Linear","MultiX=Average","Skip=True","Sort=True")</f>
        <v>13.775843739693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48952</v>
      </c>
      <c r="T3094" s="43">
        <f ca="1">_xll.BInterpol('Base CDI'!$H$4:$H$28,'Base CDI'!$J$4:$J$29,S3094,"Cubic","Extrapolate=Linear","MultiX=Average","Skip=True","Sort=True")</f>
        <v>13.922988413544696</v>
      </c>
      <c r="U3094" s="43">
        <f ca="1">_xll.BInterpol('Base CDI'!$H$4:$H$28,'Base CDI'!$I$4:$I$29,S3094,"Cubic","Extrapolate=Linear","MultiX=Average","Skip=True","Sort=True")</f>
        <v>13.77585488267175</v>
      </c>
    </row>
    <row r="3095" spans="16:21" x14ac:dyDescent="0.25">
      <c r="P3095" s="10">
        <v>39010</v>
      </c>
      <c r="Q3095">
        <v>15.81451</v>
      </c>
      <c r="S3095" s="42">
        <f t="shared" ca="1" si="53"/>
        <v>48953</v>
      </c>
      <c r="T3095" s="43">
        <f ca="1">_xll.BInterpol('Base CDI'!$H$4:$H$28,'Base CDI'!$J$4:$J$29,S3095,"Cubic","Extrapolate=Linear","MultiX=Average","Skip=True","Sort=True")</f>
        <v>13.923012277578167</v>
      </c>
      <c r="U3095" s="43">
        <f ca="1">_xll.BInterpol('Base CDI'!$H$4:$H$28,'Base CDI'!$I$4:$I$29,S3095,"Cubic","Extrapolate=Linear","MultiX=Average","Skip=True","Sort=True")</f>
        <v>13.775865942393443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48954</v>
      </c>
      <c r="T3096" s="43">
        <f ca="1">_xll.BInterpol('Base CDI'!$H$4:$H$28,'Base CDI'!$J$4:$J$29,S3096,"Cubic","Extrapolate=Linear","MultiX=Average","Skip=True","Sort=True")</f>
        <v>13.923035954350734</v>
      </c>
      <c r="U3096" s="43">
        <f ca="1">_xll.BInterpol('Base CDI'!$H$4:$H$28,'Base CDI'!$I$4:$I$29,S3096,"Cubic","Extrapolate=Linear","MultiX=Average","Skip=True","Sort=True")</f>
        <v>13.775876919574545</v>
      </c>
    </row>
    <row r="3097" spans="16:21" x14ac:dyDescent="0.25">
      <c r="P3097" s="10">
        <v>39014</v>
      </c>
      <c r="Q3097">
        <v>15.83052</v>
      </c>
      <c r="S3097" s="42">
        <f t="shared" ca="1" si="53"/>
        <v>48955</v>
      </c>
      <c r="T3097" s="43">
        <f ca="1">_xll.BInterpol('Base CDI'!$H$4:$H$28,'Base CDI'!$J$4:$J$29,S3097,"Cubic","Extrapolate=Linear","MultiX=Average","Skip=True","Sort=True")</f>
        <v>13.923059443663362</v>
      </c>
      <c r="U3097" s="43">
        <f ca="1">_xll.BInterpol('Base CDI'!$H$4:$H$28,'Base CDI'!$I$4:$I$29,S3097,"Cubic","Extrapolate=Linear","MultiX=Average","Skip=True","Sort=True")</f>
        <v>13.775887814931512</v>
      </c>
    </row>
    <row r="3098" spans="16:21" x14ac:dyDescent="0.25">
      <c r="P3098" s="10">
        <v>39015</v>
      </c>
      <c r="Q3098">
        <v>15.83853</v>
      </c>
      <c r="S3098" s="42">
        <f t="shared" ca="1" si="53"/>
        <v>48956</v>
      </c>
      <c r="T3098" s="43">
        <f ca="1">_xll.BInterpol('Base CDI'!$H$4:$H$28,'Base CDI'!$J$4:$J$29,S3098,"Cubic","Extrapolate=Linear","MultiX=Average","Skip=True","Sort=True")</f>
        <v>13.92308274531702</v>
      </c>
      <c r="U3098" s="43">
        <f ca="1">_xll.BInterpol('Base CDI'!$H$4:$H$28,'Base CDI'!$I$4:$I$29,S3098,"Cubic","Extrapolate=Linear","MultiX=Average","Skip=True","Sort=True")</f>
        <v>13.775898629180807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48957</v>
      </c>
      <c r="T3099" s="43">
        <f ca="1">_xll.BInterpol('Base CDI'!$H$4:$H$28,'Base CDI'!$J$4:$J$29,S3099,"Cubic","Extrapolate=Linear","MultiX=Average","Skip=True","Sort=True")</f>
        <v>13.923105859112669</v>
      </c>
      <c r="U3099" s="43">
        <f ca="1">_xll.BInterpol('Base CDI'!$H$4:$H$28,'Base CDI'!$I$4:$I$29,S3099,"Cubic","Extrapolate=Linear","MultiX=Average","Skip=True","Sort=True")</f>
        <v>13.77590936303889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48958</v>
      </c>
      <c r="T3100" s="43">
        <f ca="1">_xll.BInterpol('Base CDI'!$H$4:$H$28,'Base CDI'!$J$4:$J$29,S3100,"Cubic","Extrapolate=Linear","MultiX=Average","Skip=True","Sort=True")</f>
        <v>13.923128784851276</v>
      </c>
      <c r="U3100" s="43">
        <f ca="1">_xll.BInterpol('Base CDI'!$H$4:$H$28,'Base CDI'!$I$4:$I$29,S3100,"Cubic","Extrapolate=Linear","MultiX=Average","Skip=True","Sort=True")</f>
        <v>13.775920017222223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48959</v>
      </c>
      <c r="T3101" s="43">
        <f ca="1">_xll.BInterpol('Base CDI'!$H$4:$H$28,'Base CDI'!$J$4:$J$29,S3101,"Cubic","Extrapolate=Linear","MultiX=Average","Skip=True","Sort=True")</f>
        <v>13.923151522333807</v>
      </c>
      <c r="U3101" s="43">
        <f ca="1">_xll.BInterpol('Base CDI'!$H$4:$H$28,'Base CDI'!$I$4:$I$29,S3101,"Cubic","Extrapolate=Linear","MultiX=Average","Skip=True","Sort=True")</f>
        <v>13.775930592447265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48960</v>
      </c>
      <c r="T3102" s="43">
        <f ca="1">_xll.BInterpol('Base CDI'!$H$4:$H$28,'Base CDI'!$J$4:$J$29,S3102,"Cubic","Extrapolate=Linear","MultiX=Average","Skip=True","Sort=True")</f>
        <v>13.923174071361228</v>
      </c>
      <c r="U3102" s="43">
        <f ca="1">_xll.BInterpol('Base CDI'!$H$4:$H$28,'Base CDI'!$I$4:$I$29,S3102,"Cubic","Extrapolate=Linear","MultiX=Average","Skip=True","Sort=True")</f>
        <v>13.775941089430479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48961</v>
      </c>
      <c r="T3103" s="43">
        <f ca="1">_xll.BInterpol('Base CDI'!$H$4:$H$28,'Base CDI'!$J$4:$J$29,S3103,"Cubic","Extrapolate=Linear","MultiX=Average","Skip=True","Sort=True")</f>
        <v>13.923196431734503</v>
      </c>
      <c r="U3103" s="43">
        <f ca="1">_xll.BInterpol('Base CDI'!$H$4:$H$28,'Base CDI'!$I$4:$I$29,S3103,"Cubic","Extrapolate=Linear","MultiX=Average","Skip=True","Sort=True")</f>
        <v>13.775951508888324</v>
      </c>
    </row>
    <row r="3104" spans="16:21" x14ac:dyDescent="0.25">
      <c r="P3104" s="10">
        <v>39024</v>
      </c>
      <c r="Q3104">
        <v>15.88673</v>
      </c>
      <c r="S3104" s="42">
        <f t="shared" ca="1" si="53"/>
        <v>48962</v>
      </c>
      <c r="T3104" s="43">
        <f ca="1">_xll.BInterpol('Base CDI'!$H$4:$H$28,'Base CDI'!$J$4:$J$29,S3104,"Cubic","Extrapolate=Linear","MultiX=Average","Skip=True","Sort=True")</f>
        <v>13.9232186032546</v>
      </c>
      <c r="U3104" s="43">
        <f ca="1">_xll.BInterpol('Base CDI'!$H$4:$H$28,'Base CDI'!$I$4:$I$29,S3104,"Cubic","Extrapolate=Linear","MultiX=Average","Skip=True","Sort=True")</f>
        <v>13.775961851537264</v>
      </c>
    </row>
    <row r="3105" spans="16:21" x14ac:dyDescent="0.25">
      <c r="P3105" s="10">
        <v>39027</v>
      </c>
      <c r="Q3105">
        <v>15.8948</v>
      </c>
      <c r="S3105" s="42">
        <f t="shared" ca="1" si="53"/>
        <v>48963</v>
      </c>
      <c r="T3105" s="43">
        <f ca="1">_xll.BInterpol('Base CDI'!$H$4:$H$28,'Base CDI'!$J$4:$J$29,S3105,"Cubic","Extrapolate=Linear","MultiX=Average","Skip=True","Sort=True")</f>
        <v>13.923240585722482</v>
      </c>
      <c r="U3105" s="43">
        <f ca="1">_xll.BInterpol('Base CDI'!$H$4:$H$28,'Base CDI'!$I$4:$I$29,S3105,"Cubic","Extrapolate=Linear","MultiX=Average","Skip=True","Sort=True")</f>
        <v>13.775972118093756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48964</v>
      </c>
      <c r="T3106" s="43">
        <f ca="1">_xll.BInterpol('Base CDI'!$H$4:$H$28,'Base CDI'!$J$4:$J$29,S3106,"Cubic","Extrapolate=Linear","MultiX=Average","Skip=True","Sort=True")</f>
        <v>13.923262378939114</v>
      </c>
      <c r="U3106" s="43">
        <f ca="1">_xll.BInterpol('Base CDI'!$H$4:$H$28,'Base CDI'!$I$4:$I$29,S3106,"Cubic","Extrapolate=Linear","MultiX=Average","Skip=True","Sort=True")</f>
        <v>13.775982309274262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48965</v>
      </c>
      <c r="T3107" s="43">
        <f ca="1">_xll.BInterpol('Base CDI'!$H$4:$H$28,'Base CDI'!$J$4:$J$29,S3107,"Cubic","Extrapolate=Linear","MultiX=Average","Skip=True","Sort=True")</f>
        <v>13.923283982705465</v>
      </c>
      <c r="U3107" s="43">
        <f ca="1">_xll.BInterpol('Base CDI'!$H$4:$H$28,'Base CDI'!$I$4:$I$29,S3107,"Cubic","Extrapolate=Linear","MultiX=Average","Skip=True","Sort=True")</f>
        <v>13.775992425795245</v>
      </c>
    </row>
    <row r="3108" spans="16:21" x14ac:dyDescent="0.25">
      <c r="P3108" s="10">
        <v>39030</v>
      </c>
      <c r="Q3108">
        <v>15.91906</v>
      </c>
      <c r="S3108" s="42">
        <f t="shared" ca="1" si="53"/>
        <v>48966</v>
      </c>
      <c r="T3108" s="43">
        <f ca="1">_xll.BInterpol('Base CDI'!$H$4:$H$28,'Base CDI'!$J$4:$J$29,S3108,"Cubic","Extrapolate=Linear","MultiX=Average","Skip=True","Sort=True")</f>
        <v>13.923305396822498</v>
      </c>
      <c r="U3108" s="43">
        <f ca="1">_xll.BInterpol('Base CDI'!$H$4:$H$28,'Base CDI'!$I$4:$I$29,S3108,"Cubic","Extrapolate=Linear","MultiX=Average","Skip=True","Sort=True")</f>
        <v>13.776002468373163</v>
      </c>
    </row>
    <row r="3109" spans="16:21" x14ac:dyDescent="0.25">
      <c r="P3109" s="10">
        <v>39031</v>
      </c>
      <c r="Q3109">
        <v>15.92713</v>
      </c>
      <c r="S3109" s="42">
        <f t="shared" ca="1" si="53"/>
        <v>48967</v>
      </c>
      <c r="T3109" s="43">
        <f ca="1">_xll.BInterpol('Base CDI'!$H$4:$H$28,'Base CDI'!$J$4:$J$29,S3109,"Cubic","Extrapolate=Linear","MultiX=Average","Skip=True","Sort=True")</f>
        <v>13.923326621091176</v>
      </c>
      <c r="U3109" s="43">
        <f ca="1">_xll.BInterpol('Base CDI'!$H$4:$H$28,'Base CDI'!$I$4:$I$29,S3109,"Cubic","Extrapolate=Linear","MultiX=Average","Skip=True","Sort=True")</f>
        <v>13.776012437724477</v>
      </c>
    </row>
    <row r="3110" spans="16:21" x14ac:dyDescent="0.25">
      <c r="P3110" s="10">
        <v>39034</v>
      </c>
      <c r="Q3110">
        <v>15.93521</v>
      </c>
      <c r="S3110" s="42">
        <f t="shared" ca="1" si="53"/>
        <v>48968</v>
      </c>
      <c r="T3110" s="43">
        <f ca="1">_xll.BInterpol('Base CDI'!$H$4:$H$28,'Base CDI'!$J$4:$J$29,S3110,"Cubic","Extrapolate=Linear","MultiX=Average","Skip=True","Sort=True")</f>
        <v>13.923347655312471</v>
      </c>
      <c r="U3110" s="43">
        <f ca="1">_xll.BInterpol('Base CDI'!$H$4:$H$28,'Base CDI'!$I$4:$I$29,S3110,"Cubic","Extrapolate=Linear","MultiX=Average","Skip=True","Sort=True")</f>
        <v>13.776022334565649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48969</v>
      </c>
      <c r="T3111" s="43">
        <f ca="1">_xll.BInterpol('Base CDI'!$H$4:$H$28,'Base CDI'!$J$4:$J$29,S3111,"Cubic","Extrapolate=Linear","MultiX=Average","Skip=True","Sort=True")</f>
        <v>13.923368499287342</v>
      </c>
      <c r="U3111" s="43">
        <f ca="1">_xll.BInterpol('Base CDI'!$H$4:$H$28,'Base CDI'!$I$4:$I$29,S3111,"Cubic","Extrapolate=Linear","MultiX=Average","Skip=True","Sort=True")</f>
        <v>13.776032159613141</v>
      </c>
    </row>
    <row r="3112" spans="16:21" x14ac:dyDescent="0.25">
      <c r="P3112" s="10">
        <v>39037</v>
      </c>
      <c r="Q3112">
        <v>15.95138</v>
      </c>
      <c r="S3112" s="42">
        <f t="shared" ca="1" si="53"/>
        <v>48970</v>
      </c>
      <c r="T3112" s="43">
        <f ca="1">_xll.BInterpol('Base CDI'!$H$4:$H$28,'Base CDI'!$J$4:$J$29,S3112,"Cubic","Extrapolate=Linear","MultiX=Average","Skip=True","Sort=True")</f>
        <v>13.923389152816759</v>
      </c>
      <c r="U3112" s="43">
        <f ca="1">_xll.BInterpol('Base CDI'!$H$4:$H$28,'Base CDI'!$I$4:$I$29,S3112,"Cubic","Extrapolate=Linear","MultiX=Average","Skip=True","Sort=True")</f>
        <v>13.776041913583413</v>
      </c>
    </row>
    <row r="3113" spans="16:21" x14ac:dyDescent="0.25">
      <c r="P3113" s="10">
        <v>39038</v>
      </c>
      <c r="Q3113">
        <v>15.95946</v>
      </c>
      <c r="S3113" s="42">
        <f t="shared" ca="1" si="53"/>
        <v>48971</v>
      </c>
      <c r="T3113" s="43">
        <f ca="1">_xll.BInterpol('Base CDI'!$H$4:$H$28,'Base CDI'!$J$4:$J$29,S3113,"Cubic","Extrapolate=Linear","MultiX=Average","Skip=True","Sort=True")</f>
        <v>13.923409615701685</v>
      </c>
      <c r="U3113" s="43">
        <f ca="1">_xll.BInterpol('Base CDI'!$H$4:$H$28,'Base CDI'!$I$4:$I$29,S3113,"Cubic","Extrapolate=Linear","MultiX=Average","Skip=True","Sort=True")</f>
        <v>13.776051597192923</v>
      </c>
    </row>
    <row r="3114" spans="16:21" x14ac:dyDescent="0.25">
      <c r="P3114" s="10">
        <v>39041</v>
      </c>
      <c r="Q3114">
        <v>15.96754</v>
      </c>
      <c r="S3114" s="42">
        <f t="shared" ca="1" si="53"/>
        <v>48972</v>
      </c>
      <c r="T3114" s="43">
        <f ca="1">_xll.BInterpol('Base CDI'!$H$4:$H$28,'Base CDI'!$J$4:$J$29,S3114,"Cubic","Extrapolate=Linear","MultiX=Average","Skip=True","Sort=True")</f>
        <v>13.923429887743087</v>
      </c>
      <c r="U3114" s="43">
        <f ca="1">_xll.BInterpol('Base CDI'!$H$4:$H$28,'Base CDI'!$I$4:$I$29,S3114,"Cubic","Extrapolate=Linear","MultiX=Average","Skip=True","Sort=True")</f>
        <v>13.776061211158135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48973</v>
      </c>
      <c r="T3115" s="43">
        <f ca="1">_xll.BInterpol('Base CDI'!$H$4:$H$28,'Base CDI'!$J$4:$J$29,S3115,"Cubic","Extrapolate=Linear","MultiX=Average","Skip=True","Sort=True")</f>
        <v>13.923449968741927</v>
      </c>
      <c r="U3115" s="43">
        <f ca="1">_xll.BInterpol('Base CDI'!$H$4:$H$28,'Base CDI'!$I$4:$I$29,S3115,"Cubic","Extrapolate=Linear","MultiX=Average","Skip=True","Sort=True")</f>
        <v>13.776070756195509</v>
      </c>
    </row>
    <row r="3116" spans="16:21" x14ac:dyDescent="0.25">
      <c r="P3116" s="10">
        <v>39043</v>
      </c>
      <c r="Q3116">
        <v>15.98373</v>
      </c>
      <c r="S3116" s="42">
        <f t="shared" ca="1" si="53"/>
        <v>48974</v>
      </c>
      <c r="T3116" s="43">
        <f ca="1">_xll.BInterpol('Base CDI'!$H$4:$H$28,'Base CDI'!$J$4:$J$29,S3116,"Cubic","Extrapolate=Linear","MultiX=Average","Skip=True","Sort=True")</f>
        <v>13.923469858499177</v>
      </c>
      <c r="U3116" s="43">
        <f ca="1">_xll.BInterpol('Base CDI'!$H$4:$H$28,'Base CDI'!$I$4:$I$29,S3116,"Cubic","Extrapolate=Linear","MultiX=Average","Skip=True","Sort=True")</f>
        <v>13.776080233021506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48975</v>
      </c>
      <c r="T3117" s="43">
        <f ca="1">_xll.BInterpol('Base CDI'!$H$4:$H$28,'Base CDI'!$J$4:$J$29,S3117,"Cubic","Extrapolate=Linear","MultiX=Average","Skip=True","Sort=True")</f>
        <v>13.923489556815795</v>
      </c>
      <c r="U3117" s="43">
        <f ca="1">_xll.BInterpol('Base CDI'!$H$4:$H$28,'Base CDI'!$I$4:$I$29,S3117,"Cubic","Extrapolate=Linear","MultiX=Average","Skip=True","Sort=True")</f>
        <v>13.776089642352588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48976</v>
      </c>
      <c r="T3118" s="43">
        <f ca="1">_xll.BInterpol('Base CDI'!$H$4:$H$28,'Base CDI'!$J$4:$J$29,S3118,"Cubic","Extrapolate=Linear","MultiX=Average","Skip=True","Sort=True")</f>
        <v>13.923509063492753</v>
      </c>
      <c r="U3118" s="43">
        <f ca="1">_xll.BInterpol('Base CDI'!$H$4:$H$28,'Base CDI'!$I$4:$I$29,S3118,"Cubic","Extrapolate=Linear","MultiX=Average","Skip=True","Sort=True")</f>
        <v>13.776098984905213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48977</v>
      </c>
      <c r="T3119" s="43">
        <f ca="1">_xll.BInterpol('Base CDI'!$H$4:$H$28,'Base CDI'!$J$4:$J$29,S3119,"Cubic","Extrapolate=Linear","MultiX=Average","Skip=True","Sort=True")</f>
        <v>13.923528378331014</v>
      </c>
      <c r="U3119" s="43">
        <f ca="1">_xll.BInterpol('Base CDI'!$H$4:$H$28,'Base CDI'!$I$4:$I$29,S3119,"Cubic","Extrapolate=Linear","MultiX=Average","Skip=True","Sort=True")</f>
        <v>13.776108261395844</v>
      </c>
    </row>
    <row r="3120" spans="16:21" x14ac:dyDescent="0.25">
      <c r="P3120" s="10">
        <v>39049</v>
      </c>
      <c r="Q3120">
        <v>16.01614</v>
      </c>
      <c r="S3120" s="42">
        <f t="shared" ca="1" si="53"/>
        <v>48978</v>
      </c>
      <c r="T3120" s="43">
        <f ca="1">_xll.BInterpol('Base CDI'!$H$4:$H$28,'Base CDI'!$J$4:$J$29,S3120,"Cubic","Extrapolate=Linear","MultiX=Average","Skip=True","Sort=True")</f>
        <v>13.923547501131541</v>
      </c>
      <c r="U3120" s="43">
        <f ca="1">_xll.BInterpol('Base CDI'!$H$4:$H$28,'Base CDI'!$I$4:$I$29,S3120,"Cubic","Extrapolate=Linear","MultiX=Average","Skip=True","Sort=True")</f>
        <v>13.776117472540941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48979</v>
      </c>
      <c r="T3121" s="43">
        <f ca="1">_xll.BInterpol('Base CDI'!$H$4:$H$28,'Base CDI'!$J$4:$J$29,S3121,"Cubic","Extrapolate=Linear","MultiX=Average","Skip=True","Sort=True")</f>
        <v>13.923566431695303</v>
      </c>
      <c r="U3121" s="43">
        <f ca="1">_xll.BInterpol('Base CDI'!$H$4:$H$28,'Base CDI'!$I$4:$I$29,S3121,"Cubic","Extrapolate=Linear","MultiX=Average","Skip=True","Sort=True")</f>
        <v>13.776126619056965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48980</v>
      </c>
      <c r="T3122" s="43">
        <f ca="1">_xll.BInterpol('Base CDI'!$H$4:$H$28,'Base CDI'!$J$4:$J$29,S3122,"Cubic","Extrapolate=Linear","MultiX=Average","Skip=True","Sort=True")</f>
        <v>13.923585169823264</v>
      </c>
      <c r="U3122" s="43">
        <f ca="1">_xll.BInterpol('Base CDI'!$H$4:$H$28,'Base CDI'!$I$4:$I$29,S3122,"Cubic","Extrapolate=Linear","MultiX=Average","Skip=True","Sort=True")</f>
        <v>13.776135701660378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48981</v>
      </c>
      <c r="T3123" s="43">
        <f ca="1">_xll.BInterpol('Base CDI'!$H$4:$H$28,'Base CDI'!$J$4:$J$29,S3123,"Cubic","Extrapolate=Linear","MultiX=Average","Skip=True","Sort=True")</f>
        <v>13.923603715316389</v>
      </c>
      <c r="U3123" s="43">
        <f ca="1">_xll.BInterpol('Base CDI'!$H$4:$H$28,'Base CDI'!$I$4:$I$29,S3123,"Cubic","Extrapolate=Linear","MultiX=Average","Skip=True","Sort=True")</f>
        <v>13.776144721067638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48982</v>
      </c>
      <c r="T3124" s="43">
        <f ca="1">_xll.BInterpol('Base CDI'!$H$4:$H$28,'Base CDI'!$J$4:$J$29,S3124,"Cubic","Extrapolate=Linear","MultiX=Average","Skip=True","Sort=True")</f>
        <v>13.923622067975645</v>
      </c>
      <c r="U3124" s="43">
        <f ca="1">_xll.BInterpol('Base CDI'!$H$4:$H$28,'Base CDI'!$I$4:$I$29,S3124,"Cubic","Extrapolate=Linear","MultiX=Average","Skip=True","Sort=True")</f>
        <v>13.776153677995207</v>
      </c>
    </row>
    <row r="3125" spans="16:21" x14ac:dyDescent="0.25">
      <c r="P3125" s="10">
        <v>39056</v>
      </c>
      <c r="Q3125">
        <v>16.05594</v>
      </c>
      <c r="S3125" s="42">
        <f t="shared" ca="1" si="53"/>
        <v>48983</v>
      </c>
      <c r="T3125" s="43">
        <f ca="1">_xll.BInterpol('Base CDI'!$H$4:$H$28,'Base CDI'!$J$4:$J$29,S3125,"Cubic","Extrapolate=Linear","MultiX=Average","Skip=True","Sort=True")</f>
        <v>13.923640227601995</v>
      </c>
      <c r="U3125" s="43">
        <f ca="1">_xll.BInterpol('Base CDI'!$H$4:$H$28,'Base CDI'!$I$4:$I$29,S3125,"Cubic","Extrapolate=Linear","MultiX=Average","Skip=True","Sort=True")</f>
        <v>13.776162573159549</v>
      </c>
    </row>
    <row r="3126" spans="16:21" x14ac:dyDescent="0.25">
      <c r="P3126" s="10">
        <v>39057</v>
      </c>
      <c r="Q3126">
        <v>16.06381</v>
      </c>
      <c r="S3126" s="42">
        <f t="shared" ca="1" si="53"/>
        <v>48984</v>
      </c>
      <c r="T3126" s="43">
        <f ca="1">_xll.BInterpol('Base CDI'!$H$4:$H$28,'Base CDI'!$J$4:$J$29,S3126,"Cubic","Extrapolate=Linear","MultiX=Average","Skip=True","Sort=True")</f>
        <v>13.923658193996408</v>
      </c>
      <c r="U3126" s="43">
        <f ca="1">_xll.BInterpol('Base CDI'!$H$4:$H$28,'Base CDI'!$I$4:$I$29,S3126,"Cubic","Extrapolate=Linear","MultiX=Average","Skip=True","Sort=True")</f>
        <v>13.776171407277122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48985</v>
      </c>
      <c r="T3127" s="43">
        <f ca="1">_xll.BInterpol('Base CDI'!$H$4:$H$28,'Base CDI'!$J$4:$J$29,S3127,"Cubic","Extrapolate=Linear","MultiX=Average","Skip=True","Sort=True")</f>
        <v>13.923675966959847</v>
      </c>
      <c r="U3127" s="43">
        <f ca="1">_xll.BInterpol('Base CDI'!$H$4:$H$28,'Base CDI'!$I$4:$I$29,S3127,"Cubic","Extrapolate=Linear","MultiX=Average","Skip=True","Sort=True")</f>
        <v>13.776180181064385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48986</v>
      </c>
      <c r="T3128" s="43">
        <f ca="1">_xll.BInterpol('Base CDI'!$H$4:$H$28,'Base CDI'!$J$4:$J$29,S3128,"Cubic","Extrapolate=Linear","MultiX=Average","Skip=True","Sort=True")</f>
        <v>13.923693546293277</v>
      </c>
      <c r="U3128" s="43">
        <f ca="1">_xll.BInterpol('Base CDI'!$H$4:$H$28,'Base CDI'!$I$4:$I$29,S3128,"Cubic","Extrapolate=Linear","MultiX=Average","Skip=True","Sort=True")</f>
        <v>13.776188895237803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48987</v>
      </c>
      <c r="T3129" s="43">
        <f ca="1">_xll.BInterpol('Base CDI'!$H$4:$H$28,'Base CDI'!$J$4:$J$29,S3129,"Cubic","Extrapolate=Linear","MultiX=Average","Skip=True","Sort=True")</f>
        <v>13.923710931797666</v>
      </c>
      <c r="U3129" s="43">
        <f ca="1">_xll.BInterpol('Base CDI'!$H$4:$H$28,'Base CDI'!$I$4:$I$29,S3129,"Cubic","Extrapolate=Linear","MultiX=Average","Skip=True","Sort=True")</f>
        <v>13.776197550513835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48988</v>
      </c>
      <c r="T3130" s="43">
        <f ca="1">_xll.BInterpol('Base CDI'!$H$4:$H$28,'Base CDI'!$J$4:$J$29,S3130,"Cubic","Extrapolate=Linear","MultiX=Average","Skip=True","Sort=True")</f>
        <v>13.923728123273978</v>
      </c>
      <c r="U3130" s="43">
        <f ca="1">_xll.BInterpol('Base CDI'!$H$4:$H$28,'Base CDI'!$I$4:$I$29,S3130,"Cubic","Extrapolate=Linear","MultiX=Average","Skip=True","Sort=True")</f>
        <v>13.77620614760894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48989</v>
      </c>
      <c r="T3131" s="43">
        <f ca="1">_xll.BInterpol('Base CDI'!$H$4:$H$28,'Base CDI'!$J$4:$J$29,S3131,"Cubic","Extrapolate=Linear","MultiX=Average","Skip=True","Sort=True")</f>
        <v>13.923745120523179</v>
      </c>
      <c r="U3131" s="43">
        <f ca="1">_xll.BInterpol('Base CDI'!$H$4:$H$28,'Base CDI'!$I$4:$I$29,S3131,"Cubic","Extrapolate=Linear","MultiX=Average","Skip=True","Sort=True")</f>
        <v>13.776214687239582</v>
      </c>
    </row>
    <row r="3132" spans="16:21" x14ac:dyDescent="0.25">
      <c r="P3132" s="10">
        <v>39065</v>
      </c>
      <c r="Q3132">
        <v>16.11102</v>
      </c>
      <c r="S3132" s="42">
        <f t="shared" ca="1" si="53"/>
        <v>48990</v>
      </c>
      <c r="T3132" s="43">
        <f ca="1">_xll.BInterpol('Base CDI'!$H$4:$H$28,'Base CDI'!$J$4:$J$29,S3132,"Cubic","Extrapolate=Linear","MultiX=Average","Skip=True","Sort=True")</f>
        <v>13.923761923346234</v>
      </c>
      <c r="U3132" s="43">
        <f ca="1">_xll.BInterpol('Base CDI'!$H$4:$H$28,'Base CDI'!$I$4:$I$29,S3132,"Cubic","Extrapolate=Linear","MultiX=Average","Skip=True","Sort=True")</f>
        <v>13.77622317012222</v>
      </c>
    </row>
    <row r="3133" spans="16:21" x14ac:dyDescent="0.25">
      <c r="P3133" s="10">
        <v>39066</v>
      </c>
      <c r="Q3133">
        <v>16.11889</v>
      </c>
      <c r="S3133" s="42">
        <f t="shared" ca="1" si="53"/>
        <v>48991</v>
      </c>
      <c r="T3133" s="43">
        <f ca="1">_xll.BInterpol('Base CDI'!$H$4:$H$28,'Base CDI'!$J$4:$J$29,S3133,"Cubic","Extrapolate=Linear","MultiX=Average","Skip=True","Sort=True")</f>
        <v>13.923778531544107</v>
      </c>
      <c r="U3133" s="43">
        <f ca="1">_xll.BInterpol('Base CDI'!$H$4:$H$28,'Base CDI'!$I$4:$I$29,S3133,"Cubic","Extrapolate=Linear","MultiX=Average","Skip=True","Sort=True")</f>
        <v>13.776231596973314</v>
      </c>
    </row>
    <row r="3134" spans="16:21" x14ac:dyDescent="0.25">
      <c r="P3134" s="10">
        <v>39069</v>
      </c>
      <c r="Q3134">
        <v>16.12677</v>
      </c>
      <c r="S3134" s="42">
        <f t="shared" ca="1" si="53"/>
        <v>48992</v>
      </c>
      <c r="T3134" s="43">
        <f ca="1">_xll.BInterpol('Base CDI'!$H$4:$H$28,'Base CDI'!$J$4:$J$29,S3134,"Cubic","Extrapolate=Linear","MultiX=Average","Skip=True","Sort=True")</f>
        <v>13.923794944917766</v>
      </c>
      <c r="U3134" s="43">
        <f ca="1">_xll.BInterpol('Base CDI'!$H$4:$H$28,'Base CDI'!$I$4:$I$29,S3134,"Cubic","Extrapolate=Linear","MultiX=Average","Skip=True","Sort=True")</f>
        <v>13.776239968509328</v>
      </c>
    </row>
    <row r="3135" spans="16:21" x14ac:dyDescent="0.25">
      <c r="P3135" s="10">
        <v>39070</v>
      </c>
      <c r="Q3135">
        <v>16.13466</v>
      </c>
      <c r="S3135" s="42">
        <f t="shared" ca="1" si="53"/>
        <v>48993</v>
      </c>
      <c r="T3135" s="43">
        <f ca="1">_xll.BInterpol('Base CDI'!$H$4:$H$28,'Base CDI'!$J$4:$J$29,S3135,"Cubic","Extrapolate=Linear","MultiX=Average","Skip=True","Sort=True")</f>
        <v>13.923811163268176</v>
      </c>
      <c r="U3135" s="43">
        <f ca="1">_xll.BInterpol('Base CDI'!$H$4:$H$28,'Base CDI'!$I$4:$I$29,S3135,"Cubic","Extrapolate=Linear","MultiX=Average","Skip=True","Sort=True")</f>
        <v>13.776248285446719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48994</v>
      </c>
      <c r="T3136" s="43">
        <f ca="1">_xll.BInterpol('Base CDI'!$H$4:$H$28,'Base CDI'!$J$4:$J$29,S3136,"Cubic","Extrapolate=Linear","MultiX=Average","Skip=True","Sort=True")</f>
        <v>13.923827186396302</v>
      </c>
      <c r="U3136" s="43">
        <f ca="1">_xll.BInterpol('Base CDI'!$H$4:$H$28,'Base CDI'!$I$4:$I$29,S3136,"Cubic","Extrapolate=Linear","MultiX=Average","Skip=True","Sort=True")</f>
        <v>13.776256548501951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48995</v>
      </c>
      <c r="T3137" s="43">
        <f ca="1">_xll.BInterpol('Base CDI'!$H$4:$H$28,'Base CDI'!$J$4:$J$29,S3137,"Cubic","Extrapolate=Linear","MultiX=Average","Skip=True","Sort=True")</f>
        <v>13.92384301410311</v>
      </c>
      <c r="U3137" s="43">
        <f ca="1">_xll.BInterpol('Base CDI'!$H$4:$H$28,'Base CDI'!$I$4:$I$29,S3137,"Cubic","Extrapolate=Linear","MultiX=Average","Skip=True","Sort=True")</f>
        <v>13.776264758391484</v>
      </c>
    </row>
    <row r="3138" spans="16:21" x14ac:dyDescent="0.25">
      <c r="P3138" s="10">
        <v>39073</v>
      </c>
      <c r="Q3138">
        <v>16.15841</v>
      </c>
      <c r="S3138" s="42">
        <f t="shared" ca="1" si="53"/>
        <v>48996</v>
      </c>
      <c r="T3138" s="43">
        <f ca="1">_xll.BInterpol('Base CDI'!$H$4:$H$28,'Base CDI'!$J$4:$J$29,S3138,"Cubic","Extrapolate=Linear","MultiX=Average","Skip=True","Sort=True")</f>
        <v>13.923858646189563</v>
      </c>
      <c r="U3138" s="43">
        <f ca="1">_xll.BInterpol('Base CDI'!$H$4:$H$28,'Base CDI'!$I$4:$I$29,S3138,"Cubic","Extrapolate=Linear","MultiX=Average","Skip=True","Sort=True")</f>
        <v>13.776272915831777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48997</v>
      </c>
      <c r="T3139" s="43">
        <f ca="1">_xll.BInterpol('Base CDI'!$H$4:$H$28,'Base CDI'!$J$4:$J$29,S3139,"Cubic","Extrapolate=Linear","MultiX=Average","Skip=True","Sort=True")</f>
        <v>13.92387408245663</v>
      </c>
      <c r="U3139" s="43">
        <f ca="1">_xll.BInterpol('Base CDI'!$H$4:$H$28,'Base CDI'!$I$4:$I$29,S3139,"Cubic","Extrapolate=Linear","MultiX=Average","Skip=True","Sort=True")</f>
        <v>13.776281021539294</v>
      </c>
    </row>
    <row r="3140" spans="16:21" x14ac:dyDescent="0.25">
      <c r="P3140" s="10">
        <v>39078</v>
      </c>
      <c r="Q3140">
        <v>16.17426</v>
      </c>
      <c r="S3140" s="42">
        <f t="shared" ca="1" si="53"/>
        <v>48998</v>
      </c>
      <c r="T3140" s="43">
        <f ca="1">_xll.BInterpol('Base CDI'!$H$4:$H$28,'Base CDI'!$J$4:$J$29,S3140,"Cubic","Extrapolate=Linear","MultiX=Average","Skip=True","Sort=True")</f>
        <v>13.923889322705275</v>
      </c>
      <c r="U3140" s="43">
        <f ca="1">_xll.BInterpol('Base CDI'!$H$4:$H$28,'Base CDI'!$I$4:$I$29,S3140,"Cubic","Extrapolate=Linear","MultiX=Average","Skip=True","Sort=True")</f>
        <v>13.776289076230494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48999</v>
      </c>
      <c r="T3141" s="43">
        <f ca="1">_xll.BInterpol('Base CDI'!$H$4:$H$28,'Base CDI'!$J$4:$J$29,S3141,"Cubic","Extrapolate=Linear","MultiX=Average","Skip=True","Sort=True")</f>
        <v>13.923904366736462</v>
      </c>
      <c r="U3141" s="43">
        <f ca="1">_xll.BInterpol('Base CDI'!$H$4:$H$28,'Base CDI'!$I$4:$I$29,S3141,"Cubic","Extrapolate=Linear","MultiX=Average","Skip=True","Sort=True")</f>
        <v>13.776297080621838</v>
      </c>
    </row>
    <row r="3142" spans="16:21" x14ac:dyDescent="0.25">
      <c r="P3142" s="10">
        <v>39080</v>
      </c>
      <c r="Q3142">
        <v>16.19014</v>
      </c>
      <c r="S3142" s="42">
        <f t="shared" ca="1" si="53"/>
        <v>49000</v>
      </c>
      <c r="T3142" s="43">
        <f ca="1">_xll.BInterpol('Base CDI'!$H$4:$H$28,'Base CDI'!$J$4:$J$29,S3142,"Cubic","Extrapolate=Linear","MultiX=Average","Skip=True","Sort=True")</f>
        <v>13.923919214351159</v>
      </c>
      <c r="U3142" s="43">
        <f ca="1">_xll.BInterpol('Base CDI'!$H$4:$H$28,'Base CDI'!$I$4:$I$29,S3142,"Cubic","Extrapolate=Linear","MultiX=Average","Skip=True","Sort=True")</f>
        <v>13.776305035429784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49001</v>
      </c>
      <c r="T3143" s="43">
        <f ca="1">_xll.BInterpol('Base CDI'!$H$4:$H$28,'Base CDI'!$J$4:$J$29,S3143,"Cubic","Extrapolate=Linear","MultiX=Average","Skip=True","Sort=True")</f>
        <v>13.923933865350332</v>
      </c>
      <c r="U3143" s="43">
        <f ca="1">_xll.BInterpol('Base CDI'!$H$4:$H$28,'Base CDI'!$I$4:$I$29,S3143,"Cubic","Extrapolate=Linear","MultiX=Average","Skip=True","Sort=True")</f>
        <v>13.776312941370799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49002</v>
      </c>
      <c r="T3144" s="43">
        <f ca="1">_xll.BInterpol('Base CDI'!$H$4:$H$28,'Base CDI'!$J$4:$J$29,S3144,"Cubic","Extrapolate=Linear","MultiX=Average","Skip=True","Sort=True")</f>
        <v>13.923948319534942</v>
      </c>
      <c r="U3144" s="43">
        <f ca="1">_xll.BInterpol('Base CDI'!$H$4:$H$28,'Base CDI'!$I$4:$I$29,S3144,"Cubic","Extrapolate=Linear","MultiX=Average","Skip=True","Sort=True")</f>
        <v>13.77632079916134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49003</v>
      </c>
      <c r="T3145" s="43">
        <f ca="1">_xll.BInterpol('Base CDI'!$H$4:$H$28,'Base CDI'!$J$4:$J$29,S3145,"Cubic","Extrapolate=Linear","MultiX=Average","Skip=True","Sort=True")</f>
        <v>13.923962576705959</v>
      </c>
      <c r="U3145" s="43">
        <f ca="1">_xll.BInterpol('Base CDI'!$H$4:$H$28,'Base CDI'!$I$4:$I$29,S3145,"Cubic","Extrapolate=Linear","MultiX=Average","Skip=True","Sort=True")</f>
        <v>13.776328609517867</v>
      </c>
    </row>
    <row r="3146" spans="16:21" x14ac:dyDescent="0.25">
      <c r="P3146" s="10">
        <v>39087</v>
      </c>
      <c r="Q3146">
        <v>16.22195</v>
      </c>
      <c r="S3146" s="42">
        <f t="shared" ca="1" si="53"/>
        <v>49004</v>
      </c>
      <c r="T3146" s="43">
        <f ca="1">_xll.BInterpol('Base CDI'!$H$4:$H$28,'Base CDI'!$J$4:$J$29,S3146,"Cubic","Extrapolate=Linear","MultiX=Average","Skip=True","Sort=True")</f>
        <v>13.923976636664348</v>
      </c>
      <c r="U3146" s="43">
        <f ca="1">_xll.BInterpol('Base CDI'!$H$4:$H$28,'Base CDI'!$I$4:$I$29,S3146,"Cubic","Extrapolate=Linear","MultiX=Average","Skip=True","Sort=True")</f>
        <v>13.776336373156843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49005</v>
      </c>
      <c r="T3147" s="43">
        <f ca="1">_xll.BInterpol('Base CDI'!$H$4:$H$28,'Base CDI'!$J$4:$J$29,S3147,"Cubic","Extrapolate=Linear","MultiX=Average","Skip=True","Sort=True")</f>
        <v>13.923990499211072</v>
      </c>
      <c r="U3147" s="43">
        <f ca="1">_xll.BInterpol('Base CDI'!$H$4:$H$28,'Base CDI'!$I$4:$I$29,S3147,"Cubic","Extrapolate=Linear","MultiX=Average","Skip=True","Sort=True")</f>
        <v>13.776344090794728</v>
      </c>
    </row>
    <row r="3148" spans="16:21" x14ac:dyDescent="0.25">
      <c r="P3148" s="10">
        <v>39091</v>
      </c>
      <c r="Q3148">
        <v>16.23789</v>
      </c>
      <c r="S3148" s="42">
        <f t="shared" ca="1" si="54"/>
        <v>49006</v>
      </c>
      <c r="T3148" s="43">
        <f ca="1">_xll.BInterpol('Base CDI'!$H$4:$H$28,'Base CDI'!$J$4:$J$29,S3148,"Cubic","Extrapolate=Linear","MultiX=Average","Skip=True","Sort=True")</f>
        <v>13.924004164147098</v>
      </c>
      <c r="U3148" s="43">
        <f ca="1">_xll.BInterpol('Base CDI'!$H$4:$H$28,'Base CDI'!$I$4:$I$29,S3148,"Cubic","Extrapolate=Linear","MultiX=Average","Skip=True","Sort=True")</f>
        <v>13.776351763147982</v>
      </c>
    </row>
    <row r="3149" spans="16:21" x14ac:dyDescent="0.25">
      <c r="P3149" s="10">
        <v>39092</v>
      </c>
      <c r="Q3149">
        <v>16.24587</v>
      </c>
      <c r="S3149" s="42">
        <f t="shared" ca="1" si="54"/>
        <v>49007</v>
      </c>
      <c r="T3149" s="43">
        <f ca="1">_xll.BInterpol('Base CDI'!$H$4:$H$28,'Base CDI'!$J$4:$J$29,S3149,"Cubic","Extrapolate=Linear","MultiX=Average","Skip=True","Sort=True")</f>
        <v>13.924017631273392</v>
      </c>
      <c r="U3149" s="43">
        <f ca="1">_xll.BInterpol('Base CDI'!$H$4:$H$28,'Base CDI'!$I$4:$I$29,S3149,"Cubic","Extrapolate=Linear","MultiX=Average","Skip=True","Sort=True")</f>
        <v>13.776359390933068</v>
      </c>
    </row>
    <row r="3150" spans="16:21" x14ac:dyDescent="0.25">
      <c r="P3150" s="10">
        <v>39093</v>
      </c>
      <c r="Q3150">
        <v>16.25384</v>
      </c>
      <c r="S3150" s="42">
        <f t="shared" ca="1" si="54"/>
        <v>49008</v>
      </c>
      <c r="T3150" s="43">
        <f ca="1">_xll.BInterpol('Base CDI'!$H$4:$H$28,'Base CDI'!$J$4:$J$29,S3150,"Cubic","Extrapolate=Linear","MultiX=Average","Skip=True","Sort=True")</f>
        <v>13.924030900390918</v>
      </c>
      <c r="U3150" s="43">
        <f ca="1">_xll.BInterpol('Base CDI'!$H$4:$H$28,'Base CDI'!$I$4:$I$29,S3150,"Cubic","Extrapolate=Linear","MultiX=Average","Skip=True","Sort=True")</f>
        <v>13.776366974866445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49009</v>
      </c>
      <c r="T3151" s="43">
        <f ca="1">_xll.BInterpol('Base CDI'!$H$4:$H$28,'Base CDI'!$J$4:$J$29,S3151,"Cubic","Extrapolate=Linear","MultiX=Average","Skip=True","Sort=True")</f>
        <v>13.924043971300643</v>
      </c>
      <c r="U3151" s="43">
        <f ca="1">_xll.BInterpol('Base CDI'!$H$4:$H$28,'Base CDI'!$I$4:$I$29,S3151,"Cubic","Extrapolate=Linear","MultiX=Average","Skip=True","Sort=True")</f>
        <v>13.776374515664575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49010</v>
      </c>
      <c r="T3152" s="43">
        <f ca="1">_xll.BInterpol('Base CDI'!$H$4:$H$28,'Base CDI'!$J$4:$J$29,S3152,"Cubic","Extrapolate=Linear","MultiX=Average","Skip=True","Sort=True")</f>
        <v>13.924056843803532</v>
      </c>
      <c r="U3152" s="43">
        <f ca="1">_xll.BInterpol('Base CDI'!$H$4:$H$28,'Base CDI'!$I$4:$I$29,S3152,"Cubic","Extrapolate=Linear","MultiX=Average","Skip=True","Sort=True")</f>
        <v>13.776382014043918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49011</v>
      </c>
      <c r="T3153" s="43">
        <f ca="1">_xll.BInterpol('Base CDI'!$H$4:$H$28,'Base CDI'!$J$4:$J$29,S3153,"Cubic","Extrapolate=Linear","MultiX=Average","Skip=True","Sort=True")</f>
        <v>13.92406951770055</v>
      </c>
      <c r="U3153" s="43">
        <f ca="1">_xll.BInterpol('Base CDI'!$H$4:$H$28,'Base CDI'!$I$4:$I$29,S3153,"Cubic","Extrapolate=Linear","MultiX=Average","Skip=True","Sort=True")</f>
        <v>13.776389470720936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49012</v>
      </c>
      <c r="T3154" s="43">
        <f ca="1">_xll.BInterpol('Base CDI'!$H$4:$H$28,'Base CDI'!$J$4:$J$29,S3154,"Cubic","Extrapolate=Linear","MultiX=Average","Skip=True","Sort=True")</f>
        <v>13.924081992792663</v>
      </c>
      <c r="U3154" s="43">
        <f ca="1">_xll.BInterpol('Base CDI'!$H$4:$H$28,'Base CDI'!$I$4:$I$29,S3154,"Cubic","Extrapolate=Linear","MultiX=Average","Skip=True","Sort=True")</f>
        <v>13.776396886412087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49013</v>
      </c>
      <c r="T3155" s="43">
        <f ca="1">_xll.BInterpol('Base CDI'!$H$4:$H$28,'Base CDI'!$J$4:$J$29,S3155,"Cubic","Extrapolate=Linear","MultiX=Average","Skip=True","Sort=True")</f>
        <v>13.924094268880838</v>
      </c>
      <c r="U3155" s="43">
        <f ca="1">_xll.BInterpol('Base CDI'!$H$4:$H$28,'Base CDI'!$I$4:$I$29,S3155,"Cubic","Extrapolate=Linear","MultiX=Average","Skip=True","Sort=True")</f>
        <v>13.776404261833836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49014</v>
      </c>
      <c r="T3156" s="43">
        <f ca="1">_xll.BInterpol('Base CDI'!$H$4:$H$28,'Base CDI'!$J$4:$J$29,S3156,"Cubic","Extrapolate=Linear","MultiX=Average","Skip=True","Sort=True")</f>
        <v>13.924106345766036</v>
      </c>
      <c r="U3156" s="43">
        <f ca="1">_xll.BInterpol('Base CDI'!$H$4:$H$28,'Base CDI'!$I$4:$I$29,S3156,"Cubic","Extrapolate=Linear","MultiX=Average","Skip=True","Sort=True")</f>
        <v>13.776411597702639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49015</v>
      </c>
      <c r="T3157" s="43">
        <f ca="1">_xll.BInterpol('Base CDI'!$H$4:$H$28,'Base CDI'!$J$4:$J$29,S3157,"Cubic","Extrapolate=Linear","MultiX=Average","Skip=True","Sort=True")</f>
        <v>13.924118223249227</v>
      </c>
      <c r="U3157" s="43">
        <f ca="1">_xll.BInterpol('Base CDI'!$H$4:$H$28,'Base CDI'!$I$4:$I$29,S3157,"Cubic","Extrapolate=Linear","MultiX=Average","Skip=True","Sort=True")</f>
        <v>13.776418894734961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49016</v>
      </c>
      <c r="T3158" s="43">
        <f ca="1">_xll.BInterpol('Base CDI'!$H$4:$H$28,'Base CDI'!$J$4:$J$29,S3158,"Cubic","Extrapolate=Linear","MultiX=Average","Skip=True","Sort=True")</f>
        <v>13.924129901131375</v>
      </c>
      <c r="U3158" s="43">
        <f ca="1">_xll.BInterpol('Base CDI'!$H$4:$H$28,'Base CDI'!$I$4:$I$29,S3158,"Cubic","Extrapolate=Linear","MultiX=Average","Skip=True","Sort=True")</f>
        <v>13.776426153647263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49017</v>
      </c>
      <c r="T3159" s="43">
        <f ca="1">_xll.BInterpol('Base CDI'!$H$4:$H$28,'Base CDI'!$J$4:$J$29,S3159,"Cubic","Extrapolate=Linear","MultiX=Average","Skip=True","Sort=True")</f>
        <v>13.924141379213445</v>
      </c>
      <c r="U3159" s="43">
        <f ca="1">_xll.BInterpol('Base CDI'!$H$4:$H$28,'Base CDI'!$I$4:$I$29,S3159,"Cubic","Extrapolate=Linear","MultiX=Average","Skip=True","Sort=True")</f>
        <v>13.776433375156001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49018</v>
      </c>
      <c r="T3160" s="43">
        <f ca="1">_xll.BInterpol('Base CDI'!$H$4:$H$28,'Base CDI'!$J$4:$J$29,S3160,"Cubic","Extrapolate=Linear","MultiX=Average","Skip=True","Sort=True")</f>
        <v>13.924152657296402</v>
      </c>
      <c r="U3160" s="43">
        <f ca="1">_xll.BInterpol('Base CDI'!$H$4:$H$28,'Base CDI'!$I$4:$I$29,S3160,"Cubic","Extrapolate=Linear","MultiX=Average","Skip=True","Sort=True")</f>
        <v>13.776440559977642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49019</v>
      </c>
      <c r="T3161" s="43">
        <f ca="1">_xll.BInterpol('Base CDI'!$H$4:$H$28,'Base CDI'!$J$4:$J$29,S3161,"Cubic","Extrapolate=Linear","MultiX=Average","Skip=True","Sort=True")</f>
        <v>13.924163735181214</v>
      </c>
      <c r="U3161" s="43">
        <f ca="1">_xll.BInterpol('Base CDI'!$H$4:$H$28,'Base CDI'!$I$4:$I$29,S3161,"Cubic","Extrapolate=Linear","MultiX=Average","Skip=True","Sort=True")</f>
        <v>13.776447708828641</v>
      </c>
    </row>
    <row r="3162" spans="16:21" x14ac:dyDescent="0.25">
      <c r="P3162" s="10">
        <v>39111</v>
      </c>
      <c r="Q3162">
        <v>16.34918</v>
      </c>
      <c r="S3162" s="42">
        <f t="shared" ca="1" si="54"/>
        <v>49020</v>
      </c>
      <c r="T3162" s="43">
        <f ca="1">_xll.BInterpol('Base CDI'!$H$4:$H$28,'Base CDI'!$J$4:$J$29,S3162,"Cubic","Extrapolate=Linear","MultiX=Average","Skip=True","Sort=True")</f>
        <v>13.924174612668843</v>
      </c>
      <c r="U3162" s="43">
        <f ca="1">_xll.BInterpol('Base CDI'!$H$4:$H$28,'Base CDI'!$I$4:$I$29,S3162,"Cubic","Extrapolate=Linear","MultiX=Average","Skip=True","Sort=True")</f>
        <v>13.776454822425464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49021</v>
      </c>
      <c r="T3163" s="43">
        <f ca="1">_xll.BInterpol('Base CDI'!$H$4:$H$28,'Base CDI'!$J$4:$J$29,S3163,"Cubic","Extrapolate=Linear","MultiX=Average","Skip=True","Sort=True")</f>
        <v>13.924185289560256</v>
      </c>
      <c r="U3163" s="43">
        <f ca="1">_xll.BInterpol('Base CDI'!$H$4:$H$28,'Base CDI'!$I$4:$I$29,S3163,"Cubic","Extrapolate=Linear","MultiX=Average","Skip=True","Sort=True")</f>
        <v>13.776461901484568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49022</v>
      </c>
      <c r="T3164" s="43">
        <f ca="1">_xll.BInterpol('Base CDI'!$H$4:$H$28,'Base CDI'!$J$4:$J$29,S3164,"Cubic","Extrapolate=Linear","MultiX=Average","Skip=True","Sort=True")</f>
        <v>13.924195765656421</v>
      </c>
      <c r="U3164" s="43">
        <f ca="1">_xll.BInterpol('Base CDI'!$H$4:$H$28,'Base CDI'!$I$4:$I$29,S3164,"Cubic","Extrapolate=Linear","MultiX=Average","Skip=True","Sort=True")</f>
        <v>13.776468946722417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49023</v>
      </c>
      <c r="T3165" s="43">
        <f ca="1">_xll.BInterpol('Base CDI'!$H$4:$H$28,'Base CDI'!$J$4:$J$29,S3165,"Cubic","Extrapolate=Linear","MultiX=Average","Skip=True","Sort=True")</f>
        <v>13.9242060407583</v>
      </c>
      <c r="U3165" s="43">
        <f ca="1">_xll.BInterpol('Base CDI'!$H$4:$H$28,'Base CDI'!$I$4:$I$29,S3165,"Cubic","Extrapolate=Linear","MultiX=Average","Skip=True","Sort=True")</f>
        <v>13.776475958855469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49024</v>
      </c>
      <c r="T3166" s="43">
        <f ca="1">_xll.BInterpol('Base CDI'!$H$4:$H$28,'Base CDI'!$J$4:$J$29,S3166,"Cubic","Extrapolate=Linear","MultiX=Average","Skip=True","Sort=True")</f>
        <v>13.92421611466686</v>
      </c>
      <c r="U3166" s="43">
        <f ca="1">_xll.BInterpol('Base CDI'!$H$4:$H$28,'Base CDI'!$I$4:$I$29,S3166,"Cubic","Extrapolate=Linear","MultiX=Average","Skip=True","Sort=True")</f>
        <v>13.776482938600187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49025</v>
      </c>
      <c r="T3167" s="43">
        <f ca="1">_xll.BInterpol('Base CDI'!$H$4:$H$28,'Base CDI'!$J$4:$J$29,S3167,"Cubic","Extrapolate=Linear","MultiX=Average","Skip=True","Sort=True")</f>
        <v>13.924225987183066</v>
      </c>
      <c r="U3167" s="43">
        <f ca="1">_xll.BInterpol('Base CDI'!$H$4:$H$28,'Base CDI'!$I$4:$I$29,S3167,"Cubic","Extrapolate=Linear","MultiX=Average","Skip=True","Sort=True")</f>
        <v>13.776489886673032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49026</v>
      </c>
      <c r="T3168" s="43">
        <f ca="1">_xll.BInterpol('Base CDI'!$H$4:$H$28,'Base CDI'!$J$4:$J$29,S3168,"Cubic","Extrapolate=Linear","MultiX=Average","Skip=True","Sort=True")</f>
        <v>13.924235658107884</v>
      </c>
      <c r="U3168" s="43">
        <f ca="1">_xll.BInterpol('Base CDI'!$H$4:$H$28,'Base CDI'!$I$4:$I$29,S3168,"Cubic","Extrapolate=Linear","MultiX=Average","Skip=True","Sort=True")</f>
        <v>13.776496803790462</v>
      </c>
    </row>
    <row r="3169" spans="16:21" x14ac:dyDescent="0.25">
      <c r="P3169" s="10">
        <v>39120</v>
      </c>
      <c r="Q3169">
        <v>16.40436</v>
      </c>
      <c r="S3169" s="42">
        <f t="shared" ca="1" si="54"/>
        <v>49027</v>
      </c>
      <c r="T3169" s="43">
        <f ca="1">_xll.BInterpol('Base CDI'!$H$4:$H$28,'Base CDI'!$J$4:$J$29,S3169,"Cubic","Extrapolate=Linear","MultiX=Average","Skip=True","Sort=True")</f>
        <v>13.924245127242278</v>
      </c>
      <c r="U3169" s="43">
        <f ca="1">_xll.BInterpol('Base CDI'!$H$4:$H$28,'Base CDI'!$I$4:$I$29,S3169,"Cubic","Extrapolate=Linear","MultiX=Average","Skip=True","Sort=True")</f>
        <v>13.776503690668939</v>
      </c>
    </row>
    <row r="3170" spans="16:21" x14ac:dyDescent="0.25">
      <c r="P3170" s="10">
        <v>39121</v>
      </c>
      <c r="Q3170">
        <v>16.41226</v>
      </c>
      <c r="S3170" s="42">
        <f t="shared" ca="1" si="54"/>
        <v>49028</v>
      </c>
      <c r="T3170" s="43">
        <f ca="1">_xll.BInterpol('Base CDI'!$H$4:$H$28,'Base CDI'!$J$4:$J$29,S3170,"Cubic","Extrapolate=Linear","MultiX=Average","Skip=True","Sort=True")</f>
        <v>13.924254394387216</v>
      </c>
      <c r="U3170" s="43">
        <f ca="1">_xll.BInterpol('Base CDI'!$H$4:$H$28,'Base CDI'!$I$4:$I$29,S3170,"Cubic","Extrapolate=Linear","MultiX=Average","Skip=True","Sort=True")</f>
        <v>13.776510548024927</v>
      </c>
    </row>
    <row r="3171" spans="16:21" x14ac:dyDescent="0.25">
      <c r="P3171" s="10">
        <v>39122</v>
      </c>
      <c r="Q3171">
        <v>16.42015</v>
      </c>
      <c r="S3171" s="42">
        <f t="shared" ca="1" si="54"/>
        <v>49029</v>
      </c>
      <c r="T3171" s="43">
        <f ca="1">_xll.BInterpol('Base CDI'!$H$4:$H$28,'Base CDI'!$J$4:$J$29,S3171,"Cubic","Extrapolate=Linear","MultiX=Average","Skip=True","Sort=True")</f>
        <v>13.924263459343662</v>
      </c>
      <c r="U3171" s="43">
        <f ca="1">_xll.BInterpol('Base CDI'!$H$4:$H$28,'Base CDI'!$I$4:$I$29,S3171,"Cubic","Extrapolate=Linear","MultiX=Average","Skip=True","Sort=True")</f>
        <v>13.776517376574882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49030</v>
      </c>
      <c r="T3172" s="43">
        <f ca="1">_xll.BInterpol('Base CDI'!$H$4:$H$28,'Base CDI'!$J$4:$J$29,S3172,"Cubic","Extrapolate=Linear","MultiX=Average","Skip=True","Sort=True")</f>
        <v>13.924272321912582</v>
      </c>
      <c r="U3172" s="43">
        <f ca="1">_xll.BInterpol('Base CDI'!$H$4:$H$28,'Base CDI'!$I$4:$I$29,S3172,"Cubic","Extrapolate=Linear","MultiX=Average","Skip=True","Sort=True")</f>
        <v>13.776524177035268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49031</v>
      </c>
      <c r="T3173" s="43">
        <f ca="1">_xll.BInterpol('Base CDI'!$H$4:$H$28,'Base CDI'!$J$4:$J$29,S3173,"Cubic","Extrapolate=Linear","MultiX=Average","Skip=True","Sort=True")</f>
        <v>13.924280981894942</v>
      </c>
      <c r="U3173" s="43">
        <f ca="1">_xll.BInterpol('Base CDI'!$H$4:$H$28,'Base CDI'!$I$4:$I$29,S3173,"Cubic","Extrapolate=Linear","MultiX=Average","Skip=True","Sort=True")</f>
        <v>13.776530950122545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49032</v>
      </c>
      <c r="T3174" s="43">
        <f ca="1">_xll.BInterpol('Base CDI'!$H$4:$H$28,'Base CDI'!$J$4:$J$29,S3174,"Cubic","Extrapolate=Linear","MultiX=Average","Skip=True","Sort=True")</f>
        <v>13.924289439091705</v>
      </c>
      <c r="U3174" s="43">
        <f ca="1">_xll.BInterpol('Base CDI'!$H$4:$H$28,'Base CDI'!$I$4:$I$29,S3174,"Cubic","Extrapolate=Linear","MultiX=Average","Skip=True","Sort=True")</f>
        <v>13.776537696553174</v>
      </c>
    </row>
    <row r="3175" spans="16:21" x14ac:dyDescent="0.25">
      <c r="P3175" s="10">
        <v>39128</v>
      </c>
      <c r="Q3175">
        <v>16.45177</v>
      </c>
      <c r="S3175" s="42">
        <f t="shared" ca="1" si="54"/>
        <v>49033</v>
      </c>
      <c r="T3175" s="43">
        <f ca="1">_xll.BInterpol('Base CDI'!$H$4:$H$28,'Base CDI'!$J$4:$J$29,S3175,"Cubic","Extrapolate=Linear","MultiX=Average","Skip=True","Sort=True")</f>
        <v>13.924297693303838</v>
      </c>
      <c r="U3175" s="43">
        <f ca="1">_xll.BInterpol('Base CDI'!$H$4:$H$28,'Base CDI'!$I$4:$I$29,S3175,"Cubic","Extrapolate=Linear","MultiX=Average","Skip=True","Sort=True")</f>
        <v>13.776544417043617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49034</v>
      </c>
      <c r="T3176" s="43">
        <f ca="1">_xll.BInterpol('Base CDI'!$H$4:$H$28,'Base CDI'!$J$4:$J$29,S3176,"Cubic","Extrapolate=Linear","MultiX=Average","Skip=True","Sort=True")</f>
        <v>13.924305744332308</v>
      </c>
      <c r="U3176" s="43">
        <f ca="1">_xll.BInterpol('Base CDI'!$H$4:$H$28,'Base CDI'!$I$4:$I$29,S3176,"Cubic","Extrapolate=Linear","MultiX=Average","Skip=True","Sort=True")</f>
        <v>13.776551112310331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49035</v>
      </c>
      <c r="T3177" s="43">
        <f ca="1">_xll.BInterpol('Base CDI'!$H$4:$H$28,'Base CDI'!$J$4:$J$29,S3177,"Cubic","Extrapolate=Linear","MultiX=Average","Skip=True","Sort=True")</f>
        <v>13.924313591978079</v>
      </c>
      <c r="U3177" s="43">
        <f ca="1">_xll.BInterpol('Base CDI'!$H$4:$H$28,'Base CDI'!$I$4:$I$29,S3177,"Cubic","Extrapolate=Linear","MultiX=Average","Skip=True","Sort=True")</f>
        <v>13.776557783069782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49036</v>
      </c>
      <c r="T3178" s="43">
        <f ca="1">_xll.BInterpol('Base CDI'!$H$4:$H$28,'Base CDI'!$J$4:$J$29,S3178,"Cubic","Extrapolate=Linear","MultiX=Average","Skip=True","Sort=True")</f>
        <v>13.924321236042116</v>
      </c>
      <c r="U3178" s="43">
        <f ca="1">_xll.BInterpol('Base CDI'!$H$4:$H$28,'Base CDI'!$I$4:$I$29,S3178,"Cubic","Extrapolate=Linear","MultiX=Average","Skip=True","Sort=True")</f>
        <v>13.776564430038427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49037</v>
      </c>
      <c r="T3179" s="43">
        <f ca="1">_xll.BInterpol('Base CDI'!$H$4:$H$28,'Base CDI'!$J$4:$J$29,S3179,"Cubic","Extrapolate=Linear","MultiX=Average","Skip=True","Sort=True")</f>
        <v>13.924328676325386</v>
      </c>
      <c r="U3179" s="43">
        <f ca="1">_xll.BInterpol('Base CDI'!$H$4:$H$28,'Base CDI'!$I$4:$I$29,S3179,"Cubic","Extrapolate=Linear","MultiX=Average","Skip=True","Sort=True")</f>
        <v>13.776571053932727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49038</v>
      </c>
      <c r="T3180" s="43">
        <f ca="1">_xll.BInterpol('Base CDI'!$H$4:$H$28,'Base CDI'!$J$4:$J$29,S3180,"Cubic","Extrapolate=Linear","MultiX=Average","Skip=True","Sort=True")</f>
        <v>13.924335912628852</v>
      </c>
      <c r="U3180" s="43">
        <f ca="1">_xll.BInterpol('Base CDI'!$H$4:$H$28,'Base CDI'!$I$4:$I$29,S3180,"Cubic","Extrapolate=Linear","MultiX=Average","Skip=True","Sort=True")</f>
        <v>13.776577655469145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49039</v>
      </c>
      <c r="T3181" s="43">
        <f ca="1">_xll.BInterpol('Base CDI'!$H$4:$H$28,'Base CDI'!$J$4:$J$29,S3181,"Cubic","Extrapolate=Linear","MultiX=Average","Skip=True","Sort=True")</f>
        <v>13.924342944753482</v>
      </c>
      <c r="U3181" s="43">
        <f ca="1">_xll.BInterpol('Base CDI'!$H$4:$H$28,'Base CDI'!$I$4:$I$29,S3181,"Cubic","Extrapolate=Linear","MultiX=Average","Skip=True","Sort=True")</f>
        <v>13.77658423536414</v>
      </c>
    </row>
    <row r="3182" spans="16:21" x14ac:dyDescent="0.25">
      <c r="P3182" s="10">
        <v>39141</v>
      </c>
      <c r="Q3182">
        <v>16.50723</v>
      </c>
      <c r="S3182" s="42">
        <f t="shared" ca="1" si="54"/>
        <v>49040</v>
      </c>
      <c r="T3182" s="43">
        <f ca="1">_xll.BInterpol('Base CDI'!$H$4:$H$28,'Base CDI'!$J$4:$J$29,S3182,"Cubic","Extrapolate=Linear","MultiX=Average","Skip=True","Sort=True")</f>
        <v>13.924349772500241</v>
      </c>
      <c r="U3182" s="43">
        <f ca="1">_xll.BInterpol('Base CDI'!$H$4:$H$28,'Base CDI'!$I$4:$I$29,S3182,"Cubic","Extrapolate=Linear","MultiX=Average","Skip=True","Sort=True")</f>
        <v>13.776590794334176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49041</v>
      </c>
      <c r="T3183" s="43">
        <f ca="1">_xll.BInterpol('Base CDI'!$H$4:$H$28,'Base CDI'!$J$4:$J$29,S3183,"Cubic","Extrapolate=Linear","MultiX=Average","Skip=True","Sort=True")</f>
        <v>13.924356395670094</v>
      </c>
      <c r="U3183" s="43">
        <f ca="1">_xll.BInterpol('Base CDI'!$H$4:$H$28,'Base CDI'!$I$4:$I$29,S3183,"Cubic","Extrapolate=Linear","MultiX=Average","Skip=True","Sort=True")</f>
        <v>13.77659733309571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49042</v>
      </c>
      <c r="T3184" s="43">
        <f ca="1">_xll.BInterpol('Base CDI'!$H$4:$H$28,'Base CDI'!$J$4:$J$29,S3184,"Cubic","Extrapolate=Linear","MultiX=Average","Skip=True","Sort=True")</f>
        <v>13.924362814064006</v>
      </c>
      <c r="U3184" s="43">
        <f ca="1">_xll.BInterpol('Base CDI'!$H$4:$H$28,'Base CDI'!$I$4:$I$29,S3184,"Cubic","Extrapolate=Linear","MultiX=Average","Skip=True","Sort=True")</f>
        <v>13.776603852365204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49043</v>
      </c>
      <c r="T3185" s="43">
        <f ca="1">_xll.BInterpol('Base CDI'!$H$4:$H$28,'Base CDI'!$J$4:$J$29,S3185,"Cubic","Extrapolate=Linear","MultiX=Average","Skip=True","Sort=True")</f>
        <v>13.924369027482944</v>
      </c>
      <c r="U3185" s="43">
        <f ca="1">_xll.BInterpol('Base CDI'!$H$4:$H$28,'Base CDI'!$I$4:$I$29,S3185,"Cubic","Extrapolate=Linear","MultiX=Average","Skip=True","Sort=True")</f>
        <v>13.77661035285912</v>
      </c>
    </row>
    <row r="3186" spans="16:21" x14ac:dyDescent="0.25">
      <c r="P3186" s="10">
        <v>39147</v>
      </c>
      <c r="Q3186">
        <v>16.53905</v>
      </c>
      <c r="S3186" s="42">
        <f t="shared" ca="1" si="54"/>
        <v>49044</v>
      </c>
      <c r="T3186" s="43">
        <f ca="1">_xll.BInterpol('Base CDI'!$H$4:$H$28,'Base CDI'!$J$4:$J$29,S3186,"Cubic","Extrapolate=Linear","MultiX=Average","Skip=True","Sort=True")</f>
        <v>13.924375035727872</v>
      </c>
      <c r="U3186" s="43">
        <f ca="1">_xll.BInterpol('Base CDI'!$H$4:$H$28,'Base CDI'!$I$4:$I$29,S3186,"Cubic","Extrapolate=Linear","MultiX=Average","Skip=True","Sort=True")</f>
        <v>13.776616835293916</v>
      </c>
    </row>
    <row r="3187" spans="16:21" x14ac:dyDescent="0.25">
      <c r="P3187" s="10">
        <v>39148</v>
      </c>
      <c r="Q3187">
        <v>16.54701</v>
      </c>
      <c r="S3187" s="42">
        <f t="shared" ca="1" si="54"/>
        <v>49045</v>
      </c>
      <c r="T3187" s="43">
        <f ca="1">_xll.BInterpol('Base CDI'!$H$4:$H$28,'Base CDI'!$J$4:$J$29,S3187,"Cubic","Extrapolate=Linear","MultiX=Average","Skip=True","Sort=True")</f>
        <v>13.924380838599756</v>
      </c>
      <c r="U3187" s="43">
        <f ca="1">_xll.BInterpol('Base CDI'!$H$4:$H$28,'Base CDI'!$I$4:$I$29,S3187,"Cubic","Extrapolate=Linear","MultiX=Average","Skip=True","Sort=True")</f>
        <v>13.776623300386056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49046</v>
      </c>
      <c r="T3188" s="43">
        <f ca="1">_xll.BInterpol('Base CDI'!$H$4:$H$28,'Base CDI'!$J$4:$J$29,S3188,"Cubic","Extrapolate=Linear","MultiX=Average","Skip=True","Sort=True")</f>
        <v>13.924386435899562</v>
      </c>
      <c r="U3188" s="43">
        <f ca="1">_xll.BInterpol('Base CDI'!$H$4:$H$28,'Base CDI'!$I$4:$I$29,S3188,"Cubic","Extrapolate=Linear","MultiX=Average","Skip=True","Sort=True")</f>
        <v>13.776629748852001</v>
      </c>
    </row>
    <row r="3189" spans="16:21" x14ac:dyDescent="0.25">
      <c r="P3189" s="10">
        <v>39150</v>
      </c>
      <c r="Q3189">
        <v>16.56278</v>
      </c>
      <c r="S3189" s="42">
        <f t="shared" ca="1" si="54"/>
        <v>49047</v>
      </c>
      <c r="T3189" s="43">
        <f ca="1">_xll.BInterpol('Base CDI'!$H$4:$H$28,'Base CDI'!$J$4:$J$29,S3189,"Cubic","Extrapolate=Linear","MultiX=Average","Skip=True","Sort=True")</f>
        <v>13.924391827428254</v>
      </c>
      <c r="U3189" s="43">
        <f ca="1">_xll.BInterpol('Base CDI'!$H$4:$H$28,'Base CDI'!$I$4:$I$29,S3189,"Cubic","Extrapolate=Linear","MultiX=Average","Skip=True","Sort=True")</f>
        <v>13.776636181408209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49048</v>
      </c>
      <c r="T3190" s="43">
        <f ca="1">_xll.BInterpol('Base CDI'!$H$4:$H$28,'Base CDI'!$J$4:$J$29,S3190,"Cubic","Extrapolate=Linear","MultiX=Average","Skip=True","Sort=True")</f>
        <v>13.9243970129868</v>
      </c>
      <c r="U3190" s="43">
        <f ca="1">_xll.BInterpol('Base CDI'!$H$4:$H$28,'Base CDI'!$I$4:$I$29,S3190,"Cubic","Extrapolate=Linear","MultiX=Average","Skip=True","Sort=True")</f>
        <v>13.776642598771144</v>
      </c>
    </row>
    <row r="3191" spans="16:21" x14ac:dyDescent="0.25">
      <c r="P3191" s="10">
        <v>39154</v>
      </c>
      <c r="Q3191">
        <v>16.57845</v>
      </c>
      <c r="S3191" s="42">
        <f t="shared" ca="1" si="54"/>
        <v>49049</v>
      </c>
      <c r="T3191" s="43">
        <f ca="1">_xll.BInterpol('Base CDI'!$H$4:$H$28,'Base CDI'!$J$4:$J$29,S3191,"Cubic","Extrapolate=Linear","MultiX=Average","Skip=True","Sort=True")</f>
        <v>13.924401992376163</v>
      </c>
      <c r="U3191" s="43">
        <f ca="1">_xll.BInterpol('Base CDI'!$H$4:$H$28,'Base CDI'!$I$4:$I$29,S3191,"Cubic","Extrapolate=Linear","MultiX=Average","Skip=True","Sort=True")</f>
        <v>13.776649001657264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49050</v>
      </c>
      <c r="T3192" s="43">
        <f ca="1">_xll.BInterpol('Base CDI'!$H$4:$H$28,'Base CDI'!$J$4:$J$29,S3192,"Cubic","Extrapolate=Linear","MultiX=Average","Skip=True","Sort=True")</f>
        <v>13.924406765397309</v>
      </c>
      <c r="U3192" s="43">
        <f ca="1">_xll.BInterpol('Base CDI'!$H$4:$H$28,'Base CDI'!$I$4:$I$29,S3192,"Cubic","Extrapolate=Linear","MultiX=Average","Skip=True","Sort=True")</f>
        <v>13.776655390783031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49051</v>
      </c>
      <c r="T3193" s="43">
        <f ca="1">_xll.BInterpol('Base CDI'!$H$4:$H$28,'Base CDI'!$J$4:$J$29,S3193,"Cubic","Extrapolate=Linear","MultiX=Average","Skip=True","Sort=True")</f>
        <v>13.924411331851205</v>
      </c>
      <c r="U3193" s="43">
        <f ca="1">_xll.BInterpol('Base CDI'!$H$4:$H$28,'Base CDI'!$I$4:$I$29,S3193,"Cubic","Extrapolate=Linear","MultiX=Average","Skip=True","Sort=True")</f>
        <v>13.776661766864907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49052</v>
      </c>
      <c r="T3194" s="43">
        <f ca="1">_xll.BInterpol('Base CDI'!$H$4:$H$28,'Base CDI'!$J$4:$J$29,S3194,"Cubic","Extrapolate=Linear","MultiX=Average","Skip=True","Sort=True")</f>
        <v>13.924415691538817</v>
      </c>
      <c r="U3194" s="43">
        <f ca="1">_xll.BInterpol('Base CDI'!$H$4:$H$28,'Base CDI'!$I$4:$I$29,S3194,"Cubic","Extrapolate=Linear","MultiX=Average","Skip=True","Sort=True")</f>
        <v>13.776668130619349</v>
      </c>
    </row>
    <row r="3195" spans="16:21" x14ac:dyDescent="0.25">
      <c r="P3195" s="10">
        <v>39160</v>
      </c>
      <c r="Q3195">
        <v>16.60979</v>
      </c>
      <c r="S3195" s="42">
        <f t="shared" ca="1" si="54"/>
        <v>49053</v>
      </c>
      <c r="T3195" s="43">
        <f ca="1">_xll.BInterpol('Base CDI'!$H$4:$H$28,'Base CDI'!$J$4:$J$29,S3195,"Cubic","Extrapolate=Linear","MultiX=Average","Skip=True","Sort=True")</f>
        <v>13.924419844261108</v>
      </c>
      <c r="U3195" s="43">
        <f ca="1">_xll.BInterpol('Base CDI'!$H$4:$H$28,'Base CDI'!$I$4:$I$29,S3195,"Cubic","Extrapolate=Linear","MultiX=Average","Skip=True","Sort=True")</f>
        <v>13.776674482762823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49054</v>
      </c>
      <c r="T3196" s="43">
        <f ca="1">_xll.BInterpol('Base CDI'!$H$4:$H$28,'Base CDI'!$J$4:$J$29,S3196,"Cubic","Extrapolate=Linear","MultiX=Average","Skip=True","Sort=True")</f>
        <v>13.924423789819043</v>
      </c>
      <c r="U3196" s="43">
        <f ca="1">_xll.BInterpol('Base CDI'!$H$4:$H$28,'Base CDI'!$I$4:$I$29,S3196,"Cubic","Extrapolate=Linear","MultiX=Average","Skip=True","Sort=True")</f>
        <v>13.776680824011788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49055</v>
      </c>
      <c r="T3197" s="43">
        <f ca="1">_xll.BInterpol('Base CDI'!$H$4:$H$28,'Base CDI'!$J$4:$J$29,S3197,"Cubic","Extrapolate=Linear","MultiX=Average","Skip=True","Sort=True")</f>
        <v>13.92442752801359</v>
      </c>
      <c r="U3197" s="43">
        <f ca="1">_xll.BInterpol('Base CDI'!$H$4:$H$28,'Base CDI'!$I$4:$I$29,S3197,"Cubic","Extrapolate=Linear","MultiX=Average","Skip=True","Sort=True")</f>
        <v>13.776687155082703</v>
      </c>
    </row>
    <row r="3198" spans="16:21" x14ac:dyDescent="0.25">
      <c r="P3198" s="10">
        <v>39163</v>
      </c>
      <c r="Q3198">
        <v>16.63335</v>
      </c>
      <c r="S3198" s="42">
        <f t="shared" ca="1" si="54"/>
        <v>49056</v>
      </c>
      <c r="T3198" s="43">
        <f ca="1">_xll.BInterpol('Base CDI'!$H$4:$H$28,'Base CDI'!$J$4:$J$29,S3198,"Cubic","Extrapolate=Linear","MultiX=Average","Skip=True","Sort=True")</f>
        <v>13.924431058645713</v>
      </c>
      <c r="U3198" s="43">
        <f ca="1">_xll.BInterpol('Base CDI'!$H$4:$H$28,'Base CDI'!$I$4:$I$29,S3198,"Cubic","Extrapolate=Linear","MultiX=Average","Skip=True","Sort=True")</f>
        <v>13.77669347669203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49057</v>
      </c>
      <c r="T3199" s="43">
        <f ca="1">_xll.BInterpol('Base CDI'!$H$4:$H$28,'Base CDI'!$J$4:$J$29,S3199,"Cubic","Extrapolate=Linear","MultiX=Average","Skip=True","Sort=True")</f>
        <v>13.924434381516377</v>
      </c>
      <c r="U3199" s="43">
        <f ca="1">_xll.BInterpol('Base CDI'!$H$4:$H$28,'Base CDI'!$I$4:$I$29,S3199,"Cubic","Extrapolate=Linear","MultiX=Average","Skip=True","Sort=True")</f>
        <v>13.776699789556231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49058</v>
      </c>
      <c r="T3200" s="43">
        <f ca="1">_xll.BInterpol('Base CDI'!$H$4:$H$28,'Base CDI'!$J$4:$J$29,S3200,"Cubic","Extrapolate=Linear","MultiX=Average","Skip=True","Sort=True")</f>
        <v>13.924437496426551</v>
      </c>
      <c r="U3200" s="43">
        <f ca="1">_xll.BInterpol('Base CDI'!$H$4:$H$28,'Base CDI'!$I$4:$I$29,S3200,"Cubic","Extrapolate=Linear","MultiX=Average","Skip=True","Sort=True")</f>
        <v>13.776706094391765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49059</v>
      </c>
      <c r="T3201" s="43">
        <f ca="1">_xll.BInterpol('Base CDI'!$H$4:$H$28,'Base CDI'!$J$4:$J$29,S3201,"Cubic","Extrapolate=Linear","MultiX=Average","Skip=True","Sort=True")</f>
        <v>13.924440403177197</v>
      </c>
      <c r="U3201" s="43">
        <f ca="1">_xll.BInterpol('Base CDI'!$H$4:$H$28,'Base CDI'!$I$4:$I$29,S3201,"Cubic","Extrapolate=Linear","MultiX=Average","Skip=True","Sort=True")</f>
        <v>13.776712391915094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49060</v>
      </c>
      <c r="T3202" s="43">
        <f ca="1">_xll.BInterpol('Base CDI'!$H$4:$H$28,'Base CDI'!$J$4:$J$29,S3202,"Cubic","Extrapolate=Linear","MultiX=Average","Skip=True","Sort=True")</f>
        <v>13.924443101569281</v>
      </c>
      <c r="U3202" s="43">
        <f ca="1">_xll.BInterpol('Base CDI'!$H$4:$H$28,'Base CDI'!$I$4:$I$29,S3202,"Cubic","Extrapolate=Linear","MultiX=Average","Skip=True","Sort=True")</f>
        <v>13.776718682842679</v>
      </c>
    </row>
    <row r="3203" spans="16:21" x14ac:dyDescent="0.25">
      <c r="P3203" s="10">
        <v>39170</v>
      </c>
      <c r="Q3203">
        <v>16.67259</v>
      </c>
      <c r="S3203" s="42">
        <f t="shared" ca="1" si="54"/>
        <v>49061</v>
      </c>
      <c r="T3203" s="43">
        <f ca="1">_xll.BInterpol('Base CDI'!$H$4:$H$28,'Base CDI'!$J$4:$J$29,S3203,"Cubic","Extrapolate=Linear","MultiX=Average","Skip=True","Sort=True")</f>
        <v>13.924445591403769</v>
      </c>
      <c r="U3203" s="43">
        <f ca="1">_xll.BInterpol('Base CDI'!$H$4:$H$28,'Base CDI'!$I$4:$I$29,S3203,"Cubic","Extrapolate=Linear","MultiX=Average","Skip=True","Sort=True")</f>
        <v>13.77672496789098</v>
      </c>
    </row>
    <row r="3204" spans="16:21" x14ac:dyDescent="0.25">
      <c r="P3204" s="10">
        <v>39171</v>
      </c>
      <c r="Q3204">
        <v>16.68046</v>
      </c>
      <c r="S3204" s="42">
        <f t="shared" ca="1" si="54"/>
        <v>49062</v>
      </c>
      <c r="T3204" s="43">
        <f ca="1">_xll.BInterpol('Base CDI'!$H$4:$H$28,'Base CDI'!$J$4:$J$29,S3204,"Cubic","Extrapolate=Linear","MultiX=Average","Skip=True","Sort=True")</f>
        <v>13.924447872481625</v>
      </c>
      <c r="U3204" s="43">
        <f ca="1">_xll.BInterpol('Base CDI'!$H$4:$H$28,'Base CDI'!$I$4:$I$29,S3204,"Cubic","Extrapolate=Linear","MultiX=Average","Skip=True","Sort=True")</f>
        <v>13.776731247776459</v>
      </c>
    </row>
    <row r="3205" spans="16:21" x14ac:dyDescent="0.25">
      <c r="P3205" s="10">
        <v>39174</v>
      </c>
      <c r="Q3205">
        <v>16.68835</v>
      </c>
      <c r="S3205" s="42">
        <f t="shared" ca="1" si="54"/>
        <v>49063</v>
      </c>
      <c r="T3205" s="43">
        <f ca="1">_xll.BInterpol('Base CDI'!$H$4:$H$28,'Base CDI'!$J$4:$J$29,S3205,"Cubic","Extrapolate=Linear","MultiX=Average","Skip=True","Sort=True")</f>
        <v>13.924449944603818</v>
      </c>
      <c r="U3205" s="43">
        <f ca="1">_xll.BInterpol('Base CDI'!$H$4:$H$28,'Base CDI'!$I$4:$I$29,S3205,"Cubic","Extrapolate=Linear","MultiX=Average","Skip=True","Sort=True")</f>
        <v>13.776737523215575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49064</v>
      </c>
      <c r="T3206" s="43">
        <f ca="1">_xll.BInterpol('Base CDI'!$H$4:$H$28,'Base CDI'!$J$4:$J$29,S3206,"Cubic","Extrapolate=Linear","MultiX=Average","Skip=True","Sort=True")</f>
        <v>13.924451807571311</v>
      </c>
      <c r="U3206" s="43">
        <f ca="1">_xll.BInterpol('Base CDI'!$H$4:$H$28,'Base CDI'!$I$4:$I$29,S3206,"Cubic","Extrapolate=Linear","MultiX=Average","Skip=True","Sort=True")</f>
        <v>13.776743794924791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49065</v>
      </c>
      <c r="T3207" s="43">
        <f ca="1">_xll.BInterpol('Base CDI'!$H$4:$H$28,'Base CDI'!$J$4:$J$29,S3207,"Cubic","Extrapolate=Linear","MultiX=Average","Skip=True","Sort=True")</f>
        <v>13.92445346118507</v>
      </c>
      <c r="U3207" s="43">
        <f ca="1">_xll.BInterpol('Base CDI'!$H$4:$H$28,'Base CDI'!$I$4:$I$29,S3207,"Cubic","Extrapolate=Linear","MultiX=Average","Skip=True","Sort=True")</f>
        <v>13.776750063620565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49066</v>
      </c>
      <c r="T3208" s="43">
        <f ca="1">_xll.BInterpol('Base CDI'!$H$4:$H$28,'Base CDI'!$J$4:$J$29,S3208,"Cubic","Extrapolate=Linear","MultiX=Average","Skip=True","Sort=True")</f>
        <v>13.92445490524606</v>
      </c>
      <c r="U3208" s="43">
        <f ca="1">_xll.BInterpol('Base CDI'!$H$4:$H$28,'Base CDI'!$I$4:$I$29,S3208,"Cubic","Extrapolate=Linear","MultiX=Average","Skip=True","Sort=True")</f>
        <v>13.77675633001936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49067</v>
      </c>
      <c r="T3209" s="43">
        <f ca="1">_xll.BInterpol('Base CDI'!$H$4:$H$28,'Base CDI'!$J$4:$J$29,S3209,"Cubic","Extrapolate=Linear","MultiX=Average","Skip=True","Sort=True")</f>
        <v>13.924456139555247</v>
      </c>
      <c r="U3209" s="43">
        <f ca="1">_xll.BInterpol('Base CDI'!$H$4:$H$28,'Base CDI'!$I$4:$I$29,S3209,"Cubic","Extrapolate=Linear","MultiX=Average","Skip=True","Sort=True")</f>
        <v>13.776762594837638</v>
      </c>
    </row>
    <row r="3210" spans="16:21" x14ac:dyDescent="0.25">
      <c r="P3210" s="10">
        <v>39182</v>
      </c>
      <c r="Q3210">
        <v>16.72785</v>
      </c>
      <c r="S3210" s="42">
        <f t="shared" ca="1" si="54"/>
        <v>49068</v>
      </c>
      <c r="T3210" s="43">
        <f ca="1">_xll.BInterpol('Base CDI'!$H$4:$H$28,'Base CDI'!$J$4:$J$29,S3210,"Cubic","Extrapolate=Linear","MultiX=Average","Skip=True","Sort=True")</f>
        <v>13.924457163913596</v>
      </c>
      <c r="U3210" s="43">
        <f ca="1">_xll.BInterpol('Base CDI'!$H$4:$H$28,'Base CDI'!$I$4:$I$29,S3210,"Cubic","Extrapolate=Linear","MultiX=Average","Skip=True","Sort=True")</f>
        <v>13.776768858791858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49069</v>
      </c>
      <c r="T3211" s="43">
        <f ca="1">_xll.BInterpol('Base CDI'!$H$4:$H$28,'Base CDI'!$J$4:$J$29,S3211,"Cubic","Extrapolate=Linear","MultiX=Average","Skip=True","Sort=True")</f>
        <v>13.924457978122073</v>
      </c>
      <c r="U3211" s="43">
        <f ca="1">_xll.BInterpol('Base CDI'!$H$4:$H$28,'Base CDI'!$I$4:$I$29,S3211,"Cubic","Extrapolate=Linear","MultiX=Average","Skip=True","Sort=True")</f>
        <v>13.77677512259848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49070</v>
      </c>
      <c r="T3212" s="43">
        <f ca="1">_xll.BInterpol('Base CDI'!$H$4:$H$28,'Base CDI'!$J$4:$J$29,S3212,"Cubic","Extrapolate=Linear","MultiX=Average","Skip=True","Sort=True")</f>
        <v>13.924458581981643</v>
      </c>
      <c r="U3212" s="43">
        <f ca="1">_xll.BInterpol('Base CDI'!$H$4:$H$28,'Base CDI'!$I$4:$I$29,S3212,"Cubic","Extrapolate=Linear","MultiX=Average","Skip=True","Sort=True")</f>
        <v>13.776781386973965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49071</v>
      </c>
      <c r="T3213" s="43">
        <f ca="1">_xll.BInterpol('Base CDI'!$H$4:$H$28,'Base CDI'!$J$4:$J$29,S3213,"Cubic","Extrapolate=Linear","MultiX=Average","Skip=True","Sort=True")</f>
        <v>13.924458975293273</v>
      </c>
      <c r="U3213" s="43">
        <f ca="1">_xll.BInterpol('Base CDI'!$H$4:$H$28,'Base CDI'!$I$4:$I$29,S3213,"Cubic","Extrapolate=Linear","MultiX=Average","Skip=True","Sort=True")</f>
        <v>13.776787652634777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49072</v>
      </c>
      <c r="T3214" s="43">
        <f ca="1">_xll.BInterpol('Base CDI'!$H$4:$H$28,'Base CDI'!$J$4:$J$29,S3214,"Cubic","Extrapolate=Linear","MultiX=Average","Skip=True","Sort=True")</f>
        <v>13.924459157857926</v>
      </c>
      <c r="U3214" s="43">
        <f ca="1">_xll.BInterpol('Base CDI'!$H$4:$H$28,'Base CDI'!$I$4:$I$29,S3214,"Cubic","Extrapolate=Linear","MultiX=Average","Skip=True","Sort=True")</f>
        <v>13.776793920297374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49073</v>
      </c>
      <c r="T3215" s="43">
        <f ca="1">_xll.BInterpol('Base CDI'!$H$4:$H$28,'Base CDI'!$J$4:$J$29,S3215,"Cubic","Extrapolate=Linear","MultiX=Average","Skip=True","Sort=True")</f>
        <v>13.924459129476569</v>
      </c>
      <c r="U3215" s="43">
        <f ca="1">_xll.BInterpol('Base CDI'!$H$4:$H$28,'Base CDI'!$I$4:$I$29,S3215,"Cubic","Extrapolate=Linear","MultiX=Average","Skip=True","Sort=True")</f>
        <v>13.776800190678218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49074</v>
      </c>
      <c r="T3216" s="43">
        <f ca="1">_xll.BInterpol('Base CDI'!$H$4:$H$28,'Base CDI'!$J$4:$J$29,S3216,"Cubic","Extrapolate=Linear","MultiX=Average","Skip=True","Sort=True")</f>
        <v>13.924458889950168</v>
      </c>
      <c r="U3216" s="43">
        <f ca="1">_xll.BInterpol('Base CDI'!$H$4:$H$28,'Base CDI'!$I$4:$I$29,S3216,"Cubic","Extrapolate=Linear","MultiX=Average","Skip=True","Sort=True")</f>
        <v>13.776806464493768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49075</v>
      </c>
      <c r="T3217" s="43">
        <f ca="1">_xll.BInterpol('Base CDI'!$H$4:$H$28,'Base CDI'!$J$4:$J$29,S3217,"Cubic","Extrapolate=Linear","MultiX=Average","Skip=True","Sort=True")</f>
        <v>13.924458439079688</v>
      </c>
      <c r="U3217" s="43">
        <f ca="1">_xll.BInterpol('Base CDI'!$H$4:$H$28,'Base CDI'!$I$4:$I$29,S3217,"Cubic","Extrapolate=Linear","MultiX=Average","Skip=True","Sort=True")</f>
        <v>13.776812742460487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49076</v>
      </c>
      <c r="T3218" s="43">
        <f ca="1">_xll.BInterpol('Base CDI'!$H$4:$H$28,'Base CDI'!$J$4:$J$29,S3218,"Cubic","Extrapolate=Linear","MultiX=Average","Skip=True","Sort=True")</f>
        <v>13.924457776666094</v>
      </c>
      <c r="U3218" s="43">
        <f ca="1">_xll.BInterpol('Base CDI'!$H$4:$H$28,'Base CDI'!$I$4:$I$29,S3218,"Cubic","Extrapolate=Linear","MultiX=Average","Skip=True","Sort=True")</f>
        <v>13.776819025294836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49077</v>
      </c>
      <c r="T3219" s="43">
        <f ca="1">_xll.BInterpol('Base CDI'!$H$4:$H$28,'Base CDI'!$J$4:$J$29,S3219,"Cubic","Extrapolate=Linear","MultiX=Average","Skip=True","Sort=True")</f>
        <v>13.92445690251035</v>
      </c>
      <c r="U3219" s="43">
        <f ca="1">_xll.BInterpol('Base CDI'!$H$4:$H$28,'Base CDI'!$I$4:$I$29,S3219,"Cubic","Extrapolate=Linear","MultiX=Average","Skip=True","Sort=True")</f>
        <v>13.776825313713275</v>
      </c>
    </row>
    <row r="3220" spans="16:21" x14ac:dyDescent="0.25">
      <c r="P3220" s="10">
        <v>39196</v>
      </c>
      <c r="Q3220">
        <v>16.8065</v>
      </c>
      <c r="S3220" s="42">
        <f t="shared" ca="1" si="55"/>
        <v>49078</v>
      </c>
      <c r="T3220" s="43">
        <f ca="1">_xll.BInterpol('Base CDI'!$H$4:$H$28,'Base CDI'!$J$4:$J$29,S3220,"Cubic","Extrapolate=Linear","MultiX=Average","Skip=True","Sort=True")</f>
        <v>13.924455816413426</v>
      </c>
      <c r="U3220" s="43">
        <f ca="1">_xll.BInterpol('Base CDI'!$H$4:$H$28,'Base CDI'!$I$4:$I$29,S3220,"Cubic","Extrapolate=Linear","MultiX=Average","Skip=True","Sort=True")</f>
        <v>13.776831608432262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49079</v>
      </c>
      <c r="T3221" s="43">
        <f ca="1">_xll.BInterpol('Base CDI'!$H$4:$H$28,'Base CDI'!$J$4:$J$29,S3221,"Cubic","Extrapolate=Linear","MultiX=Average","Skip=True","Sort=True")</f>
        <v>13.924454518176283</v>
      </c>
      <c r="U3221" s="43">
        <f ca="1">_xll.BInterpol('Base CDI'!$H$4:$H$28,'Base CDI'!$I$4:$I$29,S3221,"Cubic","Extrapolate=Linear","MultiX=Average","Skip=True","Sort=True")</f>
        <v>13.776837910168263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49080</v>
      </c>
      <c r="T3222" s="43">
        <f ca="1">_xll.BInterpol('Base CDI'!$H$4:$H$28,'Base CDI'!$J$4:$J$29,S3222,"Cubic","Extrapolate=Linear","MultiX=Average","Skip=True","Sort=True")</f>
        <v>13.924453007599888</v>
      </c>
      <c r="U3222" s="43">
        <f ca="1">_xll.BInterpol('Base CDI'!$H$4:$H$28,'Base CDI'!$I$4:$I$29,S3222,"Cubic","Extrapolate=Linear","MultiX=Average","Skip=True","Sort=True")</f>
        <v>13.776844219637736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49081</v>
      </c>
      <c r="T3223" s="43">
        <f ca="1">_xll.BInterpol('Base CDI'!$H$4:$H$28,'Base CDI'!$J$4:$J$29,S3223,"Cubic","Extrapolate=Linear","MultiX=Average","Skip=True","Sort=True")</f>
        <v>13.924451284485208</v>
      </c>
      <c r="U3223" s="43">
        <f ca="1">_xll.BInterpol('Base CDI'!$H$4:$H$28,'Base CDI'!$I$4:$I$29,S3223,"Cubic","Extrapolate=Linear","MultiX=Average","Skip=True","Sort=True")</f>
        <v>13.776850537557142</v>
      </c>
    </row>
    <row r="3224" spans="16:21" x14ac:dyDescent="0.25">
      <c r="P3224" s="10">
        <v>39202</v>
      </c>
      <c r="Q3224">
        <v>16.83755</v>
      </c>
      <c r="S3224" s="42">
        <f t="shared" ca="1" si="55"/>
        <v>49082</v>
      </c>
      <c r="T3224" s="43">
        <f ca="1">_xll.BInterpol('Base CDI'!$H$4:$H$28,'Base CDI'!$J$4:$J$29,S3224,"Cubic","Extrapolate=Linear","MultiX=Average","Skip=True","Sort=True")</f>
        <v>13.924449348633207</v>
      </c>
      <c r="U3224" s="43">
        <f ca="1">_xll.BInterpol('Base CDI'!$H$4:$H$28,'Base CDI'!$I$4:$I$29,S3224,"Cubic","Extrapolate=Linear","MultiX=Average","Skip=True","Sort=True")</f>
        <v>13.776856864642943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49083</v>
      </c>
      <c r="T3225" s="43">
        <f ca="1">_xll.BInterpol('Base CDI'!$H$4:$H$28,'Base CDI'!$J$4:$J$29,S3225,"Cubic","Extrapolate=Linear","MultiX=Average","Skip=True","Sort=True")</f>
        <v>13.924447199844851</v>
      </c>
      <c r="U3225" s="43">
        <f ca="1">_xll.BInterpol('Base CDI'!$H$4:$H$28,'Base CDI'!$I$4:$I$29,S3225,"Cubic","Extrapolate=Linear","MultiX=Average","Skip=True","Sort=True")</f>
        <v>13.776863201611597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49084</v>
      </c>
      <c r="T3226" s="43">
        <f ca="1">_xll.BInterpol('Base CDI'!$H$4:$H$28,'Base CDI'!$J$4:$J$29,S3226,"Cubic","Extrapolate=Linear","MultiX=Average","Skip=True","Sort=True")</f>
        <v>13.924444837921104</v>
      </c>
      <c r="U3226" s="43">
        <f ca="1">_xll.BInterpol('Base CDI'!$H$4:$H$28,'Base CDI'!$I$4:$I$29,S3226,"Cubic","Extrapolate=Linear","MultiX=Average","Skip=True","Sort=True")</f>
        <v>13.776869549179569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49085</v>
      </c>
      <c r="T3227" s="43">
        <f ca="1">_xll.BInterpol('Base CDI'!$H$4:$H$28,'Base CDI'!$J$4:$J$29,S3227,"Cubic","Extrapolate=Linear","MultiX=Average","Skip=True","Sort=True")</f>
        <v>13.924442262662934</v>
      </c>
      <c r="U3227" s="43">
        <f ca="1">_xll.BInterpol('Base CDI'!$H$4:$H$28,'Base CDI'!$I$4:$I$29,S3227,"Cubic","Extrapolate=Linear","MultiX=Average","Skip=True","Sort=True")</f>
        <v>13.776875908063317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49086</v>
      </c>
      <c r="T3228" s="43">
        <f ca="1">_xll.BInterpol('Base CDI'!$H$4:$H$28,'Base CDI'!$J$4:$J$29,S3228,"Cubic","Extrapolate=Linear","MultiX=Average","Skip=True","Sort=True")</f>
        <v>13.924439473871304</v>
      </c>
      <c r="U3228" s="43">
        <f ca="1">_xll.BInterpol('Base CDI'!$H$4:$H$28,'Base CDI'!$I$4:$I$29,S3228,"Cubic","Extrapolate=Linear","MultiX=Average","Skip=True","Sort=True")</f>
        <v>13.776882278979302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49087</v>
      </c>
      <c r="T3229" s="43">
        <f ca="1">_xll.BInterpol('Base CDI'!$H$4:$H$28,'Base CDI'!$J$4:$J$29,S3229,"Cubic","Extrapolate=Linear","MultiX=Average","Skip=True","Sort=True")</f>
        <v>13.924436471347182</v>
      </c>
      <c r="U3229" s="43">
        <f ca="1">_xll.BInterpol('Base CDI'!$H$4:$H$28,'Base CDI'!$I$4:$I$29,S3229,"Cubic","Extrapolate=Linear","MultiX=Average","Skip=True","Sort=True")</f>
        <v>13.776888662643985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49088</v>
      </c>
      <c r="T3230" s="43">
        <f ca="1">_xll.BInterpol('Base CDI'!$H$4:$H$28,'Base CDI'!$J$4:$J$29,S3230,"Cubic","Extrapolate=Linear","MultiX=Average","Skip=True","Sort=True")</f>
        <v>13.924433254891531</v>
      </c>
      <c r="U3230" s="43">
        <f ca="1">_xll.BInterpol('Base CDI'!$H$4:$H$28,'Base CDI'!$I$4:$I$29,S3230,"Cubic","Extrapolate=Linear","MultiX=Average","Skip=True","Sort=True")</f>
        <v>13.776895059773828</v>
      </c>
    </row>
    <row r="3231" spans="16:21" x14ac:dyDescent="0.25">
      <c r="P3231" s="10">
        <v>39212</v>
      </c>
      <c r="Q3231">
        <v>16.89207</v>
      </c>
      <c r="S3231" s="42">
        <f t="shared" ca="1" si="55"/>
        <v>49089</v>
      </c>
      <c r="T3231" s="43">
        <f ca="1">_xll.BInterpol('Base CDI'!$H$4:$H$28,'Base CDI'!$J$4:$J$29,S3231,"Cubic","Extrapolate=Linear","MultiX=Average","Skip=True","Sort=True")</f>
        <v>13.924429824305317</v>
      </c>
      <c r="U3231" s="43">
        <f ca="1">_xll.BInterpol('Base CDI'!$H$4:$H$28,'Base CDI'!$I$4:$I$29,S3231,"Cubic","Extrapolate=Linear","MultiX=Average","Skip=True","Sort=True")</f>
        <v>13.77690147108529</v>
      </c>
    </row>
    <row r="3232" spans="16:21" x14ac:dyDescent="0.25">
      <c r="P3232" s="10">
        <v>39213</v>
      </c>
      <c r="Q3232">
        <v>16.89988</v>
      </c>
      <c r="S3232" s="42">
        <f t="shared" ca="1" si="55"/>
        <v>49090</v>
      </c>
      <c r="T3232" s="43">
        <f ca="1">_xll.BInterpol('Base CDI'!$H$4:$H$28,'Base CDI'!$J$4:$J$29,S3232,"Cubic","Extrapolate=Linear","MultiX=Average","Skip=True","Sort=True")</f>
        <v>13.924426179389508</v>
      </c>
      <c r="U3232" s="43">
        <f ca="1">_xll.BInterpol('Base CDI'!$H$4:$H$28,'Base CDI'!$I$4:$I$29,S3232,"Cubic","Extrapolate=Linear","MultiX=Average","Skip=True","Sort=True")</f>
        <v>13.776907897294835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49091</v>
      </c>
      <c r="T3233" s="43">
        <f ca="1">_xll.BInterpol('Base CDI'!$H$4:$H$28,'Base CDI'!$J$4:$J$29,S3233,"Cubic","Extrapolate=Linear","MultiX=Average","Skip=True","Sort=True")</f>
        <v>13.924422319945068</v>
      </c>
      <c r="U3233" s="43">
        <f ca="1">_xll.BInterpol('Base CDI'!$H$4:$H$28,'Base CDI'!$I$4:$I$29,S3233,"Cubic","Extrapolate=Linear","MultiX=Average","Skip=True","Sort=True")</f>
        <v>13.776914339118921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49092</v>
      </c>
      <c r="T3234" s="43">
        <f ca="1">_xll.BInterpol('Base CDI'!$H$4:$H$28,'Base CDI'!$J$4:$J$29,S3234,"Cubic","Extrapolate=Linear","MultiX=Average","Skip=True","Sort=True")</f>
        <v>13.92441824577296</v>
      </c>
      <c r="U3234" s="43">
        <f ca="1">_xll.BInterpol('Base CDI'!$H$4:$H$28,'Base CDI'!$I$4:$I$29,S3234,"Cubic","Extrapolate=Linear","MultiX=Average","Skip=True","Sort=True")</f>
        <v>13.776920797274009</v>
      </c>
    </row>
    <row r="3235" spans="16:21" x14ac:dyDescent="0.25">
      <c r="P3235" s="10">
        <v>39218</v>
      </c>
      <c r="Q3235">
        <v>16.92333</v>
      </c>
      <c r="S3235" s="42">
        <f t="shared" ca="1" si="55"/>
        <v>49093</v>
      </c>
      <c r="T3235" s="43">
        <f ca="1">_xll.BInterpol('Base CDI'!$H$4:$H$28,'Base CDI'!$J$4:$J$29,S3235,"Cubic","Extrapolate=Linear","MultiX=Average","Skip=True","Sort=True")</f>
        <v>13.924413956674153</v>
      </c>
      <c r="U3235" s="43">
        <f ca="1">_xll.BInterpol('Base CDI'!$H$4:$H$28,'Base CDI'!$I$4:$I$29,S3235,"Cubic","Extrapolate=Linear","MultiX=Average","Skip=True","Sort=True")</f>
        <v>13.776927272476559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49094</v>
      </c>
      <c r="T3236" s="43">
        <f ca="1">_xll.BInterpol('Base CDI'!$H$4:$H$28,'Base CDI'!$J$4:$J$29,S3236,"Cubic","Extrapolate=Linear","MultiX=Average","Skip=True","Sort=True")</f>
        <v>13.924409452449611</v>
      </c>
      <c r="U3236" s="43">
        <f ca="1">_xll.BInterpol('Base CDI'!$H$4:$H$28,'Base CDI'!$I$4:$I$29,S3236,"Cubic","Extrapolate=Linear","MultiX=Average","Skip=True","Sort=True")</f>
        <v>13.776933765443037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49095</v>
      </c>
      <c r="T3237" s="43">
        <f ca="1">_xll.BInterpol('Base CDI'!$H$4:$H$28,'Base CDI'!$J$4:$J$29,S3237,"Cubic","Extrapolate=Linear","MultiX=Average","Skip=True","Sort=True")</f>
        <v>13.9244047329003</v>
      </c>
      <c r="U3237" s="43">
        <f ca="1">_xll.BInterpol('Base CDI'!$H$4:$H$28,'Base CDI'!$I$4:$I$29,S3237,"Cubic","Extrapolate=Linear","MultiX=Average","Skip=True","Sort=True")</f>
        <v>13.776940276889897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49096</v>
      </c>
      <c r="T3238" s="43">
        <f ca="1">_xll.BInterpol('Base CDI'!$H$4:$H$28,'Base CDI'!$J$4:$J$29,S3238,"Cubic","Extrapolate=Linear","MultiX=Average","Skip=True","Sort=True")</f>
        <v>13.924399797827183</v>
      </c>
      <c r="U3238" s="43">
        <f ca="1">_xll.BInterpol('Base CDI'!$H$4:$H$28,'Base CDI'!$I$4:$I$29,S3238,"Cubic","Extrapolate=Linear","MultiX=Average","Skip=True","Sort=True")</f>
        <v>13.776946807533603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49097</v>
      </c>
      <c r="T3239" s="43">
        <f ca="1">_xll.BInterpol('Base CDI'!$H$4:$H$28,'Base CDI'!$J$4:$J$29,S3239,"Cubic","Extrapolate=Linear","MultiX=Average","Skip=True","Sort=True")</f>
        <v>13.92439464703123</v>
      </c>
      <c r="U3239" s="43">
        <f ca="1">_xll.BInterpol('Base CDI'!$H$4:$H$28,'Base CDI'!$I$4:$I$29,S3239,"Cubic","Extrapolate=Linear","MultiX=Average","Skip=True","Sort=True")</f>
        <v>13.776953358090617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49098</v>
      </c>
      <c r="T3240" s="43">
        <f ca="1">_xll.BInterpol('Base CDI'!$H$4:$H$28,'Base CDI'!$J$4:$J$29,S3240,"Cubic","Extrapolate=Linear","MultiX=Average","Skip=True","Sort=True")</f>
        <v>13.924389280313402</v>
      </c>
      <c r="U3240" s="43">
        <f ca="1">_xll.BInterpol('Base CDI'!$H$4:$H$28,'Base CDI'!$I$4:$I$29,S3240,"Cubic","Extrapolate=Linear","MultiX=Average","Skip=True","Sort=True")</f>
        <v>13.776959929277398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49099</v>
      </c>
      <c r="T3241" s="43">
        <f ca="1">_xll.BInterpol('Base CDI'!$H$4:$H$28,'Base CDI'!$J$4:$J$29,S3241,"Cubic","Extrapolate=Linear","MultiX=Average","Skip=True","Sort=True")</f>
        <v>13.924383697474669</v>
      </c>
      <c r="U3241" s="43">
        <f ca="1">_xll.BInterpol('Base CDI'!$H$4:$H$28,'Base CDI'!$I$4:$I$29,S3241,"Cubic","Extrapolate=Linear","MultiX=Average","Skip=True","Sort=True")</f>
        <v>13.776966521810408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49100</v>
      </c>
      <c r="T3242" s="43">
        <f ca="1">_xll.BInterpol('Base CDI'!$H$4:$H$28,'Base CDI'!$J$4:$J$29,S3242,"Cubic","Extrapolate=Linear","MultiX=Average","Skip=True","Sort=True")</f>
        <v>13.924377898315992</v>
      </c>
      <c r="U3242" s="43">
        <f ca="1">_xll.BInterpol('Base CDI'!$H$4:$H$28,'Base CDI'!$I$4:$I$29,S3242,"Cubic","Extrapolate=Linear","MultiX=Average","Skip=True","Sort=True")</f>
        <v>13.776973136406108</v>
      </c>
    </row>
    <row r="3243" spans="16:21" x14ac:dyDescent="0.25">
      <c r="P3243" s="10">
        <v>39230</v>
      </c>
      <c r="Q3243">
        <v>16.98601</v>
      </c>
      <c r="S3243" s="42">
        <f t="shared" ca="1" si="55"/>
        <v>49101</v>
      </c>
      <c r="T3243" s="43">
        <f ca="1">_xll.BInterpol('Base CDI'!$H$4:$H$28,'Base CDI'!$J$4:$J$29,S3243,"Cubic","Extrapolate=Linear","MultiX=Average","Skip=True","Sort=True")</f>
        <v>13.92437188263834</v>
      </c>
      <c r="U3243" s="43">
        <f ca="1">_xll.BInterpol('Base CDI'!$H$4:$H$28,'Base CDI'!$I$4:$I$29,S3243,"Cubic","Extrapolate=Linear","MultiX=Average","Skip=True","Sort=True")</f>
        <v>13.776979773780957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49102</v>
      </c>
      <c r="T3244" s="43">
        <f ca="1">_xll.BInterpol('Base CDI'!$H$4:$H$28,'Base CDI'!$J$4:$J$29,S3244,"Cubic","Extrapolate=Linear","MultiX=Average","Skip=True","Sort=True")</f>
        <v>13.924365650242676</v>
      </c>
      <c r="U3244" s="43">
        <f ca="1">_xll.BInterpol('Base CDI'!$H$4:$H$28,'Base CDI'!$I$4:$I$29,S3244,"Cubic","Extrapolate=Linear","MultiX=Average","Skip=True","Sort=True")</f>
        <v>13.776986434651418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49103</v>
      </c>
      <c r="T3245" s="43">
        <f ca="1">_xll.BInterpol('Base CDI'!$H$4:$H$28,'Base CDI'!$J$4:$J$29,S3245,"Cubic","Extrapolate=Linear","MultiX=Average","Skip=True","Sort=True")</f>
        <v>13.924359200929967</v>
      </c>
      <c r="U3245" s="43">
        <f ca="1">_xll.BInterpol('Base CDI'!$H$4:$H$28,'Base CDI'!$I$4:$I$29,S3245,"Cubic","Extrapolate=Linear","MultiX=Average","Skip=True","Sort=True")</f>
        <v>13.77699311973395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49104</v>
      </c>
      <c r="T3246" s="43">
        <f ca="1">_xll.BInterpol('Base CDI'!$H$4:$H$28,'Base CDI'!$J$4:$J$29,S3246,"Cubic","Extrapolate=Linear","MultiX=Average","Skip=True","Sort=True")</f>
        <v>13.924352534501178</v>
      </c>
      <c r="U3246" s="43">
        <f ca="1">_xll.BInterpol('Base CDI'!$H$4:$H$28,'Base CDI'!$I$4:$I$29,S3246,"Cubic","Extrapolate=Linear","MultiX=Average","Skip=True","Sort=True")</f>
        <v>13.776999829745014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49105</v>
      </c>
      <c r="T3247" s="43">
        <f ca="1">_xll.BInterpol('Base CDI'!$H$4:$H$28,'Base CDI'!$J$4:$J$29,S3247,"Cubic","Extrapolate=Linear","MultiX=Average","Skip=True","Sort=True")</f>
        <v>13.924345650757274</v>
      </c>
      <c r="U3247" s="43">
        <f ca="1">_xll.BInterpol('Base CDI'!$H$4:$H$28,'Base CDI'!$I$4:$I$29,S3247,"Cubic","Extrapolate=Linear","MultiX=Average","Skip=True","Sort=True")</f>
        <v>13.777006565401074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49106</v>
      </c>
      <c r="T3248" s="43">
        <f ca="1">_xll.BInterpol('Base CDI'!$H$4:$H$28,'Base CDI'!$J$4:$J$29,S3248,"Cubic","Extrapolate=Linear","MultiX=Average","Skip=True","Sort=True")</f>
        <v>13.924338549499222</v>
      </c>
      <c r="U3248" s="43">
        <f ca="1">_xll.BInterpol('Base CDI'!$H$4:$H$28,'Base CDI'!$I$4:$I$29,S3248,"Cubic","Extrapolate=Linear","MultiX=Average","Skip=True","Sort=True")</f>
        <v>13.777013327418587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49107</v>
      </c>
      <c r="T3249" s="43">
        <f ca="1">_xll.BInterpol('Base CDI'!$H$4:$H$28,'Base CDI'!$J$4:$J$29,S3249,"Cubic","Extrapolate=Linear","MultiX=Average","Skip=True","Sort=True")</f>
        <v>13.924331230527986</v>
      </c>
      <c r="U3249" s="43">
        <f ca="1">_xll.BInterpol('Base CDI'!$H$4:$H$28,'Base CDI'!$I$4:$I$29,S3249,"Cubic","Extrapolate=Linear","MultiX=Average","Skip=True","Sort=True")</f>
        <v>13.777020116514015</v>
      </c>
    </row>
    <row r="3250" spans="16:21" x14ac:dyDescent="0.25">
      <c r="P3250" s="10">
        <v>39239</v>
      </c>
      <c r="Q3250">
        <v>17.04119</v>
      </c>
      <c r="S3250" s="42">
        <f t="shared" ca="1" si="55"/>
        <v>49108</v>
      </c>
      <c r="T3250" s="43">
        <f ca="1">_xll.BInterpol('Base CDI'!$H$4:$H$28,'Base CDI'!$J$4:$J$29,S3250,"Cubic","Extrapolate=Linear","MultiX=Average","Skip=True","Sort=True")</f>
        <v>13.924323693644533</v>
      </c>
      <c r="U3250" s="43">
        <f ca="1">_xll.BInterpol('Base CDI'!$H$4:$H$28,'Base CDI'!$I$4:$I$29,S3250,"Cubic","Extrapolate=Linear","MultiX=Average","Skip=True","Sort=True")</f>
        <v>13.777026933403818</v>
      </c>
    </row>
    <row r="3251" spans="16:21" x14ac:dyDescent="0.25">
      <c r="P3251" s="10">
        <v>39241</v>
      </c>
      <c r="Q3251">
        <v>17.04909</v>
      </c>
      <c r="S3251" s="42">
        <f t="shared" ca="1" si="55"/>
        <v>49109</v>
      </c>
      <c r="T3251" s="43">
        <f ca="1">_xll.BInterpol('Base CDI'!$H$4:$H$28,'Base CDI'!$J$4:$J$29,S3251,"Cubic","Extrapolate=Linear","MultiX=Average","Skip=True","Sort=True")</f>
        <v>13.924315938649826</v>
      </c>
      <c r="U3251" s="43">
        <f ca="1">_xll.BInterpol('Base CDI'!$H$4:$H$28,'Base CDI'!$I$4:$I$29,S3251,"Cubic","Extrapolate=Linear","MultiX=Average","Skip=True","Sort=True")</f>
        <v>13.77703377880446</v>
      </c>
    </row>
    <row r="3252" spans="16:21" x14ac:dyDescent="0.25">
      <c r="P3252" s="10">
        <v>39244</v>
      </c>
      <c r="Q3252">
        <v>17.05668</v>
      </c>
      <c r="S3252" s="42">
        <f t="shared" ca="1" si="55"/>
        <v>49110</v>
      </c>
      <c r="T3252" s="43">
        <f ca="1">_xll.BInterpol('Base CDI'!$H$4:$H$28,'Base CDI'!$J$4:$J$29,S3252,"Cubic","Extrapolate=Linear","MultiX=Average","Skip=True","Sort=True")</f>
        <v>13.924307965344832</v>
      </c>
      <c r="U3252" s="43">
        <f ca="1">_xll.BInterpol('Base CDI'!$H$4:$H$28,'Base CDI'!$I$4:$I$29,S3252,"Cubic","Extrapolate=Linear","MultiX=Average","Skip=True","Sort=True")</f>
        <v>13.777040653432399</v>
      </c>
    </row>
    <row r="3253" spans="16:21" x14ac:dyDescent="0.25">
      <c r="P3253" s="10">
        <v>39245</v>
      </c>
      <c r="Q3253">
        <v>17.06428</v>
      </c>
      <c r="S3253" s="42">
        <f t="shared" ca="1" si="55"/>
        <v>49111</v>
      </c>
      <c r="T3253" s="43">
        <f ca="1">_xll.BInterpol('Base CDI'!$H$4:$H$28,'Base CDI'!$J$4:$J$29,S3253,"Cubic","Extrapolate=Linear","MultiX=Average","Skip=True","Sort=True")</f>
        <v>13.924299773530517</v>
      </c>
      <c r="U3253" s="43">
        <f ca="1">_xll.BInterpol('Base CDI'!$H$4:$H$28,'Base CDI'!$I$4:$I$29,S3253,"Cubic","Extrapolate=Linear","MultiX=Average","Skip=True","Sort=True")</f>
        <v>13.777047558004096</v>
      </c>
    </row>
    <row r="3254" spans="16:21" x14ac:dyDescent="0.25">
      <c r="P3254" s="10">
        <v>39246</v>
      </c>
      <c r="Q3254">
        <v>17.07188</v>
      </c>
      <c r="S3254" s="42">
        <f t="shared" ca="1" si="55"/>
        <v>49112</v>
      </c>
      <c r="T3254" s="43">
        <f ca="1">_xll.BInterpol('Base CDI'!$H$4:$H$28,'Base CDI'!$J$4:$J$29,S3254,"Cubic","Extrapolate=Linear","MultiX=Average","Skip=True","Sort=True")</f>
        <v>13.924291363007846</v>
      </c>
      <c r="U3254" s="43">
        <f ca="1">_xll.BInterpol('Base CDI'!$H$4:$H$28,'Base CDI'!$I$4:$I$29,S3254,"Cubic","Extrapolate=Linear","MultiX=Average","Skip=True","Sort=True")</f>
        <v>13.777054493236013</v>
      </c>
    </row>
    <row r="3255" spans="16:21" x14ac:dyDescent="0.25">
      <c r="P3255" s="10">
        <v>39247</v>
      </c>
      <c r="Q3255">
        <v>17.07948</v>
      </c>
      <c r="S3255" s="42">
        <f t="shared" ca="1" si="55"/>
        <v>49113</v>
      </c>
      <c r="T3255" s="43">
        <f ca="1">_xll.BInterpol('Base CDI'!$H$4:$H$28,'Base CDI'!$J$4:$J$29,S3255,"Cubic","Extrapolate=Linear","MultiX=Average","Skip=True","Sort=True")</f>
        <v>13.924282733577785</v>
      </c>
      <c r="U3255" s="43">
        <f ca="1">_xll.BInterpol('Base CDI'!$H$4:$H$28,'Base CDI'!$I$4:$I$29,S3255,"Cubic","Extrapolate=Linear","MultiX=Average","Skip=True","Sort=True")</f>
        <v>13.77706145984461</v>
      </c>
    </row>
    <row r="3256" spans="16:21" x14ac:dyDescent="0.25">
      <c r="P3256" s="10">
        <v>39248</v>
      </c>
      <c r="Q3256">
        <v>17.08708</v>
      </c>
      <c r="S3256" s="42">
        <f t="shared" ca="1" si="55"/>
        <v>49114</v>
      </c>
      <c r="T3256" s="43">
        <f ca="1">_xll.BInterpol('Base CDI'!$H$4:$H$28,'Base CDI'!$J$4:$J$29,S3256,"Cubic","Extrapolate=Linear","MultiX=Average","Skip=True","Sort=True")</f>
        <v>13.924273885041298</v>
      </c>
      <c r="U3256" s="43">
        <f ca="1">_xll.BInterpol('Base CDI'!$H$4:$H$28,'Base CDI'!$I$4:$I$29,S3256,"Cubic","Extrapolate=Linear","MultiX=Average","Skip=True","Sort=True")</f>
        <v>13.777068458546349</v>
      </c>
    </row>
    <row r="3257" spans="16:21" x14ac:dyDescent="0.25">
      <c r="P3257" s="10">
        <v>39251</v>
      </c>
      <c r="Q3257">
        <v>17.09468</v>
      </c>
      <c r="S3257" s="42">
        <f t="shared" ca="1" si="55"/>
        <v>49115</v>
      </c>
      <c r="T3257" s="43">
        <f ca="1">_xll.BInterpol('Base CDI'!$H$4:$H$28,'Base CDI'!$J$4:$J$29,S3257,"Cubic","Extrapolate=Linear","MultiX=Average","Skip=True","Sort=True")</f>
        <v>13.924264817199351</v>
      </c>
      <c r="U3257" s="43">
        <f ca="1">_xll.BInterpol('Base CDI'!$H$4:$H$28,'Base CDI'!$I$4:$I$29,S3257,"Cubic","Extrapolate=Linear","MultiX=Average","Skip=True","Sort=True")</f>
        <v>13.77707549005769</v>
      </c>
    </row>
    <row r="3258" spans="16:21" x14ac:dyDescent="0.25">
      <c r="P3258" s="10">
        <v>39252</v>
      </c>
      <c r="Q3258">
        <v>17.10229</v>
      </c>
      <c r="S3258" s="42">
        <f t="shared" ca="1" si="55"/>
        <v>49116</v>
      </c>
      <c r="T3258" s="43">
        <f ca="1">_xll.BInterpol('Base CDI'!$H$4:$H$28,'Base CDI'!$J$4:$J$29,S3258,"Cubic","Extrapolate=Linear","MultiX=Average","Skip=True","Sort=True")</f>
        <v>13.92425552985291</v>
      </c>
      <c r="U3258" s="43">
        <f ca="1">_xll.BInterpol('Base CDI'!$H$4:$H$28,'Base CDI'!$I$4:$I$29,S3258,"Cubic","Extrapolate=Linear","MultiX=Average","Skip=True","Sort=True")</f>
        <v>13.777082555095093</v>
      </c>
    </row>
    <row r="3259" spans="16:21" x14ac:dyDescent="0.25">
      <c r="P3259" s="10">
        <v>39253</v>
      </c>
      <c r="Q3259">
        <v>17.1099</v>
      </c>
      <c r="S3259" s="42">
        <f t="shared" ca="1" si="55"/>
        <v>49117</v>
      </c>
      <c r="T3259" s="43">
        <f ca="1">_xll.BInterpol('Base CDI'!$H$4:$H$28,'Base CDI'!$J$4:$J$29,S3259,"Cubic","Extrapolate=Linear","MultiX=Average","Skip=True","Sort=True")</f>
        <v>13.924246022802942</v>
      </c>
      <c r="U3259" s="43">
        <f ca="1">_xll.BInterpol('Base CDI'!$H$4:$H$28,'Base CDI'!$I$4:$I$29,S3259,"Cubic","Extrapolate=Linear","MultiX=Average","Skip=True","Sort=True")</f>
        <v>13.777089654375022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49118</v>
      </c>
      <c r="T3260" s="43">
        <f ca="1">_xll.BInterpol('Base CDI'!$H$4:$H$28,'Base CDI'!$J$4:$J$29,S3260,"Cubic","Extrapolate=Linear","MultiX=Average","Skip=True","Sort=True")</f>
        <v>13.92423629585041</v>
      </c>
      <c r="U3260" s="43">
        <f ca="1">_xll.BInterpol('Base CDI'!$H$4:$H$28,'Base CDI'!$I$4:$I$29,S3260,"Cubic","Extrapolate=Linear","MultiX=Average","Skip=True","Sort=True")</f>
        <v>13.777096788613933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49119</v>
      </c>
      <c r="T3261" s="43">
        <f ca="1">_xll.BInterpol('Base CDI'!$H$4:$H$28,'Base CDI'!$J$4:$J$29,S3261,"Cubic","Extrapolate=Linear","MultiX=Average","Skip=True","Sort=True")</f>
        <v>13.92422634879628</v>
      </c>
      <c r="U3261" s="43">
        <f ca="1">_xll.BInterpol('Base CDI'!$H$4:$H$28,'Base CDI'!$I$4:$I$29,S3261,"Cubic","Extrapolate=Linear","MultiX=Average","Skip=True","Sort=True")</f>
        <v>13.77710395852829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49120</v>
      </c>
      <c r="T3262" s="43">
        <f ca="1">_xll.BInterpol('Base CDI'!$H$4:$H$28,'Base CDI'!$J$4:$J$29,S3262,"Cubic","Extrapolate=Linear","MultiX=Average","Skip=True","Sort=True")</f>
        <v>13.924216181441519</v>
      </c>
      <c r="U3262" s="43">
        <f ca="1">_xll.BInterpol('Base CDI'!$H$4:$H$28,'Base CDI'!$I$4:$I$29,S3262,"Cubic","Extrapolate=Linear","MultiX=Average","Skip=True","Sort=True")</f>
        <v>13.777111164834553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49121</v>
      </c>
      <c r="T3263" s="43">
        <f ca="1">_xll.BInterpol('Base CDI'!$H$4:$H$28,'Base CDI'!$J$4:$J$29,S3263,"Cubic","Extrapolate=Linear","MultiX=Average","Skip=True","Sort=True")</f>
        <v>13.92420579358709</v>
      </c>
      <c r="U3263" s="43">
        <f ca="1">_xll.BInterpol('Base CDI'!$H$4:$H$28,'Base CDI'!$I$4:$I$29,S3263,"Cubic","Extrapolate=Linear","MultiX=Average","Skip=True","Sort=True")</f>
        <v>13.777118408249184</v>
      </c>
    </row>
    <row r="3264" spans="16:21" x14ac:dyDescent="0.25">
      <c r="P3264" s="10">
        <v>39260</v>
      </c>
      <c r="Q3264">
        <v>17.14799</v>
      </c>
      <c r="S3264" s="42">
        <f t="shared" ca="1" si="55"/>
        <v>49122</v>
      </c>
      <c r="T3264" s="43">
        <f ca="1">_xll.BInterpol('Base CDI'!$H$4:$H$28,'Base CDI'!$J$4:$J$29,S3264,"Cubic","Extrapolate=Linear","MultiX=Average","Skip=True","Sort=True")</f>
        <v>13.924195185033961</v>
      </c>
      <c r="U3264" s="43">
        <f ca="1">_xll.BInterpol('Base CDI'!$H$4:$H$28,'Base CDI'!$I$4:$I$29,S3264,"Cubic","Extrapolate=Linear","MultiX=Average","Skip=True","Sort=True")</f>
        <v>13.777125689488642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49123</v>
      </c>
      <c r="T3265" s="43">
        <f ca="1">_xll.BInterpol('Base CDI'!$H$4:$H$28,'Base CDI'!$J$4:$J$29,S3265,"Cubic","Extrapolate=Linear","MultiX=Average","Skip=True","Sort=True")</f>
        <v>13.924184355583096</v>
      </c>
      <c r="U3265" s="43">
        <f ca="1">_xll.BInterpol('Base CDI'!$H$4:$H$28,'Base CDI'!$I$4:$I$29,S3265,"Cubic","Extrapolate=Linear","MultiX=Average","Skip=True","Sort=True")</f>
        <v>13.77713300926939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49124</v>
      </c>
      <c r="T3266" s="43">
        <f ca="1">_xll.BInterpol('Base CDI'!$H$4:$H$28,'Base CDI'!$J$4:$J$29,S3266,"Cubic","Extrapolate=Linear","MultiX=Average","Skip=True","Sort=True")</f>
        <v>13.92417330503546</v>
      </c>
      <c r="U3266" s="43">
        <f ca="1">_xll.BInterpol('Base CDI'!$H$4:$H$28,'Base CDI'!$I$4:$I$29,S3266,"Cubic","Extrapolate=Linear","MultiX=Average","Skip=True","Sort=True")</f>
        <v>13.777140368307887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49125</v>
      </c>
      <c r="T3267" s="43">
        <f ca="1">_xll.BInterpol('Base CDI'!$H$4:$H$28,'Base CDI'!$J$4:$J$29,S3267,"Cubic","Extrapolate=Linear","MultiX=Average","Skip=True","Sort=True")</f>
        <v>13.924162033192021</v>
      </c>
      <c r="U3267" s="43">
        <f ca="1">_xll.BInterpol('Base CDI'!$H$4:$H$28,'Base CDI'!$I$4:$I$29,S3267,"Cubic","Extrapolate=Linear","MultiX=Average","Skip=True","Sort=True")</f>
        <v>13.777147767320594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49126</v>
      </c>
      <c r="T3268" s="43">
        <f ca="1">_xll.BInterpol('Base CDI'!$H$4:$H$28,'Base CDI'!$J$4:$J$29,S3268,"Cubic","Extrapolate=Linear","MultiX=Average","Skip=True","Sort=True")</f>
        <v>13.924150539853741</v>
      </c>
      <c r="U3268" s="43">
        <f ca="1">_xll.BInterpol('Base CDI'!$H$4:$H$28,'Base CDI'!$I$4:$I$29,S3268,"Cubic","Extrapolate=Linear","MultiX=Average","Skip=True","Sort=True")</f>
        <v>13.777155207023972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49127</v>
      </c>
      <c r="T3269" s="43">
        <f ca="1">_xll.BInterpol('Base CDI'!$H$4:$H$28,'Base CDI'!$J$4:$J$29,S3269,"Cubic","Extrapolate=Linear","MultiX=Average","Skip=True","Sort=True")</f>
        <v>13.924138824821588</v>
      </c>
      <c r="U3269" s="43">
        <f ca="1">_xll.BInterpol('Base CDI'!$H$4:$H$28,'Base CDI'!$I$4:$I$29,S3269,"Cubic","Extrapolate=Linear","MultiX=Average","Skip=True","Sort=True")</f>
        <v>13.777162688134483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49128</v>
      </c>
      <c r="T3270" s="43">
        <f ca="1">_xll.BInterpol('Base CDI'!$H$4:$H$28,'Base CDI'!$J$4:$J$29,S3270,"Cubic","Extrapolate=Linear","MultiX=Average","Skip=True","Sort=True")</f>
        <v>13.924126887896527</v>
      </c>
      <c r="U3270" s="43">
        <f ca="1">_xll.BInterpol('Base CDI'!$H$4:$H$28,'Base CDI'!$I$4:$I$29,S3270,"Cubic","Extrapolate=Linear","MultiX=Average","Skip=True","Sort=True")</f>
        <v>13.777170211368587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49129</v>
      </c>
      <c r="T3271" s="43">
        <f ca="1">_xll.BInterpol('Base CDI'!$H$4:$H$28,'Base CDI'!$J$4:$J$29,S3271,"Cubic","Extrapolate=Linear","MultiX=Average","Skip=True","Sort=True")</f>
        <v>13.924114728879523</v>
      </c>
      <c r="U3271" s="43">
        <f ca="1">_xll.BInterpol('Base CDI'!$H$4:$H$28,'Base CDI'!$I$4:$I$29,S3271,"Cubic","Extrapolate=Linear","MultiX=Average","Skip=True","Sort=True")</f>
        <v>13.777177777442745</v>
      </c>
    </row>
    <row r="3272" spans="16:21" x14ac:dyDescent="0.25">
      <c r="P3272" s="10">
        <v>39272</v>
      </c>
      <c r="Q3272">
        <v>17.20918</v>
      </c>
      <c r="S3272" s="42">
        <f t="shared" ca="1" si="55"/>
        <v>49130</v>
      </c>
      <c r="T3272" s="43">
        <f ca="1">_xll.BInterpol('Base CDI'!$H$4:$H$28,'Base CDI'!$J$4:$J$29,S3272,"Cubic","Extrapolate=Linear","MultiX=Average","Skip=True","Sort=True")</f>
        <v>13.924102347571543</v>
      </c>
      <c r="U3272" s="43">
        <f ca="1">_xll.BInterpol('Base CDI'!$H$4:$H$28,'Base CDI'!$I$4:$I$29,S3272,"Cubic","Extrapolate=Linear","MultiX=Average","Skip=True","Sort=True")</f>
        <v>13.777185387073418</v>
      </c>
    </row>
    <row r="3273" spans="16:21" x14ac:dyDescent="0.25">
      <c r="P3273" s="10">
        <v>39273</v>
      </c>
      <c r="Q3273">
        <v>17.21686</v>
      </c>
      <c r="S3273" s="42">
        <f t="shared" ca="1" si="55"/>
        <v>49131</v>
      </c>
      <c r="T3273" s="43">
        <f ca="1">_xll.BInterpol('Base CDI'!$H$4:$H$28,'Base CDI'!$J$4:$J$29,S3273,"Cubic","Extrapolate=Linear","MultiX=Average","Skip=True","Sort=True")</f>
        <v>13.92408974377355</v>
      </c>
      <c r="U3273" s="43">
        <f ca="1">_xll.BInterpol('Base CDI'!$H$4:$H$28,'Base CDI'!$I$4:$I$29,S3273,"Cubic","Extrapolate=Linear","MultiX=Average","Skip=True","Sort=True")</f>
        <v>13.777193040977066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49132</v>
      </c>
      <c r="T3274" s="43">
        <f ca="1">_xll.BInterpol('Base CDI'!$H$4:$H$28,'Base CDI'!$J$4:$J$29,S3274,"Cubic","Extrapolate=Linear","MultiX=Average","Skip=True","Sort=True")</f>
        <v>13.924076917286511</v>
      </c>
      <c r="U3274" s="43">
        <f ca="1">_xll.BInterpol('Base CDI'!$H$4:$H$28,'Base CDI'!$I$4:$I$29,S3274,"Cubic","Extrapolate=Linear","MultiX=Average","Skip=True","Sort=True")</f>
        <v>13.77720073987015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49133</v>
      </c>
      <c r="T3275" s="43">
        <f ca="1">_xll.BInterpol('Base CDI'!$H$4:$H$28,'Base CDI'!$J$4:$J$29,S3275,"Cubic","Extrapolate=Linear","MultiX=Average","Skip=True","Sort=True")</f>
        <v>13.924063867911391</v>
      </c>
      <c r="U3275" s="43">
        <f ca="1">_xll.BInterpol('Base CDI'!$H$4:$H$28,'Base CDI'!$I$4:$I$29,S3275,"Cubic","Extrapolate=Linear","MultiX=Average","Skip=True","Sort=True")</f>
        <v>13.777208484469131</v>
      </c>
    </row>
    <row r="3276" spans="16:21" x14ac:dyDescent="0.25">
      <c r="P3276" s="10">
        <v>39276</v>
      </c>
      <c r="Q3276">
        <v>17.23987</v>
      </c>
      <c r="S3276" s="42">
        <f t="shared" ca="1" si="56"/>
        <v>49134</v>
      </c>
      <c r="T3276" s="43">
        <f ca="1">_xll.BInterpol('Base CDI'!$H$4:$H$28,'Base CDI'!$J$4:$J$29,S3276,"Cubic","Extrapolate=Linear","MultiX=Average","Skip=True","Sort=True")</f>
        <v>13.924050595449156</v>
      </c>
      <c r="U3276" s="43">
        <f ca="1">_xll.BInterpol('Base CDI'!$H$4:$H$28,'Base CDI'!$I$4:$I$29,S3276,"Cubic","Extrapolate=Linear","MultiX=Average","Skip=True","Sort=True")</f>
        <v>13.777216275490471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49135</v>
      </c>
      <c r="T3277" s="43">
        <f ca="1">_xll.BInterpol('Base CDI'!$H$4:$H$28,'Base CDI'!$J$4:$J$29,S3277,"Cubic","Extrapolate=Linear","MultiX=Average","Skip=True","Sort=True")</f>
        <v>13.924037099700772</v>
      </c>
      <c r="U3277" s="43">
        <f ca="1">_xll.BInterpol('Base CDI'!$H$4:$H$28,'Base CDI'!$I$4:$I$29,S3277,"Cubic","Extrapolate=Linear","MultiX=Average","Skip=True","Sort=True")</f>
        <v>13.777224113650629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49136</v>
      </c>
      <c r="T3278" s="43">
        <f ca="1">_xll.BInterpol('Base CDI'!$H$4:$H$28,'Base CDI'!$J$4:$J$29,S3278,"Cubic","Extrapolate=Linear","MultiX=Average","Skip=True","Sort=True")</f>
        <v>13.924023380467203</v>
      </c>
      <c r="U3278" s="43">
        <f ca="1">_xll.BInterpol('Base CDI'!$H$4:$H$28,'Base CDI'!$I$4:$I$29,S3278,"Cubic","Extrapolate=Linear","MultiX=Average","Skip=True","Sort=True")</f>
        <v>13.777231999666068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49137</v>
      </c>
      <c r="T3279" s="43">
        <f ca="1">_xll.BInterpol('Base CDI'!$H$4:$H$28,'Base CDI'!$J$4:$J$29,S3279,"Cubic","Extrapolate=Linear","MultiX=Average","Skip=True","Sort=True")</f>
        <v>13.924009437549415</v>
      </c>
      <c r="U3279" s="43">
        <f ca="1">_xll.BInterpol('Base CDI'!$H$4:$H$28,'Base CDI'!$I$4:$I$29,S3279,"Cubic","Extrapolate=Linear","MultiX=Average","Skip=True","Sort=True")</f>
        <v>13.777239934253247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49138</v>
      </c>
      <c r="T3280" s="43">
        <f ca="1">_xll.BInterpol('Base CDI'!$H$4:$H$28,'Base CDI'!$J$4:$J$29,S3280,"Cubic","Extrapolate=Linear","MultiX=Average","Skip=True","Sort=True")</f>
        <v>13.923995270748375</v>
      </c>
      <c r="U3280" s="43">
        <f ca="1">_xll.BInterpol('Base CDI'!$H$4:$H$28,'Base CDI'!$I$4:$I$29,S3280,"Cubic","Extrapolate=Linear","MultiX=Average","Skip=True","Sort=True")</f>
        <v>13.777247918128626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49139</v>
      </c>
      <c r="T3281" s="43">
        <f ca="1">_xll.BInterpol('Base CDI'!$H$4:$H$28,'Base CDI'!$J$4:$J$29,S3281,"Cubic","Extrapolate=Linear","MultiX=Average","Skip=True","Sort=True")</f>
        <v>13.923980879865045</v>
      </c>
      <c r="U3281" s="43">
        <f ca="1">_xll.BInterpol('Base CDI'!$H$4:$H$28,'Base CDI'!$I$4:$I$29,S3281,"Cubic","Extrapolate=Linear","MultiX=Average","Skip=True","Sort=True")</f>
        <v>13.777255952008669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49140</v>
      </c>
      <c r="T3282" s="43">
        <f ca="1">_xll.BInterpol('Base CDI'!$H$4:$H$28,'Base CDI'!$J$4:$J$29,S3282,"Cubic","Extrapolate=Linear","MultiX=Average","Skip=True","Sort=True")</f>
        <v>13.923966264700395</v>
      </c>
      <c r="U3282" s="43">
        <f ca="1">_xll.BInterpol('Base CDI'!$H$4:$H$28,'Base CDI'!$I$4:$I$29,S3282,"Cubic","Extrapolate=Linear","MultiX=Average","Skip=True","Sort=True")</f>
        <v>13.777264036609836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49141</v>
      </c>
      <c r="T3283" s="43">
        <f ca="1">_xll.BInterpol('Base CDI'!$H$4:$H$28,'Base CDI'!$J$4:$J$29,S3283,"Cubic","Extrapolate=Linear","MultiX=Average","Skip=True","Sort=True")</f>
        <v>13.923951425055387</v>
      </c>
      <c r="U3283" s="43">
        <f ca="1">_xll.BInterpol('Base CDI'!$H$4:$H$28,'Base CDI'!$I$4:$I$29,S3283,"Cubic","Extrapolate=Linear","MultiX=Average","Skip=True","Sort=True")</f>
        <v>13.777272172648585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49142</v>
      </c>
      <c r="T3284" s="43">
        <f ca="1">_xll.BInterpol('Base CDI'!$H$4:$H$28,'Base CDI'!$J$4:$J$29,S3284,"Cubic","Extrapolate=Linear","MultiX=Average","Skip=True","Sort=True")</f>
        <v>13.923936360730988</v>
      </c>
      <c r="U3284" s="43">
        <f ca="1">_xll.BInterpol('Base CDI'!$H$4:$H$28,'Base CDI'!$I$4:$I$29,S3284,"Cubic","Extrapolate=Linear","MultiX=Average","Skip=True","Sort=True")</f>
        <v>13.777280360841379</v>
      </c>
    </row>
    <row r="3285" spans="16:21" x14ac:dyDescent="0.25">
      <c r="P3285" s="10">
        <v>39289</v>
      </c>
      <c r="Q3285">
        <v>17.30753</v>
      </c>
      <c r="S3285" s="42">
        <f t="shared" ca="1" si="56"/>
        <v>49143</v>
      </c>
      <c r="T3285" s="43">
        <f ca="1">_xll.BInterpol('Base CDI'!$H$4:$H$28,'Base CDI'!$J$4:$J$29,S3285,"Cubic","Extrapolate=Linear","MultiX=Average","Skip=True","Sort=True")</f>
        <v>13.923921071528163</v>
      </c>
      <c r="U3285" s="43">
        <f ca="1">_xll.BInterpol('Base CDI'!$H$4:$H$28,'Base CDI'!$I$4:$I$29,S3285,"Cubic","Extrapolate=Linear","MultiX=Average","Skip=True","Sort=True")</f>
        <v>13.777288601904679</v>
      </c>
    </row>
    <row r="3286" spans="16:21" x14ac:dyDescent="0.25">
      <c r="P3286" s="10">
        <v>39290</v>
      </c>
      <c r="Q3286">
        <v>17.31493</v>
      </c>
      <c r="S3286" s="42">
        <f t="shared" ca="1" si="56"/>
        <v>49144</v>
      </c>
      <c r="T3286" s="43">
        <f ca="1">_xll.BInterpol('Base CDI'!$H$4:$H$28,'Base CDI'!$J$4:$J$29,S3286,"Cubic","Extrapolate=Linear","MultiX=Average","Skip=True","Sort=True")</f>
        <v>13.923905557247878</v>
      </c>
      <c r="U3286" s="43">
        <f ca="1">_xll.BInterpol('Base CDI'!$H$4:$H$28,'Base CDI'!$I$4:$I$29,S3286,"Cubic","Extrapolate=Linear","MultiX=Average","Skip=True","Sort=True")</f>
        <v>13.777296896554947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49145</v>
      </c>
      <c r="T3287" s="43">
        <f ca="1">_xll.BInterpol('Base CDI'!$H$4:$H$28,'Base CDI'!$J$4:$J$29,S3287,"Cubic","Extrapolate=Linear","MultiX=Average","Skip=True","Sort=True")</f>
        <v>13.923889817691098</v>
      </c>
      <c r="U3287" s="43">
        <f ca="1">_xll.BInterpol('Base CDI'!$H$4:$H$28,'Base CDI'!$I$4:$I$29,S3287,"Cubic","Extrapolate=Linear","MultiX=Average","Skip=True","Sort=True")</f>
        <v>13.777305245508641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49146</v>
      </c>
      <c r="T3288" s="43">
        <f ca="1">_xll.BInterpol('Base CDI'!$H$4:$H$28,'Base CDI'!$J$4:$J$29,S3288,"Cubic","Extrapolate=Linear","MultiX=Average","Skip=True","Sort=True")</f>
        <v>13.923873852658788</v>
      </c>
      <c r="U3288" s="43">
        <f ca="1">_xll.BInterpol('Base CDI'!$H$4:$H$28,'Base CDI'!$I$4:$I$29,S3288,"Cubic","Extrapolate=Linear","MultiX=Average","Skip=True","Sort=True")</f>
        <v>13.777313649482224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49147</v>
      </c>
      <c r="T3289" s="43">
        <f ca="1">_xll.BInterpol('Base CDI'!$H$4:$H$28,'Base CDI'!$J$4:$J$29,S3289,"Cubic","Extrapolate=Linear","MultiX=Average","Skip=True","Sort=True")</f>
        <v>13.923857661951914</v>
      </c>
      <c r="U3289" s="43">
        <f ca="1">_xll.BInterpol('Base CDI'!$H$4:$H$28,'Base CDI'!$I$4:$I$29,S3289,"Cubic","Extrapolate=Linear","MultiX=Average","Skip=True","Sort=True")</f>
        <v>13.777322109192154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49148</v>
      </c>
      <c r="T3290" s="43">
        <f ca="1">_xll.BInterpol('Base CDI'!$H$4:$H$28,'Base CDI'!$J$4:$J$29,S3290,"Cubic","Extrapolate=Linear","MultiX=Average","Skip=True","Sort=True")</f>
        <v>13.923841245371442</v>
      </c>
      <c r="U3290" s="43">
        <f ca="1">_xll.BInterpol('Base CDI'!$H$4:$H$28,'Base CDI'!$I$4:$I$29,S3290,"Cubic","Extrapolate=Linear","MultiX=Average","Skip=True","Sort=True")</f>
        <v>13.777330625354896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49149</v>
      </c>
      <c r="T3291" s="43">
        <f ca="1">_xll.BInterpol('Base CDI'!$H$4:$H$28,'Base CDI'!$J$4:$J$29,S3291,"Cubic","Extrapolate=Linear","MultiX=Average","Skip=True","Sort=True")</f>
        <v>13.923824602718337</v>
      </c>
      <c r="U3291" s="43">
        <f ca="1">_xll.BInterpol('Base CDI'!$H$4:$H$28,'Base CDI'!$I$4:$I$29,S3291,"Cubic","Extrapolate=Linear","MultiX=Average","Skip=True","Sort=True")</f>
        <v>13.777339198686908</v>
      </c>
    </row>
    <row r="3292" spans="16:21" x14ac:dyDescent="0.25">
      <c r="P3292" s="10">
        <v>39300</v>
      </c>
      <c r="Q3292">
        <v>17.35943</v>
      </c>
      <c r="S3292" s="42">
        <f t="shared" ca="1" si="56"/>
        <v>49150</v>
      </c>
      <c r="T3292" s="43">
        <f ca="1">_xll.BInterpol('Base CDI'!$H$4:$H$28,'Base CDI'!$J$4:$J$29,S3292,"Cubic","Extrapolate=Linear","MultiX=Average","Skip=True","Sort=True")</f>
        <v>13.923807733793566</v>
      </c>
      <c r="U3292" s="43">
        <f ca="1">_xll.BInterpol('Base CDI'!$H$4:$H$28,'Base CDI'!$I$4:$I$29,S3292,"Cubic","Extrapolate=Linear","MultiX=Average","Skip=True","Sort=True")</f>
        <v>13.777347829904652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49151</v>
      </c>
      <c r="T3293" s="43">
        <f ca="1">_xll.BInterpol('Base CDI'!$H$4:$H$28,'Base CDI'!$J$4:$J$29,S3293,"Cubic","Extrapolate=Linear","MultiX=Average","Skip=True","Sort=True")</f>
        <v>13.923790638398092</v>
      </c>
      <c r="U3293" s="43">
        <f ca="1">_xll.BInterpol('Base CDI'!$H$4:$H$28,'Base CDI'!$I$4:$I$29,S3293,"Cubic","Extrapolate=Linear","MultiX=Average","Skip=True","Sort=True")</f>
        <v>13.777356519724588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49152</v>
      </c>
      <c r="T3294" s="43">
        <f ca="1">_xll.BInterpol('Base CDI'!$H$4:$H$28,'Base CDI'!$J$4:$J$29,S3294,"Cubic","Extrapolate=Linear","MultiX=Average","Skip=True","Sort=True")</f>
        <v>13.923773316332881</v>
      </c>
      <c r="U3294" s="43">
        <f ca="1">_xll.BInterpol('Base CDI'!$H$4:$H$28,'Base CDI'!$I$4:$I$29,S3294,"Cubic","Extrapolate=Linear","MultiX=Average","Skip=True","Sort=True")</f>
        <v>13.777365268863177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49153</v>
      </c>
      <c r="T3295" s="43">
        <f ca="1">_xll.BInterpol('Base CDI'!$H$4:$H$28,'Base CDI'!$J$4:$J$29,S3295,"Cubic","Extrapolate=Linear","MultiX=Average","Skip=True","Sort=True")</f>
        <v>13.9237557673989</v>
      </c>
      <c r="U3295" s="43">
        <f ca="1">_xll.BInterpol('Base CDI'!$H$4:$H$28,'Base CDI'!$I$4:$I$29,S3295,"Cubic","Extrapolate=Linear","MultiX=Average","Skip=True","Sort=True")</f>
        <v>13.777374078036882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49154</v>
      </c>
      <c r="T3296" s="43">
        <f ca="1">_xll.BInterpol('Base CDI'!$H$4:$H$28,'Base CDI'!$J$4:$J$29,S3296,"Cubic","Extrapolate=Linear","MultiX=Average","Skip=True","Sort=True")</f>
        <v>13.923737991397113</v>
      </c>
      <c r="U3296" s="43">
        <f ca="1">_xll.BInterpol('Base CDI'!$H$4:$H$28,'Base CDI'!$I$4:$I$29,S3296,"Cubic","Extrapolate=Linear","MultiX=Average","Skip=True","Sort=True")</f>
        <v>13.77738294796216</v>
      </c>
    </row>
    <row r="3297" spans="16:21" x14ac:dyDescent="0.25">
      <c r="P3297" s="10">
        <v>39307</v>
      </c>
      <c r="Q3297">
        <v>17.39658</v>
      </c>
      <c r="S3297" s="42">
        <f t="shared" ca="1" si="56"/>
        <v>49155</v>
      </c>
      <c r="T3297" s="43">
        <f ca="1">_xll.BInterpol('Base CDI'!$H$4:$H$28,'Base CDI'!$J$4:$J$29,S3297,"Cubic","Extrapolate=Linear","MultiX=Average","Skip=True","Sort=True")</f>
        <v>13.923719988128488</v>
      </c>
      <c r="U3297" s="43">
        <f ca="1">_xll.BInterpol('Base CDI'!$H$4:$H$28,'Base CDI'!$I$4:$I$29,S3297,"Cubic","Extrapolate=Linear","MultiX=Average","Skip=True","Sort=True")</f>
        <v>13.777391879355473</v>
      </c>
    </row>
    <row r="3298" spans="16:21" x14ac:dyDescent="0.25">
      <c r="P3298" s="10">
        <v>39308</v>
      </c>
      <c r="Q3298">
        <v>17.40401</v>
      </c>
      <c r="S3298" s="42">
        <f t="shared" ca="1" si="56"/>
        <v>49156</v>
      </c>
      <c r="T3298" s="43">
        <f ca="1">_xll.BInterpol('Base CDI'!$H$4:$H$28,'Base CDI'!$J$4:$J$29,S3298,"Cubic","Extrapolate=Linear","MultiX=Average","Skip=True","Sort=True")</f>
        <v>13.923701757393985</v>
      </c>
      <c r="U3298" s="43">
        <f ca="1">_xll.BInterpol('Base CDI'!$H$4:$H$28,'Base CDI'!$I$4:$I$29,S3298,"Cubic","Extrapolate=Linear","MultiX=Average","Skip=True","Sort=True")</f>
        <v>13.777400872933285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49157</v>
      </c>
      <c r="T3299" s="43">
        <f ca="1">_xll.BInterpol('Base CDI'!$H$4:$H$28,'Base CDI'!$J$4:$J$29,S3299,"Cubic","Extrapolate=Linear","MultiX=Average","Skip=True","Sort=True")</f>
        <v>13.923683298994575</v>
      </c>
      <c r="U3299" s="43">
        <f ca="1">_xll.BInterpol('Base CDI'!$H$4:$H$28,'Base CDI'!$I$4:$I$29,S3299,"Cubic","Extrapolate=Linear","MultiX=Average","Skip=True","Sort=True")</f>
        <v>13.777409929412054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49158</v>
      </c>
      <c r="T3300" s="43">
        <f ca="1">_xll.BInterpol('Base CDI'!$H$4:$H$28,'Base CDI'!$J$4:$J$29,S3300,"Cubic","Extrapolate=Linear","MultiX=Average","Skip=True","Sort=True")</f>
        <v>13.923664612731223</v>
      </c>
      <c r="U3300" s="43">
        <f ca="1">_xll.BInterpol('Base CDI'!$H$4:$H$28,'Base CDI'!$I$4:$I$29,S3300,"Cubic","Extrapolate=Linear","MultiX=Average","Skip=True","Sort=True")</f>
        <v>13.777419049508241</v>
      </c>
    </row>
    <row r="3301" spans="16:21" x14ac:dyDescent="0.25">
      <c r="P3301" s="10">
        <v>39311</v>
      </c>
      <c r="Q3301">
        <v>17.42632</v>
      </c>
      <c r="S3301" s="42">
        <f t="shared" ca="1" si="56"/>
        <v>49159</v>
      </c>
      <c r="T3301" s="43">
        <f ca="1">_xll.BInterpol('Base CDI'!$H$4:$H$28,'Base CDI'!$J$4:$J$29,S3301,"Cubic","Extrapolate=Linear","MultiX=Average","Skip=True","Sort=True")</f>
        <v>13.92364569840489</v>
      </c>
      <c r="U3301" s="43">
        <f ca="1">_xll.BInterpol('Base CDI'!$H$4:$H$28,'Base CDI'!$I$4:$I$29,S3301,"Cubic","Extrapolate=Linear","MultiX=Average","Skip=True","Sort=True")</f>
        <v>13.777428233938307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49160</v>
      </c>
      <c r="T3302" s="43">
        <f ca="1">_xll.BInterpol('Base CDI'!$H$4:$H$28,'Base CDI'!$J$4:$J$29,S3302,"Cubic","Extrapolate=Linear","MultiX=Average","Skip=True","Sort=True")</f>
        <v>13.923626555816547</v>
      </c>
      <c r="U3302" s="43">
        <f ca="1">_xll.BInterpol('Base CDI'!$H$4:$H$28,'Base CDI'!$I$4:$I$29,S3302,"Cubic","Extrapolate=Linear","MultiX=Average","Skip=True","Sort=True")</f>
        <v>13.777437483418712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49161</v>
      </c>
      <c r="T3303" s="43">
        <f ca="1">_xll.BInterpol('Base CDI'!$H$4:$H$28,'Base CDI'!$J$4:$J$29,S3303,"Cubic","Extrapolate=Linear","MultiX=Average","Skip=True","Sort=True")</f>
        <v>13.923607184767155</v>
      </c>
      <c r="U3303" s="43">
        <f ca="1">_xll.BInterpol('Base CDI'!$H$4:$H$28,'Base CDI'!$I$4:$I$29,S3303,"Cubic","Extrapolate=Linear","MultiX=Average","Skip=True","Sort=True")</f>
        <v>13.77744679866592</v>
      </c>
    </row>
    <row r="3304" spans="16:21" x14ac:dyDescent="0.25">
      <c r="P3304" s="10">
        <v>39316</v>
      </c>
      <c r="Q3304">
        <v>17.44867</v>
      </c>
      <c r="S3304" s="42">
        <f t="shared" ca="1" si="56"/>
        <v>49162</v>
      </c>
      <c r="T3304" s="43">
        <f ca="1">_xll.BInterpol('Base CDI'!$H$4:$H$28,'Base CDI'!$J$4:$J$29,S3304,"Cubic","Extrapolate=Linear","MultiX=Average","Skip=True","Sort=True")</f>
        <v>13.923587585057684</v>
      </c>
      <c r="U3304" s="43">
        <f ca="1">_xll.BInterpol('Base CDI'!$H$4:$H$28,'Base CDI'!$I$4:$I$29,S3304,"Cubic","Extrapolate=Linear","MultiX=Average","Skip=True","Sort=True")</f>
        <v>13.777456180396388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49163</v>
      </c>
      <c r="T3305" s="43">
        <f ca="1">_xll.BInterpol('Base CDI'!$H$4:$H$28,'Base CDI'!$J$4:$J$29,S3305,"Cubic","Extrapolate=Linear","MultiX=Average","Skip=True","Sort=True")</f>
        <v>13.923567756489096</v>
      </c>
      <c r="U3305" s="43">
        <f ca="1">_xll.BInterpol('Base CDI'!$H$4:$H$28,'Base CDI'!$I$4:$I$29,S3305,"Cubic","Extrapolate=Linear","MultiX=Average","Skip=True","Sort=True")</f>
        <v>13.77746562932658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49164</v>
      </c>
      <c r="T3306" s="43">
        <f ca="1">_xll.BInterpol('Base CDI'!$H$4:$H$28,'Base CDI'!$J$4:$J$29,S3306,"Cubic","Extrapolate=Linear","MultiX=Average","Skip=True","Sort=True")</f>
        <v>13.923547698862356</v>
      </c>
      <c r="U3306" s="43">
        <f ca="1">_xll.BInterpol('Base CDI'!$H$4:$H$28,'Base CDI'!$I$4:$I$29,S3306,"Cubic","Extrapolate=Linear","MultiX=Average","Skip=True","Sort=True")</f>
        <v>13.777475146172955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49165</v>
      </c>
      <c r="T3307" s="43">
        <f ca="1">_xll.BInterpol('Base CDI'!$H$4:$H$28,'Base CDI'!$J$4:$J$29,S3307,"Cubic","Extrapolate=Linear","MultiX=Average","Skip=True","Sort=True")</f>
        <v>13.923527411978432</v>
      </c>
      <c r="U3307" s="43">
        <f ca="1">_xll.BInterpol('Base CDI'!$H$4:$H$28,'Base CDI'!$I$4:$I$29,S3307,"Cubic","Extrapolate=Linear","MultiX=Average","Skip=True","Sort=True")</f>
        <v>13.777484731651974</v>
      </c>
    </row>
    <row r="3308" spans="16:21" x14ac:dyDescent="0.25">
      <c r="P3308" s="10">
        <v>39322</v>
      </c>
      <c r="Q3308">
        <v>17.4785</v>
      </c>
      <c r="S3308" s="42">
        <f t="shared" ca="1" si="56"/>
        <v>49166</v>
      </c>
      <c r="T3308" s="43">
        <f ca="1">_xll.BInterpol('Base CDI'!$H$4:$H$28,'Base CDI'!$J$4:$J$29,S3308,"Cubic","Extrapolate=Linear","MultiX=Average","Skip=True","Sort=True")</f>
        <v>13.923506895638289</v>
      </c>
      <c r="U3308" s="43">
        <f ca="1">_xll.BInterpol('Base CDI'!$H$4:$H$28,'Base CDI'!$I$4:$I$29,S3308,"Cubic","Extrapolate=Linear","MultiX=Average","Skip=True","Sort=True")</f>
        <v>13.777494386480098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49167</v>
      </c>
      <c r="T3309" s="43">
        <f ca="1">_xll.BInterpol('Base CDI'!$H$4:$H$28,'Base CDI'!$J$4:$J$29,S3309,"Cubic","Extrapolate=Linear","MultiX=Average","Skip=True","Sort=True")</f>
        <v>13.923486149642891</v>
      </c>
      <c r="U3309" s="43">
        <f ca="1">_xll.BInterpol('Base CDI'!$H$4:$H$28,'Base CDI'!$I$4:$I$29,S3309,"Cubic","Extrapolate=Linear","MultiX=Average","Skip=True","Sort=True")</f>
        <v>13.777504111373789</v>
      </c>
    </row>
    <row r="3310" spans="16:21" x14ac:dyDescent="0.25">
      <c r="P3310" s="10">
        <v>39324</v>
      </c>
      <c r="Q3310">
        <v>17.49343</v>
      </c>
      <c r="S3310" s="42">
        <f t="shared" ca="1" si="56"/>
        <v>49168</v>
      </c>
      <c r="T3310" s="43">
        <f ca="1">_xll.BInterpol('Base CDI'!$H$4:$H$28,'Base CDI'!$J$4:$J$29,S3310,"Cubic","Extrapolate=Linear","MultiX=Average","Skip=True","Sort=True")</f>
        <v>13.923465173793204</v>
      </c>
      <c r="U3310" s="43">
        <f ca="1">_xll.BInterpol('Base CDI'!$H$4:$H$28,'Base CDI'!$I$4:$I$29,S3310,"Cubic","Extrapolate=Linear","MultiX=Average","Skip=True","Sort=True")</f>
        <v>13.777513907049505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49169</v>
      </c>
      <c r="T3311" s="43">
        <f ca="1">_xll.BInterpol('Base CDI'!$H$4:$H$28,'Base CDI'!$J$4:$J$29,S3311,"Cubic","Extrapolate=Linear","MultiX=Average","Skip=True","Sort=True")</f>
        <v>13.923443967890195</v>
      </c>
      <c r="U3311" s="43">
        <f ca="1">_xll.BInterpol('Base CDI'!$H$4:$H$28,'Base CDI'!$I$4:$I$29,S3311,"Cubic","Extrapolate=Linear","MultiX=Average","Skip=True","Sort=True")</f>
        <v>13.77752377422371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49170</v>
      </c>
      <c r="T3312" s="43">
        <f ca="1">_xll.BInterpol('Base CDI'!$H$4:$H$28,'Base CDI'!$J$4:$J$29,S3312,"Cubic","Extrapolate=Linear","MultiX=Average","Skip=True","Sort=True")</f>
        <v>13.923422531734829</v>
      </c>
      <c r="U3312" s="43">
        <f ca="1">_xll.BInterpol('Base CDI'!$H$4:$H$28,'Base CDI'!$I$4:$I$29,S3312,"Cubic","Extrapolate=Linear","MultiX=Average","Skip=True","Sort=True")</f>
        <v>13.777533713612863</v>
      </c>
    </row>
    <row r="3313" spans="16:21" x14ac:dyDescent="0.25">
      <c r="P3313" s="10">
        <v>39329</v>
      </c>
      <c r="Q3313">
        <v>17.51595</v>
      </c>
      <c r="S3313" s="42">
        <f t="shared" ca="1" si="56"/>
        <v>49171</v>
      </c>
      <c r="T3313" s="43">
        <f ca="1">_xll.BInterpol('Base CDI'!$H$4:$H$28,'Base CDI'!$J$4:$J$29,S3313,"Cubic","Extrapolate=Linear","MultiX=Average","Skip=True","Sort=True")</f>
        <v>13.92340086512807</v>
      </c>
      <c r="U3313" s="43">
        <f ca="1">_xll.BInterpol('Base CDI'!$H$4:$H$28,'Base CDI'!$I$4:$I$29,S3313,"Cubic","Extrapolate=Linear","MultiX=Average","Skip=True","Sort=True")</f>
        <v>13.777543725933425</v>
      </c>
    </row>
    <row r="3314" spans="16:21" x14ac:dyDescent="0.25">
      <c r="P3314" s="10">
        <v>39330</v>
      </c>
      <c r="Q3314">
        <v>17.52345</v>
      </c>
      <c r="S3314" s="42">
        <f t="shared" ca="1" si="56"/>
        <v>49172</v>
      </c>
      <c r="T3314" s="43">
        <f ca="1">_xll.BInterpol('Base CDI'!$H$4:$H$28,'Base CDI'!$J$4:$J$29,S3314,"Cubic","Extrapolate=Linear","MultiX=Average","Skip=True","Sort=True")</f>
        <v>13.923378967870885</v>
      </c>
      <c r="U3314" s="43">
        <f ca="1">_xll.BInterpol('Base CDI'!$H$4:$H$28,'Base CDI'!$I$4:$I$29,S3314,"Cubic","Extrapolate=Linear","MultiX=Average","Skip=True","Sort=True")</f>
        <v>13.777553811901859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49173</v>
      </c>
      <c r="T3315" s="43">
        <f ca="1">_xll.BInterpol('Base CDI'!$H$4:$H$28,'Base CDI'!$J$4:$J$29,S3315,"Cubic","Extrapolate=Linear","MultiX=Average","Skip=True","Sort=True")</f>
        <v>13.923356839764239</v>
      </c>
      <c r="U3315" s="43">
        <f ca="1">_xll.BInterpol('Base CDI'!$H$4:$H$28,'Base CDI'!$I$4:$I$29,S3315,"Cubic","Extrapolate=Linear","MultiX=Average","Skip=True","Sort=True")</f>
        <v>13.777563972234622</v>
      </c>
    </row>
    <row r="3316" spans="16:21" x14ac:dyDescent="0.25">
      <c r="P3316" s="10">
        <v>39335</v>
      </c>
      <c r="Q3316">
        <v>17.53828</v>
      </c>
      <c r="S3316" s="42">
        <f t="shared" ca="1" si="56"/>
        <v>49174</v>
      </c>
      <c r="T3316" s="43">
        <f ca="1">_xll.BInterpol('Base CDI'!$H$4:$H$28,'Base CDI'!$J$4:$J$29,S3316,"Cubic","Extrapolate=Linear","MultiX=Average","Skip=True","Sort=True")</f>
        <v>13.923334480609096</v>
      </c>
      <c r="U3316" s="43">
        <f ca="1">_xll.BInterpol('Base CDI'!$H$4:$H$28,'Base CDI'!$I$4:$I$29,S3316,"Cubic","Extrapolate=Linear","MultiX=Average","Skip=True","Sort=True")</f>
        <v>13.777574207648177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49175</v>
      </c>
      <c r="T3317" s="43">
        <f ca="1">_xll.BInterpol('Base CDI'!$H$4:$H$28,'Base CDI'!$J$4:$J$29,S3317,"Cubic","Extrapolate=Linear","MultiX=Average","Skip=True","Sort=True")</f>
        <v>13.923311890206424</v>
      </c>
      <c r="U3317" s="43">
        <f ca="1">_xll.BInterpol('Base CDI'!$H$4:$H$28,'Base CDI'!$I$4:$I$29,S3317,"Cubic","Extrapolate=Linear","MultiX=Average","Skip=True","Sort=True")</f>
        <v>13.777584518858985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49176</v>
      </c>
      <c r="T3318" s="43">
        <f ca="1">_xll.BInterpol('Base CDI'!$H$4:$H$28,'Base CDI'!$J$4:$J$29,S3318,"Cubic","Extrapolate=Linear","MultiX=Average","Skip=True","Sort=True")</f>
        <v>13.923289068357187</v>
      </c>
      <c r="U3318" s="43">
        <f ca="1">_xll.BInterpol('Base CDI'!$H$4:$H$28,'Base CDI'!$I$4:$I$29,S3318,"Cubic","Extrapolate=Linear","MultiX=Average","Skip=True","Sort=True")</f>
        <v>13.777594906583507</v>
      </c>
    </row>
    <row r="3319" spans="16:21" x14ac:dyDescent="0.25">
      <c r="P3319" s="10">
        <v>39338</v>
      </c>
      <c r="Q3319">
        <v>17.56033</v>
      </c>
      <c r="S3319" s="42">
        <f t="shared" ca="1" si="56"/>
        <v>49177</v>
      </c>
      <c r="T3319" s="43">
        <f ca="1">_xll.BInterpol('Base CDI'!$H$4:$H$28,'Base CDI'!$J$4:$J$29,S3319,"Cubic","Extrapolate=Linear","MultiX=Average","Skip=True","Sort=True")</f>
        <v>13.923266014862351</v>
      </c>
      <c r="U3319" s="43">
        <f ca="1">_xll.BInterpol('Base CDI'!$H$4:$H$28,'Base CDI'!$I$4:$I$29,S3319,"Cubic","Extrapolate=Linear","MultiX=Average","Skip=True","Sort=True")</f>
        <v>13.777605371538204</v>
      </c>
    </row>
    <row r="3320" spans="16:21" x14ac:dyDescent="0.25">
      <c r="P3320" s="10">
        <v>39339</v>
      </c>
      <c r="Q3320">
        <v>17.56767</v>
      </c>
      <c r="S3320" s="42">
        <f t="shared" ca="1" si="56"/>
        <v>49178</v>
      </c>
      <c r="T3320" s="43">
        <f ca="1">_xll.BInterpol('Base CDI'!$H$4:$H$28,'Base CDI'!$J$4:$J$29,S3320,"Cubic","Extrapolate=Linear","MultiX=Average","Skip=True","Sort=True")</f>
        <v>13.923242729522881</v>
      </c>
      <c r="U3320" s="43">
        <f ca="1">_xll.BInterpol('Base CDI'!$H$4:$H$28,'Base CDI'!$I$4:$I$29,S3320,"Cubic","Extrapolate=Linear","MultiX=Average","Skip=True","Sort=True")</f>
        <v>13.777615914439535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49179</v>
      </c>
      <c r="T3321" s="43">
        <f ca="1">_xll.BInterpol('Base CDI'!$H$4:$H$28,'Base CDI'!$J$4:$J$29,S3321,"Cubic","Extrapolate=Linear","MultiX=Average","Skip=True","Sort=True")</f>
        <v>13.923219212139744</v>
      </c>
      <c r="U3321" s="43">
        <f ca="1">_xll.BInterpol('Base CDI'!$H$4:$H$28,'Base CDI'!$I$4:$I$29,S3321,"Cubic","Extrapolate=Linear","MultiX=Average","Skip=True","Sort=True")</f>
        <v>13.777626536003963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49180</v>
      </c>
      <c r="T3322" s="43">
        <f ca="1">_xll.BInterpol('Base CDI'!$H$4:$H$28,'Base CDI'!$J$4:$J$29,S3322,"Cubic","Extrapolate=Linear","MultiX=Average","Skip=True","Sort=True")</f>
        <v>13.923195462513902</v>
      </c>
      <c r="U3322" s="43">
        <f ca="1">_xll.BInterpol('Base CDI'!$H$4:$H$28,'Base CDI'!$I$4:$I$29,S3322,"Cubic","Extrapolate=Linear","MultiX=Average","Skip=True","Sort=True")</f>
        <v>13.777637236947948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49181</v>
      </c>
      <c r="T3323" s="43">
        <f ca="1">_xll.BInterpol('Base CDI'!$H$4:$H$28,'Base CDI'!$J$4:$J$29,S3323,"Cubic","Extrapolate=Linear","MultiX=Average","Skip=True","Sort=True")</f>
        <v>13.923171480446324</v>
      </c>
      <c r="U3323" s="43">
        <f ca="1">_xll.BInterpol('Base CDI'!$H$4:$H$28,'Base CDI'!$I$4:$I$29,S3323,"Cubic","Extrapolate=Linear","MultiX=Average","Skip=True","Sort=True")</f>
        <v>13.77764801798795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49182</v>
      </c>
      <c r="T3324" s="43">
        <f ca="1">_xll.BInterpol('Base CDI'!$H$4:$H$28,'Base CDI'!$J$4:$J$29,S3324,"Cubic","Extrapolate=Linear","MultiX=Average","Skip=True","Sort=True")</f>
        <v>13.923147265737976</v>
      </c>
      <c r="U3324" s="43">
        <f ca="1">_xll.BInterpol('Base CDI'!$H$4:$H$28,'Base CDI'!$I$4:$I$29,S3324,"Cubic","Extrapolate=Linear","MultiX=Average","Skip=True","Sort=True")</f>
        <v>13.77765887984043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49183</v>
      </c>
      <c r="T3325" s="43">
        <f ca="1">_xll.BInterpol('Base CDI'!$H$4:$H$28,'Base CDI'!$J$4:$J$29,S3325,"Cubic","Extrapolate=Linear","MultiX=Average","Skip=True","Sort=True")</f>
        <v>13.923122818189819</v>
      </c>
      <c r="U3325" s="43">
        <f ca="1">_xll.BInterpol('Base CDI'!$H$4:$H$28,'Base CDI'!$I$4:$I$29,S3325,"Cubic","Extrapolate=Linear","MultiX=Average","Skip=True","Sort=True")</f>
        <v>13.777669823221851</v>
      </c>
    </row>
    <row r="3326" spans="16:21" x14ac:dyDescent="0.25">
      <c r="P3326" s="10">
        <v>39349</v>
      </c>
      <c r="Q3326">
        <v>17.61178</v>
      </c>
      <c r="S3326" s="42">
        <f t="shared" ca="1" si="56"/>
        <v>49184</v>
      </c>
      <c r="T3326" s="43">
        <f ca="1">_xll.BInterpol('Base CDI'!$H$4:$H$28,'Base CDI'!$J$4:$J$29,S3326,"Cubic","Extrapolate=Linear","MultiX=Average","Skip=True","Sort=True")</f>
        <v>13.923098137602823</v>
      </c>
      <c r="U3326" s="43">
        <f ca="1">_xll.BInterpol('Base CDI'!$H$4:$H$28,'Base CDI'!$I$4:$I$29,S3326,"Cubic","Extrapolate=Linear","MultiX=Average","Skip=True","Sort=True")</f>
        <v>13.777680848848672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49185</v>
      </c>
      <c r="T3327" s="43">
        <f ca="1">_xll.BInterpol('Base CDI'!$H$4:$H$28,'Base CDI'!$J$4:$J$29,S3327,"Cubic","Extrapolate=Linear","MultiX=Average","Skip=True","Sort=True")</f>
        <v>13.923073223777951</v>
      </c>
      <c r="U3327" s="43">
        <f ca="1">_xll.BInterpol('Base CDI'!$H$4:$H$28,'Base CDI'!$I$4:$I$29,S3327,"Cubic","Extrapolate=Linear","MultiX=Average","Skip=True","Sort=True")</f>
        <v>13.777691957437355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49186</v>
      </c>
      <c r="T3328" s="43">
        <f ca="1">_xll.BInterpol('Base CDI'!$H$4:$H$28,'Base CDI'!$J$4:$J$29,S3328,"Cubic","Extrapolate=Linear","MultiX=Average","Skip=True","Sort=True")</f>
        <v>13.923048076516171</v>
      </c>
      <c r="U3328" s="43">
        <f ca="1">_xll.BInterpol('Base CDI'!$H$4:$H$28,'Base CDI'!$I$4:$I$29,S3328,"Cubic","Extrapolate=Linear","MultiX=Average","Skip=True","Sort=True")</f>
        <v>13.777703149704358</v>
      </c>
    </row>
    <row r="3329" spans="16:21" x14ac:dyDescent="0.25">
      <c r="P3329" s="10">
        <v>39352</v>
      </c>
      <c r="Q3329">
        <v>17.63383</v>
      </c>
      <c r="S3329" s="42">
        <f t="shared" ca="1" si="56"/>
        <v>49187</v>
      </c>
      <c r="T3329" s="43">
        <f ca="1">_xll.BInterpol('Base CDI'!$H$4:$H$28,'Base CDI'!$J$4:$J$29,S3329,"Cubic","Extrapolate=Linear","MultiX=Average","Skip=True","Sort=True")</f>
        <v>13.923022695618446</v>
      </c>
      <c r="U3329" s="43">
        <f ca="1">_xll.BInterpol('Base CDI'!$H$4:$H$28,'Base CDI'!$I$4:$I$29,S3329,"Cubic","Extrapolate=Linear","MultiX=Average","Skip=True","Sort=True")</f>
        <v>13.777714426366146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49188</v>
      </c>
      <c r="T3330" s="43">
        <f ca="1">_xll.BInterpol('Base CDI'!$H$4:$H$28,'Base CDI'!$J$4:$J$29,S3330,"Cubic","Extrapolate=Linear","MultiX=Average","Skip=True","Sort=True")</f>
        <v>13.922997080885741</v>
      </c>
      <c r="U3330" s="43">
        <f ca="1">_xll.BInterpol('Base CDI'!$H$4:$H$28,'Base CDI'!$I$4:$I$29,S3330,"Cubic","Extrapolate=Linear","MultiX=Average","Skip=True","Sort=True")</f>
        <v>13.777725788139175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49189</v>
      </c>
      <c r="T3331" s="43">
        <f ca="1">_xll.BInterpol('Base CDI'!$H$4:$H$28,'Base CDI'!$J$4:$J$29,S3331,"Cubic","Extrapolate=Linear","MultiX=Average","Skip=True","Sort=True")</f>
        <v>13.922971232119023</v>
      </c>
      <c r="U3331" s="43">
        <f ca="1">_xll.BInterpol('Base CDI'!$H$4:$H$28,'Base CDI'!$I$4:$I$29,S3331,"Cubic","Extrapolate=Linear","MultiX=Average","Skip=True","Sort=True")</f>
        <v>13.777737235739911</v>
      </c>
    </row>
    <row r="3332" spans="16:21" x14ac:dyDescent="0.25">
      <c r="P3332" s="10">
        <v>39357</v>
      </c>
      <c r="Q3332">
        <v>17.65596</v>
      </c>
      <c r="S3332" s="42">
        <f t="shared" ca="1" si="56"/>
        <v>49190</v>
      </c>
      <c r="T3332" s="43">
        <f ca="1">_xll.BInterpol('Base CDI'!$H$4:$H$28,'Base CDI'!$J$4:$J$29,S3332,"Cubic","Extrapolate=Linear","MultiX=Average","Skip=True","Sort=True")</f>
        <v>13.92294514911926</v>
      </c>
      <c r="U3332" s="43">
        <f ca="1">_xll.BInterpol('Base CDI'!$H$4:$H$28,'Base CDI'!$I$4:$I$29,S3332,"Cubic","Extrapolate=Linear","MultiX=Average","Skip=True","Sort=True")</f>
        <v>13.777748769884811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49191</v>
      </c>
      <c r="T3333" s="43">
        <f ca="1">_xll.BInterpol('Base CDI'!$H$4:$H$28,'Base CDI'!$J$4:$J$29,S3333,"Cubic","Extrapolate=Linear","MultiX=Average","Skip=True","Sort=True")</f>
        <v>13.922918831687412</v>
      </c>
      <c r="U3333" s="43">
        <f ca="1">_xll.BInterpol('Base CDI'!$H$4:$H$28,'Base CDI'!$I$4:$I$29,S3333,"Cubic","Extrapolate=Linear","MultiX=Average","Skip=True","Sort=True")</f>
        <v>13.777760391290338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49192</v>
      </c>
      <c r="T3334" s="43">
        <f ca="1">_xll.BInterpol('Base CDI'!$H$4:$H$28,'Base CDI'!$J$4:$J$29,S3334,"Cubic","Extrapolate=Linear","MultiX=Average","Skip=True","Sort=True")</f>
        <v>13.922892279624447</v>
      </c>
      <c r="U3334" s="43">
        <f ca="1">_xll.BInterpol('Base CDI'!$H$4:$H$28,'Base CDI'!$I$4:$I$29,S3334,"Cubic","Extrapolate=Linear","MultiX=Average","Skip=True","Sort=True")</f>
        <v>13.777772100672951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49193</v>
      </c>
      <c r="T3335" s="43">
        <f ca="1">_xll.BInterpol('Base CDI'!$H$4:$H$28,'Base CDI'!$J$4:$J$29,S3335,"Cubic","Extrapolate=Linear","MultiX=Average","Skip=True","Sort=True")</f>
        <v>13.922865492731331</v>
      </c>
      <c r="U3335" s="43">
        <f ca="1">_xll.BInterpol('Base CDI'!$H$4:$H$28,'Base CDI'!$I$4:$I$29,S3335,"Cubic","Extrapolate=Linear","MultiX=Average","Skip=True","Sort=True")</f>
        <v>13.777783898749114</v>
      </c>
    </row>
    <row r="3336" spans="16:21" x14ac:dyDescent="0.25">
      <c r="P3336" s="10">
        <v>39363</v>
      </c>
      <c r="Q3336">
        <v>17.68552</v>
      </c>
      <c r="S3336" s="42">
        <f t="shared" ca="1" si="56"/>
        <v>49194</v>
      </c>
      <c r="T3336" s="43">
        <f ca="1">_xll.BInterpol('Base CDI'!$H$4:$H$28,'Base CDI'!$J$4:$J$29,S3336,"Cubic","Extrapolate=Linear","MultiX=Average","Skip=True","Sort=True")</f>
        <v>13.92283847080903</v>
      </c>
      <c r="U3336" s="43">
        <f ca="1">_xll.BInterpol('Base CDI'!$H$4:$H$28,'Base CDI'!$I$4:$I$29,S3336,"Cubic","Extrapolate=Linear","MultiX=Average","Skip=True","Sort=True")</f>
        <v>13.777795786235284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49195</v>
      </c>
      <c r="T3337" s="43">
        <f ca="1">_xll.BInterpol('Base CDI'!$H$4:$H$28,'Base CDI'!$J$4:$J$29,S3337,"Cubic","Extrapolate=Linear","MultiX=Average","Skip=True","Sort=True")</f>
        <v>13.922811213658509</v>
      </c>
      <c r="U3337" s="43">
        <f ca="1">_xll.BInterpol('Base CDI'!$H$4:$H$28,'Base CDI'!$I$4:$I$29,S3337,"Cubic","Extrapolate=Linear","MultiX=Average","Skip=True","Sort=True")</f>
        <v>13.777807763847925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49196</v>
      </c>
      <c r="T3338" s="43">
        <f ca="1">_xll.BInterpol('Base CDI'!$H$4:$H$28,'Base CDI'!$J$4:$J$29,S3338,"Cubic","Extrapolate=Linear","MultiX=Average","Skip=True","Sort=True")</f>
        <v>13.922783721080732</v>
      </c>
      <c r="U3338" s="43">
        <f ca="1">_xll.BInterpol('Base CDI'!$H$4:$H$28,'Base CDI'!$I$4:$I$29,S3338,"Cubic","Extrapolate=Linear","MultiX=Average","Skip=True","Sort=True")</f>
        <v>13.777819832303496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49197</v>
      </c>
      <c r="T3339" s="43">
        <f ca="1">_xll.BInterpol('Base CDI'!$H$4:$H$28,'Base CDI'!$J$4:$J$29,S3339,"Cubic","Extrapolate=Linear","MultiX=Average","Skip=True","Sort=True")</f>
        <v>13.922755992876667</v>
      </c>
      <c r="U3339" s="43">
        <f ca="1">_xll.BInterpol('Base CDI'!$H$4:$H$28,'Base CDI'!$I$4:$I$29,S3339,"Cubic","Extrapolate=Linear","MultiX=Average","Skip=True","Sort=True")</f>
        <v>13.777831992318458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49198</v>
      </c>
      <c r="T3340" s="43">
        <f ca="1">_xll.BInterpol('Base CDI'!$H$4:$H$28,'Base CDI'!$J$4:$J$29,S3340,"Cubic","Extrapolate=Linear","MultiX=Average","Skip=True","Sort=True")</f>
        <v>13.922728028847278</v>
      </c>
      <c r="U3340" s="43">
        <f ca="1">_xll.BInterpol('Base CDI'!$H$4:$H$28,'Base CDI'!$I$4:$I$29,S3340,"Cubic","Extrapolate=Linear","MultiX=Average","Skip=True","Sort=True")</f>
        <v>13.777844244609271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49199</v>
      </c>
      <c r="T3341" s="43">
        <f ca="1">_xll.BInterpol('Base CDI'!$H$4:$H$28,'Base CDI'!$J$4:$J$29,S3341,"Cubic","Extrapolate=Linear","MultiX=Average","Skip=True","Sort=True")</f>
        <v>13.92269982879353</v>
      </c>
      <c r="U3341" s="43">
        <f ca="1">_xll.BInterpol('Base CDI'!$H$4:$H$28,'Base CDI'!$I$4:$I$29,S3341,"Cubic","Extrapolate=Linear","MultiX=Average","Skip=True","Sort=True")</f>
        <v>13.7778565898924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49200</v>
      </c>
      <c r="T3342" s="43">
        <f ca="1">_xll.BInterpol('Base CDI'!$H$4:$H$28,'Base CDI'!$J$4:$J$29,S3342,"Cubic","Extrapolate=Linear","MultiX=Average","Skip=True","Sort=True")</f>
        <v>13.922671392516389</v>
      </c>
      <c r="U3342" s="43">
        <f ca="1">_xll.BInterpol('Base CDI'!$H$4:$H$28,'Base CDI'!$I$4:$I$29,S3342,"Cubic","Extrapolate=Linear","MultiX=Average","Skip=True","Sort=True")</f>
        <v>13.7778690288843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49201</v>
      </c>
      <c r="T3343" s="43">
        <f ca="1">_xll.BInterpol('Base CDI'!$H$4:$H$28,'Base CDI'!$J$4:$J$29,S3343,"Cubic","Extrapolate=Linear","MultiX=Average","Skip=True","Sort=True")</f>
        <v>13.922642719816821</v>
      </c>
      <c r="U3343" s="43">
        <f ca="1">_xll.BInterpol('Base CDI'!$H$4:$H$28,'Base CDI'!$I$4:$I$29,S3343,"Cubic","Extrapolate=Linear","MultiX=Average","Skip=True","Sort=True")</f>
        <v>13.777881562301436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49202</v>
      </c>
      <c r="T3344" s="43">
        <f ca="1">_xll.BInterpol('Base CDI'!$H$4:$H$28,'Base CDI'!$J$4:$J$29,S3344,"Cubic","Extrapolate=Linear","MultiX=Average","Skip=True","Sort=True")</f>
        <v>13.92261381049579</v>
      </c>
      <c r="U3344" s="43">
        <f ca="1">_xll.BInterpol('Base CDI'!$H$4:$H$28,'Base CDI'!$I$4:$I$29,S3344,"Cubic","Extrapolate=Linear","MultiX=Average","Skip=True","Sort=True")</f>
        <v>13.777894190860268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49203</v>
      </c>
      <c r="T3345" s="43">
        <f ca="1">_xll.BInterpol('Base CDI'!$H$4:$H$28,'Base CDI'!$J$4:$J$29,S3345,"Cubic","Extrapolate=Linear","MultiX=Average","Skip=True","Sort=True")</f>
        <v>13.922584664354265</v>
      </c>
      <c r="U3345" s="43">
        <f ca="1">_xll.BInterpol('Base CDI'!$H$4:$H$28,'Base CDI'!$I$4:$I$29,S3345,"Cubic","Extrapolate=Linear","MultiX=Average","Skip=True","Sort=True")</f>
        <v>13.777906915277255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49204</v>
      </c>
      <c r="T3346" s="43">
        <f ca="1">_xll.BInterpol('Base CDI'!$H$4:$H$28,'Base CDI'!$J$4:$J$29,S3346,"Cubic","Extrapolate=Linear","MultiX=Average","Skip=True","Sort=True")</f>
        <v>13.922555281193207</v>
      </c>
      <c r="U3346" s="43">
        <f ca="1">_xll.BInterpol('Base CDI'!$H$4:$H$28,'Base CDI'!$I$4:$I$29,S3346,"Cubic","Extrapolate=Linear","MultiX=Average","Skip=True","Sort=True")</f>
        <v>13.77791973626886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49205</v>
      </c>
      <c r="T3347" s="43">
        <f ca="1">_xll.BInterpol('Base CDI'!$H$4:$H$28,'Base CDI'!$J$4:$J$29,S3347,"Cubic","Extrapolate=Linear","MultiX=Average","Skip=True","Sort=True")</f>
        <v>13.922525660813584</v>
      </c>
      <c r="U3347" s="43">
        <f ca="1">_xll.BInterpol('Base CDI'!$H$4:$H$28,'Base CDI'!$I$4:$I$29,S3347,"Cubic","Extrapolate=Linear","MultiX=Average","Skip=True","Sort=True")</f>
        <v>13.777932654551543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49206</v>
      </c>
      <c r="T3348" s="43">
        <f ca="1">_xll.BInterpol('Base CDI'!$H$4:$H$28,'Base CDI'!$J$4:$J$29,S3348,"Cubic","Extrapolate=Linear","MultiX=Average","Skip=True","Sort=True")</f>
        <v>13.922495803016362</v>
      </c>
      <c r="U3348" s="43">
        <f ca="1">_xll.BInterpol('Base CDI'!$H$4:$H$28,'Base CDI'!$I$4:$I$29,S3348,"Cubic","Extrapolate=Linear","MultiX=Average","Skip=True","Sort=True")</f>
        <v>13.777945670841765</v>
      </c>
    </row>
    <row r="3349" spans="16:21" x14ac:dyDescent="0.25">
      <c r="P3349" s="10">
        <v>39381</v>
      </c>
      <c r="Q3349">
        <v>17.78191</v>
      </c>
      <c r="S3349" s="42">
        <f t="shared" ca="1" si="57"/>
        <v>49207</v>
      </c>
      <c r="T3349" s="43">
        <f ca="1">_xll.BInterpol('Base CDI'!$H$4:$H$28,'Base CDI'!$J$4:$J$29,S3349,"Cubic","Extrapolate=Linear","MultiX=Average","Skip=True","Sort=True")</f>
        <v>13.922465707602505</v>
      </c>
      <c r="U3349" s="43">
        <f ca="1">_xll.BInterpol('Base CDI'!$H$4:$H$28,'Base CDI'!$I$4:$I$29,S3349,"Cubic","Extrapolate=Linear","MultiX=Average","Skip=True","Sort=True")</f>
        <v>13.777958785855986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49208</v>
      </c>
      <c r="T3350" s="43">
        <f ca="1">_xll.BInterpol('Base CDI'!$H$4:$H$28,'Base CDI'!$J$4:$J$29,S3350,"Cubic","Extrapolate=Linear","MultiX=Average","Skip=True","Sort=True")</f>
        <v>13.922435374372979</v>
      </c>
      <c r="U3350" s="43">
        <f ca="1">_xll.BInterpol('Base CDI'!$H$4:$H$28,'Base CDI'!$I$4:$I$29,S3350,"Cubic","Extrapolate=Linear","MultiX=Average","Skip=True","Sort=True")</f>
        <v>13.777972000310669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49209</v>
      </c>
      <c r="T3351" s="43">
        <f ca="1">_xll.BInterpol('Base CDI'!$H$4:$H$28,'Base CDI'!$J$4:$J$29,S3351,"Cubic","Extrapolate=Linear","MultiX=Average","Skip=True","Sort=True")</f>
        <v>13.92240480312875</v>
      </c>
      <c r="U3351" s="43">
        <f ca="1">_xll.BInterpol('Base CDI'!$H$4:$H$28,'Base CDI'!$I$4:$I$29,S3351,"Cubic","Extrapolate=Linear","MultiX=Average","Skip=True","Sort=True")</f>
        <v>13.777985314922272</v>
      </c>
    </row>
    <row r="3352" spans="16:21" x14ac:dyDescent="0.25">
      <c r="P3352" s="10">
        <v>39386</v>
      </c>
      <c r="Q3352">
        <v>17.80423</v>
      </c>
      <c r="S3352" s="42">
        <f t="shared" ca="1" si="57"/>
        <v>49210</v>
      </c>
      <c r="T3352" s="43">
        <f ca="1">_xll.BInterpol('Base CDI'!$H$4:$H$28,'Base CDI'!$J$4:$J$29,S3352,"Cubic","Extrapolate=Linear","MultiX=Average","Skip=True","Sort=True")</f>
        <v>13.922373993670783</v>
      </c>
      <c r="U3352" s="43">
        <f ca="1">_xll.BInterpol('Base CDI'!$H$4:$H$28,'Base CDI'!$I$4:$I$29,S3352,"Cubic","Extrapolate=Linear","MultiX=Average","Skip=True","Sort=True")</f>
        <v>13.777998730407258</v>
      </c>
    </row>
    <row r="3353" spans="16:21" x14ac:dyDescent="0.25">
      <c r="P3353" s="10">
        <v>39387</v>
      </c>
      <c r="Q3353">
        <v>17.81166</v>
      </c>
      <c r="S3353" s="42">
        <f t="shared" ca="1" si="57"/>
        <v>49211</v>
      </c>
      <c r="T3353" s="43">
        <f ca="1">_xll.BInterpol('Base CDI'!$H$4:$H$28,'Base CDI'!$J$4:$J$29,S3353,"Cubic","Extrapolate=Linear","MultiX=Average","Skip=True","Sort=True")</f>
        <v>13.922342945800043</v>
      </c>
      <c r="U3353" s="43">
        <f ca="1">_xll.BInterpol('Base CDI'!$H$4:$H$28,'Base CDI'!$I$4:$I$29,S3353,"Cubic","Extrapolate=Linear","MultiX=Average","Skip=True","Sort=True")</f>
        <v>13.778012247482087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49212</v>
      </c>
      <c r="T3354" s="43">
        <f ca="1">_xll.BInterpol('Base CDI'!$H$4:$H$28,'Base CDI'!$J$4:$J$29,S3354,"Cubic","Extrapolate=Linear","MultiX=Average","Skip=True","Sort=True")</f>
        <v>13.922311659317497</v>
      </c>
      <c r="U3354" s="43">
        <f ca="1">_xll.BInterpol('Base CDI'!$H$4:$H$28,'Base CDI'!$I$4:$I$29,S3354,"Cubic","Extrapolate=Linear","MultiX=Average","Skip=True","Sort=True")</f>
        <v>13.778025866863221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49213</v>
      </c>
      <c r="T3355" s="43">
        <f ca="1">_xll.BInterpol('Base CDI'!$H$4:$H$28,'Base CDI'!$J$4:$J$29,S3355,"Cubic","Extrapolate=Linear","MultiX=Average","Skip=True","Sort=True")</f>
        <v>13.922280134024108</v>
      </c>
      <c r="U3355" s="43">
        <f ca="1">_xll.BInterpol('Base CDI'!$H$4:$H$28,'Base CDI'!$I$4:$I$29,S3355,"Cubic","Extrapolate=Linear","MultiX=Average","Skip=True","Sort=True")</f>
        <v>13.778039589267118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49214</v>
      </c>
      <c r="T3356" s="43">
        <f ca="1">_xll.BInterpol('Base CDI'!$H$4:$H$28,'Base CDI'!$J$4:$J$29,S3356,"Cubic","Extrapolate=Linear","MultiX=Average","Skip=True","Sort=True")</f>
        <v>13.922248369720844</v>
      </c>
      <c r="U3356" s="43">
        <f ca="1">_xll.BInterpol('Base CDI'!$H$4:$H$28,'Base CDI'!$I$4:$I$29,S3356,"Cubic","Extrapolate=Linear","MultiX=Average","Skip=True","Sort=True")</f>
        <v>13.778053415410243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49215</v>
      </c>
      <c r="T3357" s="43">
        <f ca="1">_xll.BInterpol('Base CDI'!$H$4:$H$28,'Base CDI'!$J$4:$J$29,S3357,"Cubic","Extrapolate=Linear","MultiX=Average","Skip=True","Sort=True")</f>
        <v>13.922216366208669</v>
      </c>
      <c r="U3357" s="43">
        <f ca="1">_xll.BInterpol('Base CDI'!$H$4:$H$28,'Base CDI'!$I$4:$I$29,S3357,"Cubic","Extrapolate=Linear","MultiX=Average","Skip=True","Sort=True")</f>
        <v>13.778067346009053</v>
      </c>
    </row>
    <row r="3358" spans="16:21" x14ac:dyDescent="0.25">
      <c r="P3358" s="10">
        <v>39395</v>
      </c>
      <c r="Q3358">
        <v>17.84892</v>
      </c>
      <c r="S3358" s="42">
        <f t="shared" ca="1" si="57"/>
        <v>49216</v>
      </c>
      <c r="T3358" s="43">
        <f ca="1">_xll.BInterpol('Base CDI'!$H$4:$H$28,'Base CDI'!$J$4:$J$29,S3358,"Cubic","Extrapolate=Linear","MultiX=Average","Skip=True","Sort=True")</f>
        <v>13.922184123288551</v>
      </c>
      <c r="U3358" s="43">
        <f ca="1">_xll.BInterpol('Base CDI'!$H$4:$H$28,'Base CDI'!$I$4:$I$29,S3358,"Cubic","Extrapolate=Linear","MultiX=Average","Skip=True","Sort=True")</f>
        <v>13.778081381780011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49217</v>
      </c>
      <c r="T3359" s="43">
        <f ca="1">_xll.BInterpol('Base CDI'!$H$4:$H$28,'Base CDI'!$J$4:$J$29,S3359,"Cubic","Extrapolate=Linear","MultiX=Average","Skip=True","Sort=True")</f>
        <v>13.922151640761451</v>
      </c>
      <c r="U3359" s="43">
        <f ca="1">_xll.BInterpol('Base CDI'!$H$4:$H$28,'Base CDI'!$I$4:$I$29,S3359,"Cubic","Extrapolate=Linear","MultiX=Average","Skip=True","Sort=True")</f>
        <v>13.778095523439577</v>
      </c>
    </row>
    <row r="3360" spans="16:21" x14ac:dyDescent="0.25">
      <c r="P3360" s="10">
        <v>39399</v>
      </c>
      <c r="Q3360">
        <v>17.86384</v>
      </c>
      <c r="S3360" s="42">
        <f t="shared" ca="1" si="57"/>
        <v>49218</v>
      </c>
      <c r="T3360" s="43">
        <f ca="1">_xll.BInterpol('Base CDI'!$H$4:$H$28,'Base CDI'!$J$4:$J$29,S3360,"Cubic","Extrapolate=Linear","MultiX=Average","Skip=True","Sort=True")</f>
        <v>13.922118918428337</v>
      </c>
      <c r="U3360" s="43">
        <f ca="1">_xll.BInterpol('Base CDI'!$H$4:$H$28,'Base CDI'!$I$4:$I$29,S3360,"Cubic","Extrapolate=Linear","MultiX=Average","Skip=True","Sort=True")</f>
        <v>13.77810977170421</v>
      </c>
    </row>
    <row r="3361" spans="16:21" x14ac:dyDescent="0.25">
      <c r="P3361" s="10">
        <v>39400</v>
      </c>
      <c r="Q3361">
        <v>17.87133</v>
      </c>
      <c r="S3361" s="42">
        <f t="shared" ca="1" si="57"/>
        <v>49219</v>
      </c>
      <c r="T3361" s="43">
        <f ca="1">_xll.BInterpol('Base CDI'!$H$4:$H$28,'Base CDI'!$J$4:$J$29,S3361,"Cubic","Extrapolate=Linear","MultiX=Average","Skip=True","Sort=True")</f>
        <v>13.922085956090177</v>
      </c>
      <c r="U3361" s="43">
        <f ca="1">_xll.BInterpol('Base CDI'!$H$4:$H$28,'Base CDI'!$I$4:$I$29,S3361,"Cubic","Extrapolate=Linear","MultiX=Average","Skip=True","Sort=True")</f>
        <v>13.778124127290376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49220</v>
      </c>
      <c r="T3362" s="43">
        <f ca="1">_xll.BInterpol('Base CDI'!$H$4:$H$28,'Base CDI'!$J$4:$J$29,S3362,"Cubic","Extrapolate=Linear","MultiX=Average","Skip=True","Sort=True")</f>
        <v>13.922052753547932</v>
      </c>
      <c r="U3362" s="43">
        <f ca="1">_xll.BInterpol('Base CDI'!$H$4:$H$28,'Base CDI'!$I$4:$I$29,S3362,"Cubic","Extrapolate=Linear","MultiX=Average","Skip=True","Sort=True")</f>
        <v>13.778138590914532</v>
      </c>
    </row>
    <row r="3363" spans="16:21" x14ac:dyDescent="0.25">
      <c r="P3363" s="10">
        <v>39405</v>
      </c>
      <c r="Q3363">
        <v>17.88627</v>
      </c>
      <c r="S3363" s="42">
        <f t="shared" ca="1" si="57"/>
        <v>49221</v>
      </c>
      <c r="T3363" s="43">
        <f ca="1">_xll.BInterpol('Base CDI'!$H$4:$H$28,'Base CDI'!$J$4:$J$29,S3363,"Cubic","Extrapolate=Linear","MultiX=Average","Skip=True","Sort=True")</f>
        <v>13.92201931060257</v>
      </c>
      <c r="U3363" s="43">
        <f ca="1">_xll.BInterpol('Base CDI'!$H$4:$H$28,'Base CDI'!$I$4:$I$29,S3363,"Cubic","Extrapolate=Linear","MultiX=Average","Skip=True","Sort=True")</f>
        <v>13.778153163293139</v>
      </c>
    </row>
    <row r="3364" spans="16:21" x14ac:dyDescent="0.25">
      <c r="P3364" s="10">
        <v>39406</v>
      </c>
      <c r="Q3364">
        <v>17.89376</v>
      </c>
      <c r="S3364" s="42">
        <f t="shared" ca="1" si="57"/>
        <v>49222</v>
      </c>
      <c r="T3364" s="43">
        <f ca="1">_xll.BInterpol('Base CDI'!$H$4:$H$28,'Base CDI'!$J$4:$J$29,S3364,"Cubic","Extrapolate=Linear","MultiX=Average","Skip=True","Sort=True")</f>
        <v>13.921985627055056</v>
      </c>
      <c r="U3364" s="43">
        <f ca="1">_xll.BInterpol('Base CDI'!$H$4:$H$28,'Base CDI'!$I$4:$I$29,S3364,"Cubic","Extrapolate=Linear","MultiX=Average","Skip=True","Sort=True")</f>
        <v>13.778167845142658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49223</v>
      </c>
      <c r="T3365" s="43">
        <f ca="1">_xll.BInterpol('Base CDI'!$H$4:$H$28,'Base CDI'!$J$4:$J$29,S3365,"Cubic","Extrapolate=Linear","MultiX=Average","Skip=True","Sort=True")</f>
        <v>13.921951702706355</v>
      </c>
      <c r="U3365" s="43">
        <f ca="1">_xll.BInterpol('Base CDI'!$H$4:$H$28,'Base CDI'!$I$4:$I$29,S3365,"Cubic","Extrapolate=Linear","MultiX=Average","Skip=True","Sort=True")</f>
        <v>13.778182637179551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49224</v>
      </c>
      <c r="T3366" s="43">
        <f ca="1">_xll.BInterpol('Base CDI'!$H$4:$H$28,'Base CDI'!$J$4:$J$29,S3366,"Cubic","Extrapolate=Linear","MultiX=Average","Skip=True","Sort=True")</f>
        <v>13.921917537357434</v>
      </c>
      <c r="U3366" s="43">
        <f ca="1">_xll.BInterpol('Base CDI'!$H$4:$H$28,'Base CDI'!$I$4:$I$29,S3366,"Cubic","Extrapolate=Linear","MultiX=Average","Skip=True","Sort=True")</f>
        <v>13.778197540120278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49225</v>
      </c>
      <c r="T3367" s="43">
        <f ca="1">_xll.BInterpol('Base CDI'!$H$4:$H$28,'Base CDI'!$J$4:$J$29,S3367,"Cubic","Extrapolate=Linear","MultiX=Average","Skip=True","Sort=True")</f>
        <v>13.921883130809256</v>
      </c>
      <c r="U3367" s="43">
        <f ca="1">_xll.BInterpol('Base CDI'!$H$4:$H$28,'Base CDI'!$I$4:$I$29,S3367,"Cubic","Extrapolate=Linear","MultiX=Average","Skip=True","Sort=True")</f>
        <v>13.7782125546813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49226</v>
      </c>
      <c r="T3368" s="43">
        <f ca="1">_xll.BInterpol('Base CDI'!$H$4:$H$28,'Base CDI'!$J$4:$J$29,S3368,"Cubic","Extrapolate=Linear","MultiX=Average","Skip=True","Sort=True")</f>
        <v>13.921848482862789</v>
      </c>
      <c r="U3368" s="43">
        <f ca="1">_xll.BInterpol('Base CDI'!$H$4:$H$28,'Base CDI'!$I$4:$I$29,S3368,"Cubic","Extrapolate=Linear","MultiX=Average","Skip=True","Sort=True")</f>
        <v>13.778227681579077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49227</v>
      </c>
      <c r="T3369" s="43">
        <f ca="1">_xll.BInterpol('Base CDI'!$H$4:$H$28,'Base CDI'!$J$4:$J$29,S3369,"Cubic","Extrapolate=Linear","MultiX=Average","Skip=True","Sort=True")</f>
        <v>13.921813593318996</v>
      </c>
      <c r="U3369" s="43">
        <f ca="1">_xll.BInterpol('Base CDI'!$H$4:$H$28,'Base CDI'!$I$4:$I$29,S3369,"Cubic","Extrapolate=Linear","MultiX=Average","Skip=True","Sort=True")</f>
        <v>13.778242921530072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49228</v>
      </c>
      <c r="T3370" s="43">
        <f ca="1">_xll.BInterpol('Base CDI'!$H$4:$H$28,'Base CDI'!$J$4:$J$29,S3370,"Cubic","Extrapolate=Linear","MultiX=Average","Skip=True","Sort=True")</f>
        <v>13.921778461978844</v>
      </c>
      <c r="U3370" s="43">
        <f ca="1">_xll.BInterpol('Base CDI'!$H$4:$H$28,'Base CDI'!$I$4:$I$29,S3370,"Cubic","Extrapolate=Linear","MultiX=Average","Skip=True","Sort=True")</f>
        <v>13.778258275250744</v>
      </c>
    </row>
    <row r="3371" spans="16:21" x14ac:dyDescent="0.25">
      <c r="P3371" s="10">
        <v>39415</v>
      </c>
      <c r="Q3371">
        <v>17.94624</v>
      </c>
      <c r="S3371" s="42">
        <f t="shared" ca="1" si="57"/>
        <v>49229</v>
      </c>
      <c r="T3371" s="43">
        <f ca="1">_xll.BInterpol('Base CDI'!$H$4:$H$28,'Base CDI'!$J$4:$J$29,S3371,"Cubic","Extrapolate=Linear","MultiX=Average","Skip=True","Sort=True")</f>
        <v>13.9217430886433</v>
      </c>
      <c r="U3371" s="43">
        <f ca="1">_xll.BInterpol('Base CDI'!$H$4:$H$28,'Base CDI'!$I$4:$I$29,S3371,"Cubic","Extrapolate=Linear","MultiX=Average","Skip=True","Sort=True")</f>
        <v>13.778273743457554</v>
      </c>
    </row>
    <row r="3372" spans="16:21" x14ac:dyDescent="0.25">
      <c r="P3372" s="10">
        <v>39416</v>
      </c>
      <c r="Q3372">
        <v>17.95374</v>
      </c>
      <c r="S3372" s="42">
        <f t="shared" ca="1" si="57"/>
        <v>49230</v>
      </c>
      <c r="T3372" s="43">
        <f ca="1">_xll.BInterpol('Base CDI'!$H$4:$H$28,'Base CDI'!$J$4:$J$29,S3372,"Cubic","Extrapolate=Linear","MultiX=Average","Skip=True","Sort=True")</f>
        <v>13.921707473113328</v>
      </c>
      <c r="U3372" s="43">
        <f ca="1">_xll.BInterpol('Base CDI'!$H$4:$H$28,'Base CDI'!$I$4:$I$29,S3372,"Cubic","Extrapolate=Linear","MultiX=Average","Skip=True","Sort=True")</f>
        <v>13.778289326866963</v>
      </c>
    </row>
    <row r="3373" spans="16:21" x14ac:dyDescent="0.25">
      <c r="P3373" s="10">
        <v>39419</v>
      </c>
      <c r="Q3373">
        <v>17.96125</v>
      </c>
      <c r="S3373" s="42">
        <f t="shared" ca="1" si="57"/>
        <v>49231</v>
      </c>
      <c r="T3373" s="43">
        <f ca="1">_xll.BInterpol('Base CDI'!$H$4:$H$28,'Base CDI'!$J$4:$J$29,S3373,"Cubic","Extrapolate=Linear","MultiX=Average","Skip=True","Sort=True")</f>
        <v>13.921671615189892</v>
      </c>
      <c r="U3373" s="43">
        <f ca="1">_xll.BInterpol('Base CDI'!$H$4:$H$28,'Base CDI'!$I$4:$I$29,S3373,"Cubic","Extrapolate=Linear","MultiX=Average","Skip=True","Sort=True")</f>
        <v>13.778305026195433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49232</v>
      </c>
      <c r="T3374" s="43">
        <f ca="1">_xll.BInterpol('Base CDI'!$H$4:$H$28,'Base CDI'!$J$4:$J$29,S3374,"Cubic","Extrapolate=Linear","MultiX=Average","Skip=True","Sort=True")</f>
        <v>13.921635514673959</v>
      </c>
      <c r="U3374" s="43">
        <f ca="1">_xll.BInterpol('Base CDI'!$H$4:$H$28,'Base CDI'!$I$4:$I$29,S3374,"Cubic","Extrapolate=Linear","MultiX=Average","Skip=True","Sort=True")</f>
        <v>13.778320842159424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49233</v>
      </c>
      <c r="T3375" s="43">
        <f ca="1">_xll.BInterpol('Base CDI'!$H$4:$H$28,'Base CDI'!$J$4:$J$29,S3375,"Cubic","Extrapolate=Linear","MultiX=Average","Skip=True","Sort=True")</f>
        <v>13.921599171366495</v>
      </c>
      <c r="U3375" s="43">
        <f ca="1">_xll.BInterpol('Base CDI'!$H$4:$H$28,'Base CDI'!$I$4:$I$29,S3375,"Cubic","Extrapolate=Linear","MultiX=Average","Skip=True","Sort=True")</f>
        <v>13.778336775475395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49234</v>
      </c>
      <c r="T3376" s="43">
        <f ca="1">_xll.BInterpol('Base CDI'!$H$4:$H$28,'Base CDI'!$J$4:$J$29,S3376,"Cubic","Extrapolate=Linear","MultiX=Average","Skip=True","Sort=True")</f>
        <v>13.921562585068465</v>
      </c>
      <c r="U3376" s="43">
        <f ca="1">_xll.BInterpol('Base CDI'!$H$4:$H$28,'Base CDI'!$I$4:$I$29,S3376,"Cubic","Extrapolate=Linear","MultiX=Average","Skip=True","Sort=True")</f>
        <v>13.778352826859811</v>
      </c>
    </row>
    <row r="3377" spans="16:21" x14ac:dyDescent="0.25">
      <c r="P3377" s="10">
        <v>39423</v>
      </c>
      <c r="Q3377">
        <v>17.99136</v>
      </c>
      <c r="S3377" s="42">
        <f t="shared" ca="1" si="57"/>
        <v>49235</v>
      </c>
      <c r="T3377" s="43">
        <f ca="1">_xll.BInterpol('Base CDI'!$H$4:$H$28,'Base CDI'!$J$4:$J$29,S3377,"Cubic","Extrapolate=Linear","MultiX=Average","Skip=True","Sort=True")</f>
        <v>13.921525755580832</v>
      </c>
      <c r="U3377" s="43">
        <f ca="1">_xll.BInterpol('Base CDI'!$H$4:$H$28,'Base CDI'!$I$4:$I$29,S3377,"Cubic","Extrapolate=Linear","MultiX=Average","Skip=True","Sort=True")</f>
        <v>13.77836899702913</v>
      </c>
    </row>
    <row r="3378" spans="16:21" x14ac:dyDescent="0.25">
      <c r="P3378" s="10">
        <v>39426</v>
      </c>
      <c r="Q3378">
        <v>17.99888</v>
      </c>
      <c r="S3378" s="42">
        <f t="shared" ca="1" si="57"/>
        <v>49236</v>
      </c>
      <c r="T3378" s="43">
        <f ca="1">_xll.BInterpol('Base CDI'!$H$4:$H$28,'Base CDI'!$J$4:$J$29,S3378,"Cubic","Extrapolate=Linear","MultiX=Average","Skip=True","Sort=True")</f>
        <v>13.921488682704567</v>
      </c>
      <c r="U3378" s="43">
        <f ca="1">_xll.BInterpol('Base CDI'!$H$4:$H$28,'Base CDI'!$I$4:$I$29,S3378,"Cubic","Extrapolate=Linear","MultiX=Average","Skip=True","Sort=True")</f>
        <v>13.778385286699811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49237</v>
      </c>
      <c r="T3379" s="43">
        <f ca="1">_xll.BInterpol('Base CDI'!$H$4:$H$28,'Base CDI'!$J$4:$J$29,S3379,"Cubic","Extrapolate=Linear","MultiX=Average","Skip=True","Sort=True")</f>
        <v>13.92145136624063</v>
      </c>
      <c r="U3379" s="43">
        <f ca="1">_xll.BInterpol('Base CDI'!$H$4:$H$28,'Base CDI'!$I$4:$I$29,S3379,"Cubic","Extrapolate=Linear","MultiX=Average","Skip=True","Sort=True")</f>
        <v>13.778401696588318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49238</v>
      </c>
      <c r="T3380" s="43">
        <f ca="1">_xll.BInterpol('Base CDI'!$H$4:$H$28,'Base CDI'!$J$4:$J$29,S3380,"Cubic","Extrapolate=Linear","MultiX=Average","Skip=True","Sort=True")</f>
        <v>13.921413805989991</v>
      </c>
      <c r="U3380" s="43">
        <f ca="1">_xll.BInterpol('Base CDI'!$H$4:$H$28,'Base CDI'!$I$4:$I$29,S3380,"Cubic","Extrapolate=Linear","MultiX=Average","Skip=True","Sort=True")</f>
        <v>13.778418227411112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49239</v>
      </c>
      <c r="T3381" s="43">
        <f ca="1">_xll.BInterpol('Base CDI'!$H$4:$H$28,'Base CDI'!$J$4:$J$29,S3381,"Cubic","Extrapolate=Linear","MultiX=Average","Skip=True","Sort=True")</f>
        <v>13.921376001753611</v>
      </c>
      <c r="U3381" s="43">
        <f ca="1">_xll.BInterpol('Base CDI'!$H$4:$H$28,'Base CDI'!$I$4:$I$29,S3381,"Cubic","Extrapolate=Linear","MultiX=Average","Skip=True","Sort=True")</f>
        <v>13.778434879884653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49240</v>
      </c>
      <c r="T3382" s="43">
        <f ca="1">_xll.BInterpol('Base CDI'!$H$4:$H$28,'Base CDI'!$J$4:$J$29,S3382,"Cubic","Extrapolate=Linear","MultiX=Average","Skip=True","Sort=True")</f>
        <v>13.921337953332459</v>
      </c>
      <c r="U3382" s="43">
        <f ca="1">_xll.BInterpol('Base CDI'!$H$4:$H$28,'Base CDI'!$I$4:$I$29,S3382,"Cubic","Extrapolate=Linear","MultiX=Average","Skip=True","Sort=True")</f>
        <v>13.778451654725401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49241</v>
      </c>
      <c r="T3383" s="43">
        <f ca="1">_xll.BInterpol('Base CDI'!$H$4:$H$28,'Base CDI'!$J$4:$J$29,S3383,"Cubic","Extrapolate=Linear","MultiX=Average","Skip=True","Sort=True")</f>
        <v>13.921299660527501</v>
      </c>
      <c r="U3383" s="43">
        <f ca="1">_xll.BInterpol('Base CDI'!$H$4:$H$28,'Base CDI'!$I$4:$I$29,S3383,"Cubic","Extrapolate=Linear","MultiX=Average","Skip=True","Sort=True")</f>
        <v>13.778468552649818</v>
      </c>
    </row>
    <row r="3384" spans="16:21" x14ac:dyDescent="0.25">
      <c r="P3384" s="10">
        <v>39434</v>
      </c>
      <c r="Q3384">
        <v>18.044</v>
      </c>
      <c r="S3384" s="42">
        <f t="shared" ca="1" si="57"/>
        <v>49242</v>
      </c>
      <c r="T3384" s="43">
        <f ca="1">_xll.BInterpol('Base CDI'!$H$4:$H$28,'Base CDI'!$J$4:$J$29,S3384,"Cubic","Extrapolate=Linear","MultiX=Average","Skip=True","Sort=True")</f>
        <v>13.921261123139697</v>
      </c>
      <c r="U3384" s="43">
        <f ca="1">_xll.BInterpol('Base CDI'!$H$4:$H$28,'Base CDI'!$I$4:$I$29,S3384,"Cubic","Extrapolate=Linear","MultiX=Average","Skip=True","Sort=True")</f>
        <v>13.778485574374363</v>
      </c>
    </row>
    <row r="3385" spans="16:21" x14ac:dyDescent="0.25">
      <c r="P3385" s="10">
        <v>39435</v>
      </c>
      <c r="Q3385">
        <v>18.05153</v>
      </c>
      <c r="S3385" s="42">
        <f t="shared" ca="1" si="57"/>
        <v>49243</v>
      </c>
      <c r="T3385" s="43">
        <f ca="1">_xll.BInterpol('Base CDI'!$H$4:$H$28,'Base CDI'!$J$4:$J$29,S3385,"Cubic","Extrapolate=Linear","MultiX=Average","Skip=True","Sort=True")</f>
        <v>13.921222340970019</v>
      </c>
      <c r="U3385" s="43">
        <f ca="1">_xll.BInterpol('Base CDI'!$H$4:$H$28,'Base CDI'!$I$4:$I$29,S3385,"Cubic","Extrapolate=Linear","MultiX=Average","Skip=True","Sort=True")</f>
        <v>13.778502720615499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49244</v>
      </c>
      <c r="T3386" s="43">
        <f ca="1">_xll.BInterpol('Base CDI'!$H$4:$H$28,'Base CDI'!$J$4:$J$29,S3386,"Cubic","Extrapolate=Linear","MultiX=Average","Skip=True","Sort=True")</f>
        <v>13.921183313819428</v>
      </c>
      <c r="U3386" s="43">
        <f ca="1">_xll.BInterpol('Base CDI'!$H$4:$H$28,'Base CDI'!$I$4:$I$29,S3386,"Cubic","Extrapolate=Linear","MultiX=Average","Skip=True","Sort=True")</f>
        <v>13.778519992089686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49245</v>
      </c>
      <c r="T3387" s="43">
        <f ca="1">_xll.BInterpol('Base CDI'!$H$4:$H$28,'Base CDI'!$J$4:$J$29,S3387,"Cubic","Extrapolate=Linear","MultiX=Average","Skip=True","Sort=True")</f>
        <v>13.921144041488892</v>
      </c>
      <c r="U3387" s="43">
        <f ca="1">_xll.BInterpol('Base CDI'!$H$4:$H$28,'Base CDI'!$I$4:$I$29,S3387,"Cubic","Extrapolate=Linear","MultiX=Average","Skip=True","Sort=True")</f>
        <v>13.778537389513385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49246</v>
      </c>
      <c r="T3388" s="43">
        <f ca="1">_xll.BInterpol('Base CDI'!$H$4:$H$28,'Base CDI'!$J$4:$J$29,S3388,"Cubic","Extrapolate=Linear","MultiX=Average","Skip=True","Sort=True")</f>
        <v>13.921104523779377</v>
      </c>
      <c r="U3388" s="43">
        <f ca="1">_xll.BInterpol('Base CDI'!$H$4:$H$28,'Base CDI'!$I$4:$I$29,S3388,"Cubic","Extrapolate=Linear","MultiX=Average","Skip=True","Sort=True")</f>
        <v>13.778554913603058</v>
      </c>
    </row>
    <row r="3389" spans="16:21" x14ac:dyDescent="0.25">
      <c r="P3389" s="10">
        <v>39442</v>
      </c>
      <c r="Q3389">
        <v>18.08175</v>
      </c>
      <c r="S3389" s="42">
        <f t="shared" ca="1" si="57"/>
        <v>49247</v>
      </c>
      <c r="T3389" s="43">
        <f ca="1">_xll.BInterpol('Base CDI'!$H$4:$H$28,'Base CDI'!$J$4:$J$29,S3389,"Cubic","Extrapolate=Linear","MultiX=Average","Skip=True","Sort=True")</f>
        <v>13.921064760491847</v>
      </c>
      <c r="U3389" s="43">
        <f ca="1">_xll.BInterpol('Base CDI'!$H$4:$H$28,'Base CDI'!$I$4:$I$29,S3389,"Cubic","Extrapolate=Linear","MultiX=Average","Skip=True","Sort=True")</f>
        <v>13.778572565075162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49248</v>
      </c>
      <c r="T3390" s="43">
        <f ca="1">_xll.BInterpol('Base CDI'!$H$4:$H$28,'Base CDI'!$J$4:$J$29,S3390,"Cubic","Extrapolate=Linear","MultiX=Average","Skip=True","Sort=True")</f>
        <v>13.921024751427266</v>
      </c>
      <c r="U3390" s="43">
        <f ca="1">_xll.BInterpol('Base CDI'!$H$4:$H$28,'Base CDI'!$I$4:$I$29,S3390,"Cubic","Extrapolate=Linear","MultiX=Average","Skip=True","Sort=True")</f>
        <v>13.778590344646162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49249</v>
      </c>
      <c r="T3391" s="43">
        <f ca="1">_xll.BInterpol('Base CDI'!$H$4:$H$28,'Base CDI'!$J$4:$J$29,S3391,"Cubic","Extrapolate=Linear","MultiX=Average","Skip=True","Sort=True")</f>
        <v>13.920984496386602</v>
      </c>
      <c r="U3391" s="43">
        <f ca="1">_xll.BInterpol('Base CDI'!$H$4:$H$28,'Base CDI'!$I$4:$I$29,S3391,"Cubic","Extrapolate=Linear","MultiX=Average","Skip=True","Sort=True")</f>
        <v>13.778608253032518</v>
      </c>
    </row>
    <row r="3392" spans="16:21" x14ac:dyDescent="0.25">
      <c r="P3392" s="10">
        <v>39447</v>
      </c>
      <c r="Q3392">
        <v>18.10445</v>
      </c>
      <c r="S3392" s="42">
        <f t="shared" ca="1" si="57"/>
        <v>49250</v>
      </c>
      <c r="T3392" s="43">
        <f ca="1">_xll.BInterpol('Base CDI'!$H$4:$H$28,'Base CDI'!$J$4:$J$29,S3392,"Cubic","Extrapolate=Linear","MultiX=Average","Skip=True","Sort=True")</f>
        <v>13.92094399517082</v>
      </c>
      <c r="U3392" s="43">
        <f ca="1">_xll.BInterpol('Base CDI'!$H$4:$H$28,'Base CDI'!$I$4:$I$29,S3392,"Cubic","Extrapolate=Linear","MultiX=Average","Skip=True","Sort=True")</f>
        <v>13.778626290950688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49251</v>
      </c>
      <c r="T3393" s="43">
        <f ca="1">_xll.BInterpol('Base CDI'!$H$4:$H$28,'Base CDI'!$J$4:$J$29,S3393,"Cubic","Extrapolate=Linear","MultiX=Average","Skip=True","Sort=True")</f>
        <v>13.920903247580885</v>
      </c>
      <c r="U3393" s="43">
        <f ca="1">_xll.BInterpol('Base CDI'!$H$4:$H$28,'Base CDI'!$I$4:$I$29,S3393,"Cubic","Extrapolate=Linear","MultiX=Average","Skip=True","Sort=True")</f>
        <v>13.778644459117137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49252</v>
      </c>
      <c r="T3394" s="43">
        <f ca="1">_xll.BInterpol('Base CDI'!$H$4:$H$28,'Base CDI'!$J$4:$J$29,S3394,"Cubic","Extrapolate=Linear","MultiX=Average","Skip=True","Sort=True")</f>
        <v>13.920862253417763</v>
      </c>
      <c r="U3394" s="43">
        <f ca="1">_xll.BInterpol('Base CDI'!$H$4:$H$28,'Base CDI'!$I$4:$I$29,S3394,"Cubic","Extrapolate=Linear","MultiX=Average","Skip=True","Sort=True")</f>
        <v>13.778662758248322</v>
      </c>
    </row>
    <row r="3395" spans="16:21" x14ac:dyDescent="0.25">
      <c r="P3395" s="10">
        <v>39451</v>
      </c>
      <c r="Q3395">
        <v>18.12715</v>
      </c>
      <c r="S3395" s="42">
        <f t="shared" ca="1" si="57"/>
        <v>49253</v>
      </c>
      <c r="T3395" s="43">
        <f ca="1">_xll.BInterpol('Base CDI'!$H$4:$H$28,'Base CDI'!$J$4:$J$29,S3395,"Cubic","Extrapolate=Linear","MultiX=Average","Skip=True","Sort=True")</f>
        <v>13.920821012482419</v>
      </c>
      <c r="U3395" s="43">
        <f ca="1">_xll.BInterpol('Base CDI'!$H$4:$H$28,'Base CDI'!$I$4:$I$29,S3395,"Cubic","Extrapolate=Linear","MultiX=Average","Skip=True","Sort=True")</f>
        <v>13.778681189060707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49254</v>
      </c>
      <c r="T3396" s="43">
        <f ca="1">_xll.BInterpol('Base CDI'!$H$4:$H$28,'Base CDI'!$J$4:$J$29,S3396,"Cubic","Extrapolate=Linear","MultiX=Average","Skip=True","Sort=True")</f>
        <v>13.920779524575817</v>
      </c>
      <c r="U3396" s="43">
        <f ca="1">_xll.BInterpol('Base CDI'!$H$4:$H$28,'Base CDI'!$I$4:$I$29,S3396,"Cubic","Extrapolate=Linear","MultiX=Average","Skip=True","Sort=True")</f>
        <v>13.77869975227075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49255</v>
      </c>
      <c r="T3397" s="43">
        <f ca="1">_xll.BInterpol('Base CDI'!$H$4:$H$28,'Base CDI'!$J$4:$J$29,S3397,"Cubic","Extrapolate=Linear","MultiX=Average","Skip=True","Sort=True")</f>
        <v>13.920737789498926</v>
      </c>
      <c r="U3397" s="43">
        <f ca="1">_xll.BInterpol('Base CDI'!$H$4:$H$28,'Base CDI'!$I$4:$I$29,S3397,"Cubic","Extrapolate=Linear","MultiX=Average","Skip=True","Sort=True")</f>
        <v>13.778718448594915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49256</v>
      </c>
      <c r="T3398" s="43">
        <f ca="1">_xll.BInterpol('Base CDI'!$H$4:$H$28,'Base CDI'!$J$4:$J$29,S3398,"Cubic","Extrapolate=Linear","MultiX=Average","Skip=True","Sort=True")</f>
        <v>13.920695807052709</v>
      </c>
      <c r="U3398" s="43">
        <f ca="1">_xll.BInterpol('Base CDI'!$H$4:$H$28,'Base CDI'!$I$4:$I$29,S3398,"Cubic","Extrapolate=Linear","MultiX=Average","Skip=True","Sort=True")</f>
        <v>13.778737278749661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49257</v>
      </c>
      <c r="T3399" s="43">
        <f ca="1">_xll.BInterpol('Base CDI'!$H$4:$H$28,'Base CDI'!$J$4:$J$29,S3399,"Cubic","Extrapolate=Linear","MultiX=Average","Skip=True","Sort=True")</f>
        <v>13.920653577038133</v>
      </c>
      <c r="U3399" s="43">
        <f ca="1">_xll.BInterpol('Base CDI'!$H$4:$H$28,'Base CDI'!$I$4:$I$29,S3399,"Cubic","Extrapolate=Linear","MultiX=Average","Skip=True","Sort=True")</f>
        <v>13.778756243451449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49258</v>
      </c>
      <c r="T3400" s="43">
        <f ca="1">_xll.BInterpol('Base CDI'!$H$4:$H$28,'Base CDI'!$J$4:$J$29,S3400,"Cubic","Extrapolate=Linear","MultiX=Average","Skip=True","Sort=True")</f>
        <v>13.920611099256162</v>
      </c>
      <c r="U3400" s="43">
        <f ca="1">_xll.BInterpol('Base CDI'!$H$4:$H$28,'Base CDI'!$I$4:$I$29,S3400,"Cubic","Extrapolate=Linear","MultiX=Average","Skip=True","Sort=True")</f>
        <v>13.778775343416738</v>
      </c>
    </row>
    <row r="3401" spans="16:21" x14ac:dyDescent="0.25">
      <c r="P3401" s="10">
        <v>39461</v>
      </c>
      <c r="Q3401">
        <v>18.17258</v>
      </c>
      <c r="S3401" s="42">
        <f t="shared" ca="1" si="57"/>
        <v>49259</v>
      </c>
      <c r="T3401" s="43">
        <f ca="1">_xll.BInterpol('Base CDI'!$H$4:$H$28,'Base CDI'!$J$4:$J$29,S3401,"Cubic","Extrapolate=Linear","MultiX=Average","Skip=True","Sort=True")</f>
        <v>13.920568373507763</v>
      </c>
      <c r="U3401" s="43">
        <f ca="1">_xll.BInterpol('Base CDI'!$H$4:$H$28,'Base CDI'!$I$4:$I$29,S3401,"Cubic","Extrapolate=Linear","MultiX=Average","Skip=True","Sort=True")</f>
        <v>13.778794579361993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49260</v>
      </c>
      <c r="T3402" s="43">
        <f ca="1">_xll.BInterpol('Base CDI'!$H$4:$H$28,'Base CDI'!$J$4:$J$29,S3402,"Cubic","Extrapolate=Linear","MultiX=Average","Skip=True","Sort=True")</f>
        <v>13.920525399593899</v>
      </c>
      <c r="U3402" s="43">
        <f ca="1">_xll.BInterpol('Base CDI'!$H$4:$H$28,'Base CDI'!$I$4:$I$29,S3402,"Cubic","Extrapolate=Linear","MultiX=Average","Skip=True","Sort=True")</f>
        <v>13.778813952003672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49261</v>
      </c>
      <c r="T3403" s="43">
        <f ca="1">_xll.BInterpol('Base CDI'!$H$4:$H$28,'Base CDI'!$J$4:$J$29,S3403,"Cubic","Extrapolate=Linear","MultiX=Average","Skip=True","Sort=True")</f>
        <v>13.920482177315538</v>
      </c>
      <c r="U3403" s="43">
        <f ca="1">_xll.BInterpol('Base CDI'!$H$4:$H$28,'Base CDI'!$I$4:$I$29,S3403,"Cubic","Extrapolate=Linear","MultiX=Average","Skip=True","Sort=True")</f>
        <v>13.778833462058236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49262</v>
      </c>
      <c r="T3404" s="43">
        <f ca="1">_xll.BInterpol('Base CDI'!$H$4:$H$28,'Base CDI'!$J$4:$J$29,S3404,"Cubic","Extrapolate=Linear","MultiX=Average","Skip=True","Sort=True")</f>
        <v>13.920438706473645</v>
      </c>
      <c r="U3404" s="43">
        <f ca="1">_xll.BInterpol('Base CDI'!$H$4:$H$28,'Base CDI'!$I$4:$I$29,S3404,"Cubic","Extrapolate=Linear","MultiX=Average","Skip=True","Sort=True")</f>
        <v>13.778853110242146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49263</v>
      </c>
      <c r="T3405" s="43">
        <f ca="1">_xll.BInterpol('Base CDI'!$H$4:$H$28,'Base CDI'!$J$4:$J$29,S3405,"Cubic","Extrapolate=Linear","MultiX=Average","Skip=True","Sort=True")</f>
        <v>13.920394986869184</v>
      </c>
      <c r="U3405" s="43">
        <f ca="1">_xll.BInterpol('Base CDI'!$H$4:$H$28,'Base CDI'!$I$4:$I$29,S3405,"Cubic","Extrapolate=Linear","MultiX=Average","Skip=True","Sort=True")</f>
        <v>13.778872897271862</v>
      </c>
    </row>
    <row r="3406" spans="16:21" x14ac:dyDescent="0.25">
      <c r="P3406" s="10">
        <v>39468</v>
      </c>
      <c r="Q3406">
        <v>18.2105</v>
      </c>
      <c r="S3406" s="42">
        <f t="shared" ca="1" si="58"/>
        <v>49264</v>
      </c>
      <c r="T3406" s="43">
        <f ca="1">_xll.BInterpol('Base CDI'!$H$4:$H$28,'Base CDI'!$J$4:$J$29,S3406,"Cubic","Extrapolate=Linear","MultiX=Average","Skip=True","Sort=True")</f>
        <v>13.920351018303121</v>
      </c>
      <c r="U3406" s="43">
        <f ca="1">_xll.BInterpol('Base CDI'!$H$4:$H$28,'Base CDI'!$I$4:$I$29,S3406,"Cubic","Extrapolate=Linear","MultiX=Average","Skip=True","Sort=True")</f>
        <v>13.778892823863847</v>
      </c>
    </row>
    <row r="3407" spans="16:21" x14ac:dyDescent="0.25">
      <c r="P3407" s="10">
        <v>39469</v>
      </c>
      <c r="Q3407">
        <v>18.21809</v>
      </c>
      <c r="S3407" s="42">
        <f t="shared" ca="1" si="58"/>
        <v>49265</v>
      </c>
      <c r="T3407" s="43">
        <f ca="1">_xll.BInterpol('Base CDI'!$H$4:$H$28,'Base CDI'!$J$4:$J$29,S3407,"Cubic","Extrapolate=Linear","MultiX=Average","Skip=True","Sort=True")</f>
        <v>13.920306800576423</v>
      </c>
      <c r="U3407" s="43">
        <f ca="1">_xll.BInterpol('Base CDI'!$H$4:$H$28,'Base CDI'!$I$4:$I$29,S3407,"Cubic","Extrapolate=Linear","MultiX=Average","Skip=True","Sort=True")</f>
        <v>13.778912890734562</v>
      </c>
    </row>
    <row r="3408" spans="16:21" x14ac:dyDescent="0.25">
      <c r="P3408" s="10">
        <v>39470</v>
      </c>
      <c r="Q3408">
        <v>18.22569</v>
      </c>
      <c r="S3408" s="42">
        <f t="shared" ca="1" si="58"/>
        <v>49266</v>
      </c>
      <c r="T3408" s="43">
        <f ca="1">_xll.BInterpol('Base CDI'!$H$4:$H$28,'Base CDI'!$J$4:$J$29,S3408,"Cubic","Extrapolate=Linear","MultiX=Average","Skip=True","Sort=True")</f>
        <v>13.920262333490056</v>
      </c>
      <c r="U3408" s="43">
        <f ca="1">_xll.BInterpol('Base CDI'!$H$4:$H$28,'Base CDI'!$I$4:$I$29,S3408,"Cubic","Extrapolate=Linear","MultiX=Average","Skip=True","Sort=True")</f>
        <v>13.778933098600465</v>
      </c>
    </row>
    <row r="3409" spans="16:21" x14ac:dyDescent="0.25">
      <c r="P3409" s="10">
        <v>39471</v>
      </c>
      <c r="Q3409">
        <v>18.23329</v>
      </c>
      <c r="S3409" s="42">
        <f t="shared" ca="1" si="58"/>
        <v>49267</v>
      </c>
      <c r="T3409" s="43">
        <f ca="1">_xll.BInterpol('Base CDI'!$H$4:$H$28,'Base CDI'!$J$4:$J$29,S3409,"Cubic","Extrapolate=Linear","MultiX=Average","Skip=True","Sort=True")</f>
        <v>13.920217616844981</v>
      </c>
      <c r="U3409" s="43">
        <f ca="1">_xll.BInterpol('Base CDI'!$H$4:$H$28,'Base CDI'!$I$4:$I$29,S3409,"Cubic","Extrapolate=Linear","MultiX=Average","Skip=True","Sort=True")</f>
        <v>13.77895344817802</v>
      </c>
    </row>
    <row r="3410" spans="16:21" x14ac:dyDescent="0.25">
      <c r="P3410" s="10">
        <v>39472</v>
      </c>
      <c r="Q3410">
        <v>18.24091</v>
      </c>
      <c r="S3410" s="42">
        <f t="shared" ca="1" si="58"/>
        <v>49268</v>
      </c>
      <c r="T3410" s="43">
        <f ca="1">_xll.BInterpol('Base CDI'!$H$4:$H$28,'Base CDI'!$J$4:$J$29,S3410,"Cubic","Extrapolate=Linear","MultiX=Average","Skip=True","Sort=True")</f>
        <v>13.920172650442169</v>
      </c>
      <c r="U3410" s="43">
        <f ca="1">_xll.BInterpol('Base CDI'!$H$4:$H$28,'Base CDI'!$I$4:$I$29,S3410,"Cubic","Extrapolate=Linear","MultiX=Average","Skip=True","Sort=True")</f>
        <v>13.778973940183686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49269</v>
      </c>
      <c r="T3411" s="43">
        <f ca="1">_xll.BInterpol('Base CDI'!$H$4:$H$28,'Base CDI'!$J$4:$J$29,S3411,"Cubic","Extrapolate=Linear","MultiX=Average","Skip=True","Sort=True")</f>
        <v>13.920127434082582</v>
      </c>
      <c r="U3411" s="43">
        <f ca="1">_xll.BInterpol('Base CDI'!$H$4:$H$28,'Base CDI'!$I$4:$I$29,S3411,"Cubic","Extrapolate=Linear","MultiX=Average","Skip=True","Sort=True")</f>
        <v>13.778994575333924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49270</v>
      </c>
      <c r="T3412" s="43">
        <f ca="1">_xll.BInterpol('Base CDI'!$H$4:$H$28,'Base CDI'!$J$4:$J$29,S3412,"Cubic","Extrapolate=Linear","MultiX=Average","Skip=True","Sort=True")</f>
        <v>13.920081967567187</v>
      </c>
      <c r="U3412" s="43">
        <f ca="1">_xll.BInterpol('Base CDI'!$H$4:$H$28,'Base CDI'!$I$4:$I$29,S3412,"Cubic","Extrapolate=Linear","MultiX=Average","Skip=True","Sort=True")</f>
        <v>13.779015354345194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49271</v>
      </c>
      <c r="T3413" s="43">
        <f ca="1">_xll.BInterpol('Base CDI'!$H$4:$H$28,'Base CDI'!$J$4:$J$29,S3413,"Cubic","Extrapolate=Linear","MultiX=Average","Skip=True","Sort=True")</f>
        <v>13.920036250696949</v>
      </c>
      <c r="U3413" s="43">
        <f ca="1">_xll.BInterpol('Base CDI'!$H$4:$H$28,'Base CDI'!$I$4:$I$29,S3413,"Cubic","Extrapolate=Linear","MultiX=Average","Skip=True","Sort=True")</f>
        <v>13.779036277933958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49272</v>
      </c>
      <c r="T3414" s="43">
        <f ca="1">_xll.BInterpol('Base CDI'!$H$4:$H$28,'Base CDI'!$J$4:$J$29,S3414,"Cubic","Extrapolate=Linear","MultiX=Average","Skip=True","Sort=True")</f>
        <v>13.919990283272833</v>
      </c>
      <c r="U3414" s="43">
        <f ca="1">_xll.BInterpol('Base CDI'!$H$4:$H$28,'Base CDI'!$I$4:$I$29,S3414,"Cubic","Extrapolate=Linear","MultiX=Average","Skip=True","Sort=True")</f>
        <v>13.779057346816678</v>
      </c>
    </row>
    <row r="3415" spans="16:21" x14ac:dyDescent="0.25">
      <c r="P3415" s="10">
        <v>39479</v>
      </c>
      <c r="Q3415">
        <v>18.27901</v>
      </c>
      <c r="S3415" s="42">
        <f t="shared" ca="1" si="58"/>
        <v>49273</v>
      </c>
      <c r="T3415" s="43">
        <f ca="1">_xll.BInterpol('Base CDI'!$H$4:$H$28,'Base CDI'!$J$4:$J$29,S3415,"Cubic","Extrapolate=Linear","MultiX=Average","Skip=True","Sort=True")</f>
        <v>13.919944065095805</v>
      </c>
      <c r="U3415" s="43">
        <f ca="1">_xll.BInterpol('Base CDI'!$H$4:$H$28,'Base CDI'!$I$4:$I$29,S3415,"Cubic","Extrapolate=Linear","MultiX=Average","Skip=True","Sort=True")</f>
        <v>13.779078561709813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49274</v>
      </c>
      <c r="T3416" s="43">
        <f ca="1">_xll.BInterpol('Base CDI'!$H$4:$H$28,'Base CDI'!$J$4:$J$29,S3416,"Cubic","Extrapolate=Linear","MultiX=Average","Skip=True","Sort=True")</f>
        <v>13.919897595966832</v>
      </c>
      <c r="U3416" s="43">
        <f ca="1">_xll.BInterpol('Base CDI'!$H$4:$H$28,'Base CDI'!$I$4:$I$29,S3416,"Cubic","Extrapolate=Linear","MultiX=Average","Skip=True","Sort=True")</f>
        <v>13.779099923329824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49275</v>
      </c>
      <c r="T3417" s="43">
        <f ca="1">_xll.BInterpol('Base CDI'!$H$4:$H$28,'Base CDI'!$J$4:$J$29,S3417,"Cubic","Extrapolate=Linear","MultiX=Average","Skip=True","Sort=True")</f>
        <v>13.919850875686876</v>
      </c>
      <c r="U3417" s="43">
        <f ca="1">_xll.BInterpol('Base CDI'!$H$4:$H$28,'Base CDI'!$I$4:$I$29,S3417,"Cubic","Extrapolate=Linear","MultiX=Average","Skip=True","Sort=True")</f>
        <v>13.779121432393172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49276</v>
      </c>
      <c r="T3418" s="43">
        <f ca="1">_xll.BInterpol('Base CDI'!$H$4:$H$28,'Base CDI'!$J$4:$J$29,S3418,"Cubic","Extrapolate=Linear","MultiX=Average","Skip=True","Sort=True")</f>
        <v>13.919803904056906</v>
      </c>
      <c r="U3418" s="43">
        <f ca="1">_xll.BInterpol('Base CDI'!$H$4:$H$28,'Base CDI'!$I$4:$I$29,S3418,"Cubic","Extrapolate=Linear","MultiX=Average","Skip=True","Sort=True")</f>
        <v>13.779143089616317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49277</v>
      </c>
      <c r="T3419" s="43">
        <f ca="1">_xll.BInterpol('Base CDI'!$H$4:$H$28,'Base CDI'!$J$4:$J$29,S3419,"Cubic","Extrapolate=Linear","MultiX=Average","Skip=True","Sort=True")</f>
        <v>13.919756680877885</v>
      </c>
      <c r="U3419" s="43">
        <f ca="1">_xll.BInterpol('Base CDI'!$H$4:$H$28,'Base CDI'!$I$4:$I$29,S3419,"Cubic","Extrapolate=Linear","MultiX=Average","Skip=True","Sort=True")</f>
        <v>13.779164895715724</v>
      </c>
    </row>
    <row r="3420" spans="16:21" x14ac:dyDescent="0.25">
      <c r="P3420" s="10">
        <v>39490</v>
      </c>
      <c r="Q3420">
        <v>18.31719</v>
      </c>
      <c r="S3420" s="42">
        <f t="shared" ca="1" si="58"/>
        <v>49278</v>
      </c>
      <c r="T3420" s="43">
        <f ca="1">_xll.BInterpol('Base CDI'!$H$4:$H$28,'Base CDI'!$J$4:$J$29,S3420,"Cubic","Extrapolate=Linear","MultiX=Average","Skip=True","Sort=True")</f>
        <v>13.919709205950779</v>
      </c>
      <c r="U3420" s="43">
        <f ca="1">_xll.BInterpol('Base CDI'!$H$4:$H$28,'Base CDI'!$I$4:$I$29,S3420,"Cubic","Extrapolate=Linear","MultiX=Average","Skip=True","Sort=True")</f>
        <v>13.779186851407848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49279</v>
      </c>
      <c r="T3421" s="43">
        <f ca="1">_xll.BInterpol('Base CDI'!$H$4:$H$28,'Base CDI'!$J$4:$J$29,S3421,"Cubic","Extrapolate=Linear","MultiX=Average","Skip=True","Sort=True")</f>
        <v>13.919661479076554</v>
      </c>
      <c r="U3421" s="43">
        <f ca="1">_xll.BInterpol('Base CDI'!$H$4:$H$28,'Base CDI'!$I$4:$I$29,S3421,"Cubic","Extrapolate=Linear","MultiX=Average","Skip=True","Sort=True")</f>
        <v>13.779208957409155</v>
      </c>
    </row>
    <row r="3422" spans="16:21" x14ac:dyDescent="0.25">
      <c r="P3422" s="10">
        <v>39492</v>
      </c>
      <c r="Q3422">
        <v>18.33248</v>
      </c>
      <c r="S3422" s="42">
        <f t="shared" ca="1" si="58"/>
        <v>49280</v>
      </c>
      <c r="T3422" s="43">
        <f ca="1">_xll.BInterpol('Base CDI'!$H$4:$H$28,'Base CDI'!$J$4:$J$29,S3422,"Cubic","Extrapolate=Linear","MultiX=Average","Skip=True","Sort=True")</f>
        <v>13.919613500056176</v>
      </c>
      <c r="U3422" s="43">
        <f ca="1">_xll.BInterpol('Base CDI'!$H$4:$H$28,'Base CDI'!$I$4:$I$29,S3422,"Cubic","Extrapolate=Linear","MultiX=Average","Skip=True","Sort=True")</f>
        <v>13.779231214436102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49281</v>
      </c>
      <c r="T3423" s="43">
        <f ca="1">_xll.BInterpol('Base CDI'!$H$4:$H$28,'Base CDI'!$J$4:$J$29,S3423,"Cubic","Extrapolate=Linear","MultiX=Average","Skip=True","Sort=True")</f>
        <v>13.91956526869061</v>
      </c>
      <c r="U3423" s="43">
        <f ca="1">_xll.BInterpol('Base CDI'!$H$4:$H$28,'Base CDI'!$I$4:$I$29,S3423,"Cubic","Extrapolate=Linear","MultiX=Average","Skip=True","Sort=True")</f>
        <v>13.77925362320515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49282</v>
      </c>
      <c r="T3424" s="43">
        <f ca="1">_xll.BInterpol('Base CDI'!$H$4:$H$28,'Base CDI'!$J$4:$J$29,S3424,"Cubic","Extrapolate=Linear","MultiX=Average","Skip=True","Sort=True")</f>
        <v>13.919516784780821</v>
      </c>
      <c r="U3424" s="43">
        <f ca="1">_xll.BInterpol('Base CDI'!$H$4:$H$28,'Base CDI'!$I$4:$I$29,S3424,"Cubic","Extrapolate=Linear","MultiX=Average","Skip=True","Sort=True")</f>
        <v>13.779276184432764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49283</v>
      </c>
      <c r="T3425" s="43">
        <f ca="1">_xll.BInterpol('Base CDI'!$H$4:$H$28,'Base CDI'!$J$4:$J$29,S3425,"Cubic","Extrapolate=Linear","MultiX=Average","Skip=True","Sort=True")</f>
        <v>13.919468048127776</v>
      </c>
      <c r="U3425" s="43">
        <f ca="1">_xll.BInterpol('Base CDI'!$H$4:$H$28,'Base CDI'!$I$4:$I$29,S3425,"Cubic","Extrapolate=Linear","MultiX=Average","Skip=True","Sort=True")</f>
        <v>13.7792988988354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49284</v>
      </c>
      <c r="T3426" s="43">
        <f ca="1">_xll.BInterpol('Base CDI'!$H$4:$H$28,'Base CDI'!$J$4:$J$29,S3426,"Cubic","Extrapolate=Linear","MultiX=Average","Skip=True","Sort=True")</f>
        <v>13.919419058532439</v>
      </c>
      <c r="U3426" s="43">
        <f ca="1">_xll.BInterpol('Base CDI'!$H$4:$H$28,'Base CDI'!$I$4:$I$29,S3426,"Cubic","Extrapolate=Linear","MultiX=Average","Skip=True","Sort=True")</f>
        <v>13.779321767129522</v>
      </c>
    </row>
    <row r="3427" spans="16:21" x14ac:dyDescent="0.25">
      <c r="P3427" s="10">
        <v>39499</v>
      </c>
      <c r="Q3427">
        <v>18.37069</v>
      </c>
      <c r="S3427" s="42">
        <f t="shared" ca="1" si="58"/>
        <v>49285</v>
      </c>
      <c r="T3427" s="43">
        <f ca="1">_xll.BInterpol('Base CDI'!$H$4:$H$28,'Base CDI'!$J$4:$J$29,S3427,"Cubic","Extrapolate=Linear","MultiX=Average","Skip=True","Sort=True")</f>
        <v>13.919369815795774</v>
      </c>
      <c r="U3427" s="43">
        <f ca="1">_xll.BInterpol('Base CDI'!$H$4:$H$28,'Base CDI'!$I$4:$I$29,S3427,"Cubic","Extrapolate=Linear","MultiX=Average","Skip=True","Sort=True")</f>
        <v>13.779344790031589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49286</v>
      </c>
      <c r="T3428" s="43">
        <f ca="1">_xll.BInterpol('Base CDI'!$H$4:$H$28,'Base CDI'!$J$4:$J$29,S3428,"Cubic","Extrapolate=Linear","MultiX=Average","Skip=True","Sort=True")</f>
        <v>13.91932031971875</v>
      </c>
      <c r="U3428" s="43">
        <f ca="1">_xll.BInterpol('Base CDI'!$H$4:$H$28,'Base CDI'!$I$4:$I$29,S3428,"Cubic","Extrapolate=Linear","MultiX=Average","Skip=True","Sort=True")</f>
        <v>13.779367968258063</v>
      </c>
    </row>
    <row r="3429" spans="16:21" x14ac:dyDescent="0.25">
      <c r="P3429" s="10">
        <v>39503</v>
      </c>
      <c r="Q3429">
        <v>18.38598</v>
      </c>
      <c r="S3429" s="42">
        <f t="shared" ca="1" si="58"/>
        <v>49287</v>
      </c>
      <c r="T3429" s="43">
        <f ca="1">_xll.BInterpol('Base CDI'!$H$4:$H$28,'Base CDI'!$J$4:$J$29,S3429,"Cubic","Extrapolate=Linear","MultiX=Average","Skip=True","Sort=True")</f>
        <v>13.919270570102331</v>
      </c>
      <c r="U3429" s="43">
        <f ca="1">_xll.BInterpol('Base CDI'!$H$4:$H$28,'Base CDI'!$I$4:$I$29,S3429,"Cubic","Extrapolate=Linear","MultiX=Average","Skip=True","Sort=True")</f>
        <v>13.779391302525404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49288</v>
      </c>
      <c r="T3430" s="43">
        <f ca="1">_xll.BInterpol('Base CDI'!$H$4:$H$28,'Base CDI'!$J$4:$J$29,S3430,"Cubic","Extrapolate=Linear","MultiX=Average","Skip=True","Sort=True")</f>
        <v>13.919220566747482</v>
      </c>
      <c r="U3430" s="43">
        <f ca="1">_xll.BInterpol('Base CDI'!$H$4:$H$28,'Base CDI'!$I$4:$I$29,S3430,"Cubic","Extrapolate=Linear","MultiX=Average","Skip=True","Sort=True")</f>
        <v>13.779414793550073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49289</v>
      </c>
      <c r="T3431" s="43">
        <f ca="1">_xll.BInterpol('Base CDI'!$H$4:$H$28,'Base CDI'!$J$4:$J$29,S3431,"Cubic","Extrapolate=Linear","MultiX=Average","Skip=True","Sort=True")</f>
        <v>13.919170309455168</v>
      </c>
      <c r="U3431" s="43">
        <f ca="1">_xll.BInterpol('Base CDI'!$H$4:$H$28,'Base CDI'!$I$4:$I$29,S3431,"Cubic","Extrapolate=Linear","MultiX=Average","Skip=True","Sort=True")</f>
        <v>13.779438442048532</v>
      </c>
    </row>
    <row r="3432" spans="16:21" x14ac:dyDescent="0.25">
      <c r="P3432" s="10">
        <v>39506</v>
      </c>
      <c r="Q3432">
        <v>18.40897</v>
      </c>
      <c r="S3432" s="42">
        <f t="shared" ca="1" si="58"/>
        <v>49290</v>
      </c>
      <c r="T3432" s="43">
        <f ca="1">_xll.BInterpol('Base CDI'!$H$4:$H$28,'Base CDI'!$J$4:$J$29,S3432,"Cubic","Extrapolate=Linear","MultiX=Average","Skip=True","Sort=True")</f>
        <v>13.919119798026356</v>
      </c>
      <c r="U3432" s="43">
        <f ca="1">_xll.BInterpol('Base CDI'!$H$4:$H$28,'Base CDI'!$I$4:$I$29,S3432,"Cubic","Extrapolate=Linear","MultiX=Average","Skip=True","Sort=True")</f>
        <v>13.779462248737239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49291</v>
      </c>
      <c r="T3433" s="43">
        <f ca="1">_xll.BInterpol('Base CDI'!$H$4:$H$28,'Base CDI'!$J$4:$J$29,S3433,"Cubic","Extrapolate=Linear","MultiX=Average","Skip=True","Sort=True")</f>
        <v>13.919069032262012</v>
      </c>
      <c r="U3433" s="43">
        <f ca="1">_xll.BInterpol('Base CDI'!$H$4:$H$28,'Base CDI'!$I$4:$I$29,S3433,"Cubic","Extrapolate=Linear","MultiX=Average","Skip=True","Sort=True")</f>
        <v>13.779486214332659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49292</v>
      </c>
      <c r="T3434" s="43">
        <f ca="1">_xll.BInterpol('Base CDI'!$H$4:$H$28,'Base CDI'!$J$4:$J$29,S3434,"Cubic","Extrapolate=Linear","MultiX=Average","Skip=True","Sort=True")</f>
        <v>13.919018011963098</v>
      </c>
      <c r="U3434" s="43">
        <f ca="1">_xll.BInterpol('Base CDI'!$H$4:$H$28,'Base CDI'!$I$4:$I$29,S3434,"Cubic","Extrapolate=Linear","MultiX=Average","Skip=True","Sort=True")</f>
        <v>13.779510339551249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49293</v>
      </c>
      <c r="T3435" s="43">
        <f ca="1">_xll.BInterpol('Base CDI'!$H$4:$H$28,'Base CDI'!$J$4:$J$29,S3435,"Cubic","Extrapolate=Linear","MultiX=Average","Skip=True","Sort=True")</f>
        <v>13.918966736930583</v>
      </c>
      <c r="U3435" s="43">
        <f ca="1">_xll.BInterpol('Base CDI'!$H$4:$H$28,'Base CDI'!$I$4:$I$29,S3435,"Cubic","Extrapolate=Linear","MultiX=Average","Skip=True","Sort=True")</f>
        <v>13.779534625109473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49294</v>
      </c>
      <c r="T3436" s="43">
        <f ca="1">_xll.BInterpol('Base CDI'!$H$4:$H$28,'Base CDI'!$J$4:$J$29,S3436,"Cubic","Extrapolate=Linear","MultiX=Average","Skip=True","Sort=True")</f>
        <v>13.918915206965432</v>
      </c>
      <c r="U3436" s="43">
        <f ca="1">_xll.BInterpol('Base CDI'!$H$4:$H$28,'Base CDI'!$I$4:$I$29,S3436,"Cubic","Extrapolate=Linear","MultiX=Average","Skip=True","Sort=True")</f>
        <v>13.779559071723789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49295</v>
      </c>
      <c r="T3437" s="43">
        <f ca="1">_xll.BInterpol('Base CDI'!$H$4:$H$28,'Base CDI'!$J$4:$J$29,S3437,"Cubic","Extrapolate=Linear","MultiX=Average","Skip=True","Sort=True")</f>
        <v>13.918863421868609</v>
      </c>
      <c r="U3437" s="43">
        <f ca="1">_xll.BInterpol('Base CDI'!$H$4:$H$28,'Base CDI'!$I$4:$I$29,S3437,"Cubic","Extrapolate=Linear","MultiX=Average","Skip=True","Sort=True")</f>
        <v>13.77958368011066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49296</v>
      </c>
      <c r="T3438" s="43">
        <f ca="1">_xll.BInterpol('Base CDI'!$H$4:$H$28,'Base CDI'!$J$4:$J$29,S3438,"Cubic","Extrapolate=Linear","MultiX=Average","Skip=True","Sort=True")</f>
        <v>13.918811381441081</v>
      </c>
      <c r="U3438" s="43">
        <f ca="1">_xll.BInterpol('Base CDI'!$H$4:$H$28,'Base CDI'!$I$4:$I$29,S3438,"Cubic","Extrapolate=Linear","MultiX=Average","Skip=True","Sort=True")</f>
        <v>13.779608450986546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49297</v>
      </c>
      <c r="T3439" s="43">
        <f ca="1">_xll.BInterpol('Base CDI'!$H$4:$H$28,'Base CDI'!$J$4:$J$29,S3439,"Cubic","Extrapolate=Linear","MultiX=Average","Skip=True","Sort=True")</f>
        <v>13.918759085483812</v>
      </c>
      <c r="U3439" s="43">
        <f ca="1">_xll.BInterpol('Base CDI'!$H$4:$H$28,'Base CDI'!$I$4:$I$29,S3439,"Cubic","Extrapolate=Linear","MultiX=Average","Skip=True","Sort=True")</f>
        <v>13.779633385067907</v>
      </c>
    </row>
    <row r="3440" spans="16:21" x14ac:dyDescent="0.25">
      <c r="P3440" s="10">
        <v>39518</v>
      </c>
      <c r="Q3440">
        <v>18.47052</v>
      </c>
      <c r="S3440" s="42">
        <f t="shared" ca="1" si="58"/>
        <v>49298</v>
      </c>
      <c r="T3440" s="43">
        <f ca="1">_xll.BInterpol('Base CDI'!$H$4:$H$28,'Base CDI'!$J$4:$J$29,S3440,"Cubic","Extrapolate=Linear","MultiX=Average","Skip=True","Sort=True")</f>
        <v>13.918706533797769</v>
      </c>
      <c r="U3440" s="43">
        <f ca="1">_xll.BInterpol('Base CDI'!$H$4:$H$28,'Base CDI'!$I$4:$I$29,S3440,"Cubic","Extrapolate=Linear","MultiX=Average","Skip=True","Sort=True")</f>
        <v>13.779658483071204</v>
      </c>
    </row>
    <row r="3441" spans="16:21" x14ac:dyDescent="0.25">
      <c r="P3441" s="10">
        <v>39519</v>
      </c>
      <c r="Q3441">
        <v>18.47824</v>
      </c>
      <c r="S3441" s="42">
        <f t="shared" ca="1" si="58"/>
        <v>49299</v>
      </c>
      <c r="T3441" s="43">
        <f ca="1">_xll.BInterpol('Base CDI'!$H$4:$H$28,'Base CDI'!$J$4:$J$29,S3441,"Cubic","Extrapolate=Linear","MultiX=Average","Skip=True","Sort=True")</f>
        <v>13.918653726183916</v>
      </c>
      <c r="U3441" s="43">
        <f ca="1">_xll.BInterpol('Base CDI'!$H$4:$H$28,'Base CDI'!$I$4:$I$29,S3441,"Cubic","Extrapolate=Linear","MultiX=Average","Skip=True","Sort=True")</f>
        <v>13.7796837457129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49300</v>
      </c>
      <c r="T3442" s="43">
        <f ca="1">_xll.BInterpol('Base CDI'!$H$4:$H$28,'Base CDI'!$J$4:$J$29,S3442,"Cubic","Extrapolate=Linear","MultiX=Average","Skip=True","Sort=True")</f>
        <v>13.91860066244322</v>
      </c>
      <c r="U3442" s="43">
        <f ca="1">_xll.BInterpol('Base CDI'!$H$4:$H$28,'Base CDI'!$I$4:$I$29,S3442,"Cubic","Extrapolate=Linear","MultiX=Average","Skip=True","Sort=True")</f>
        <v>13.779709173709454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49301</v>
      </c>
      <c r="T3443" s="43">
        <f ca="1">_xll.BInterpol('Base CDI'!$H$4:$H$28,'Base CDI'!$J$4:$J$29,S3443,"Cubic","Extrapolate=Linear","MultiX=Average","Skip=True","Sort=True")</f>
        <v>13.918547342376645</v>
      </c>
      <c r="U3443" s="43">
        <f ca="1">_xll.BInterpol('Base CDI'!$H$4:$H$28,'Base CDI'!$I$4:$I$29,S3443,"Cubic","Extrapolate=Linear","MultiX=Average","Skip=True","Sort=True")</f>
        <v>13.779734767777327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49302</v>
      </c>
      <c r="T3444" s="43">
        <f ca="1">_xll.BInterpol('Base CDI'!$H$4:$H$28,'Base CDI'!$J$4:$J$29,S3444,"Cubic","Extrapolate=Linear","MultiX=Average","Skip=True","Sort=True")</f>
        <v>13.918493765785156</v>
      </c>
      <c r="U3444" s="43">
        <f ca="1">_xll.BInterpol('Base CDI'!$H$4:$H$28,'Base CDI'!$I$4:$I$29,S3444,"Cubic","Extrapolate=Linear","MultiX=Average","Skip=True","Sort=True")</f>
        <v>13.779760528632981</v>
      </c>
    </row>
    <row r="3445" spans="16:21" x14ac:dyDescent="0.25">
      <c r="P3445" s="10">
        <v>39525</v>
      </c>
      <c r="Q3445">
        <v>18.5091</v>
      </c>
      <c r="S3445" s="42">
        <f t="shared" ca="1" si="58"/>
        <v>49303</v>
      </c>
      <c r="T3445" s="43">
        <f ca="1">_xll.BInterpol('Base CDI'!$H$4:$H$28,'Base CDI'!$J$4:$J$29,S3445,"Cubic","Extrapolate=Linear","MultiX=Average","Skip=True","Sort=True")</f>
        <v>13.918439932469722</v>
      </c>
      <c r="U3445" s="43">
        <f ca="1">_xll.BInterpol('Base CDI'!$H$4:$H$28,'Base CDI'!$I$4:$I$29,S3445,"Cubic","Extrapolate=Linear","MultiX=Average","Skip=True","Sort=True")</f>
        <v>13.779786456992873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49304</v>
      </c>
      <c r="T3446" s="43">
        <f ca="1">_xll.BInterpol('Base CDI'!$H$4:$H$28,'Base CDI'!$J$4:$J$29,S3446,"Cubic","Extrapolate=Linear","MultiX=Average","Skip=True","Sort=True")</f>
        <v>13.918385842231306</v>
      </c>
      <c r="U3446" s="43">
        <f ca="1">_xll.BInterpol('Base CDI'!$H$4:$H$28,'Base CDI'!$I$4:$I$29,S3446,"Cubic","Extrapolate=Linear","MultiX=Average","Skip=True","Sort=True")</f>
        <v>13.779812553573469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49305</v>
      </c>
      <c r="T3447" s="43">
        <f ca="1">_xll.BInterpol('Base CDI'!$H$4:$H$28,'Base CDI'!$J$4:$J$29,S3447,"Cubic","Extrapolate=Linear","MultiX=Average","Skip=True","Sort=True")</f>
        <v>13.918331494870872</v>
      </c>
      <c r="U3447" s="43">
        <f ca="1">_xll.BInterpol('Base CDI'!$H$4:$H$28,'Base CDI'!$I$4:$I$29,S3447,"Cubic","Extrapolate=Linear","MultiX=Average","Skip=True","Sort=True")</f>
        <v>13.779838819091228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49306</v>
      </c>
      <c r="T3448" s="43">
        <f ca="1">_xll.BInterpol('Base CDI'!$H$4:$H$28,'Base CDI'!$J$4:$J$29,S3448,"Cubic","Extrapolate=Linear","MultiX=Average","Skip=True","Sort=True")</f>
        <v>13.918276890189388</v>
      </c>
      <c r="U3448" s="43">
        <f ca="1">_xll.BInterpol('Base CDI'!$H$4:$H$28,'Base CDI'!$I$4:$I$29,S3448,"Cubic","Extrapolate=Linear","MultiX=Average","Skip=True","Sort=True")</f>
        <v>13.77986525426261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49307</v>
      </c>
      <c r="T3449" s="43">
        <f ca="1">_xll.BInterpol('Base CDI'!$H$4:$H$28,'Base CDI'!$J$4:$J$29,S3449,"Cubic","Extrapolate=Linear","MultiX=Average","Skip=True","Sort=True")</f>
        <v>13.918222027987818</v>
      </c>
      <c r="U3449" s="43">
        <f ca="1">_xll.BInterpol('Base CDI'!$H$4:$H$28,'Base CDI'!$I$4:$I$29,S3449,"Cubic","Extrapolate=Linear","MultiX=Average","Skip=True","Sort=True")</f>
        <v>13.779891859804076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49308</v>
      </c>
      <c r="T3450" s="43">
        <f ca="1">_xll.BInterpol('Base CDI'!$H$4:$H$28,'Base CDI'!$J$4:$J$29,S3450,"Cubic","Extrapolate=Linear","MultiX=Average","Skip=True","Sort=True")</f>
        <v>13.91816690806713</v>
      </c>
      <c r="U3450" s="43">
        <f ca="1">_xll.BInterpol('Base CDI'!$H$4:$H$28,'Base CDI'!$I$4:$I$29,S3450,"Cubic","Extrapolate=Linear","MultiX=Average","Skip=True","Sort=True")</f>
        <v>13.779918636432086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49309</v>
      </c>
      <c r="T3451" s="43">
        <f ca="1">_xll.BInterpol('Base CDI'!$H$4:$H$28,'Base CDI'!$J$4:$J$29,S3451,"Cubic","Extrapolate=Linear","MultiX=Average","Skip=True","Sort=True")</f>
        <v>13.918111530228288</v>
      </c>
      <c r="U3451" s="43">
        <f ca="1">_xll.BInterpol('Base CDI'!$H$4:$H$28,'Base CDI'!$I$4:$I$29,S3451,"Cubic","Extrapolate=Linear","MultiX=Average","Skip=True","Sort=True")</f>
        <v>13.779945584863103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49310</v>
      </c>
      <c r="T3452" s="43">
        <f ca="1">_xll.BInterpol('Base CDI'!$H$4:$H$28,'Base CDI'!$J$4:$J$29,S3452,"Cubic","Extrapolate=Linear","MultiX=Average","Skip=True","Sort=True")</f>
        <v>13.918055894272255</v>
      </c>
      <c r="U3452" s="43">
        <f ca="1">_xll.BInterpol('Base CDI'!$H$4:$H$28,'Base CDI'!$I$4:$I$29,S3452,"Cubic","Extrapolate=Linear","MultiX=Average","Skip=True","Sort=True")</f>
        <v>13.779972705813588</v>
      </c>
    </row>
    <row r="3453" spans="16:21" x14ac:dyDescent="0.25">
      <c r="P3453" s="10">
        <v>39538</v>
      </c>
      <c r="Q3453">
        <v>18.57103</v>
      </c>
      <c r="S3453" s="42">
        <f t="shared" ca="1" si="58"/>
        <v>49311</v>
      </c>
      <c r="T3453" s="43">
        <f ca="1">_xll.BInterpol('Base CDI'!$H$4:$H$28,'Base CDI'!$J$4:$J$29,S3453,"Cubic","Extrapolate=Linear","MultiX=Average","Skip=True","Sort=True")</f>
        <v>13.917999999999999</v>
      </c>
      <c r="U3453" s="43">
        <f ca="1">_xll.BInterpol('Base CDI'!$H$4:$H$28,'Base CDI'!$I$4:$I$29,S3453,"Cubic","Extrapolate=Linear","MultiX=Average","Skip=True","Sort=True")</f>
        <v>13.78</v>
      </c>
    </row>
    <row r="3454" spans="16:21" x14ac:dyDescent="0.25">
      <c r="P3454" s="10">
        <v>39539</v>
      </c>
      <c r="Q3454">
        <v>18.57883</v>
      </c>
      <c r="S3454" s="42">
        <f t="shared" ca="1" si="58"/>
        <v>49312</v>
      </c>
      <c r="T3454" s="43">
        <f ca="1">_xll.BInterpol('Base CDI'!$H$4:$H$28,'Base CDI'!$J$4:$J$29,S3454,"Cubic","Extrapolate=Linear","MultiX=Average","Skip=True","Sort=True")</f>
        <v>13.917943847304599</v>
      </c>
      <c r="U3454" s="43">
        <f ca="1">_xll.BInterpol('Base CDI'!$H$4:$H$28,'Base CDI'!$I$4:$I$29,S3454,"Cubic","Extrapolate=Linear","MultiX=Average","Skip=True","Sort=True")</f>
        <v>13.780027467979728</v>
      </c>
    </row>
    <row r="3455" spans="16:21" x14ac:dyDescent="0.25">
      <c r="P3455" s="10">
        <v>39540</v>
      </c>
      <c r="Q3455">
        <v>18.58661</v>
      </c>
      <c r="S3455" s="42">
        <f t="shared" ca="1" si="58"/>
        <v>49313</v>
      </c>
      <c r="T3455" s="43">
        <f ca="1">_xll.BInterpol('Base CDI'!$H$4:$H$28,'Base CDI'!$J$4:$J$29,S3455,"Cubic","Extrapolate=Linear","MultiX=Average","Skip=True","Sort=True")</f>
        <v>13.917887436447588</v>
      </c>
      <c r="U3455" s="43">
        <f ca="1">_xll.BInterpol('Base CDI'!$H$4:$H$28,'Base CDI'!$I$4:$I$29,S3455,"Cubic","Extrapolate=Linear","MultiX=Average","Skip=True","Sort=True")</f>
        <v>13.780055109673881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49314</v>
      </c>
      <c r="T3456" s="43">
        <f ca="1">_xll.BInterpol('Base CDI'!$H$4:$H$28,'Base CDI'!$J$4:$J$29,S3456,"Cubic","Extrapolate=Linear","MultiX=Average","Skip=True","Sort=True")</f>
        <v>13.917830767782609</v>
      </c>
      <c r="U3456" s="43">
        <f ca="1">_xll.BInterpol('Base CDI'!$H$4:$H$28,'Base CDI'!$I$4:$I$29,S3456,"Cubic","Extrapolate=Linear","MultiX=Average","Skip=True","Sort=True")</f>
        <v>13.780082924844493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49315</v>
      </c>
      <c r="T3457" s="43">
        <f ca="1">_xll.BInterpol('Base CDI'!$H$4:$H$28,'Base CDI'!$J$4:$J$29,S3457,"Cubic","Extrapolate=Linear","MultiX=Average","Skip=True","Sort=True")</f>
        <v>13.917773841663312</v>
      </c>
      <c r="U3457" s="43">
        <f ca="1">_xll.BInterpol('Base CDI'!$H$4:$H$28,'Base CDI'!$I$4:$I$29,S3457,"Cubic","Extrapolate=Linear","MultiX=Average","Skip=True","Sort=True")</f>
        <v>13.780110913253598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49316</v>
      </c>
      <c r="T3458" s="43">
        <f ca="1">_xll.BInterpol('Base CDI'!$H$4:$H$28,'Base CDI'!$J$4:$J$29,S3458,"Cubic","Extrapolate=Linear","MultiX=Average","Skip=True","Sort=True")</f>
        <v>13.917716658443341</v>
      </c>
      <c r="U3458" s="43">
        <f ca="1">_xll.BInterpol('Base CDI'!$H$4:$H$28,'Base CDI'!$I$4:$I$29,S3458,"Cubic","Extrapolate=Linear","MultiX=Average","Skip=True","Sort=True")</f>
        <v>13.78013907466323</v>
      </c>
    </row>
    <row r="3459" spans="16:21" x14ac:dyDescent="0.25">
      <c r="P3459" s="10">
        <v>39546</v>
      </c>
      <c r="Q3459">
        <v>18.61778</v>
      </c>
      <c r="S3459" s="42">
        <f t="shared" ca="1" si="58"/>
        <v>49317</v>
      </c>
      <c r="T3459" s="43">
        <f ca="1">_xll.BInterpol('Base CDI'!$H$4:$H$28,'Base CDI'!$J$4:$J$29,S3459,"Cubic","Extrapolate=Linear","MultiX=Average","Skip=True","Sort=True")</f>
        <v>13.917659218476343</v>
      </c>
      <c r="U3459" s="43">
        <f ca="1">_xll.BInterpol('Base CDI'!$H$4:$H$28,'Base CDI'!$I$4:$I$29,S3459,"Cubic","Extrapolate=Linear","MultiX=Average","Skip=True","Sort=True")</f>
        <v>13.780167408835428</v>
      </c>
    </row>
    <row r="3460" spans="16:21" x14ac:dyDescent="0.25">
      <c r="P3460" s="10">
        <v>39547</v>
      </c>
      <c r="Q3460">
        <v>18.62557</v>
      </c>
      <c r="S3460" s="42">
        <f t="shared" ca="1" si="58"/>
        <v>49318</v>
      </c>
      <c r="T3460" s="43">
        <f ca="1">_xll.BInterpol('Base CDI'!$H$4:$H$28,'Base CDI'!$J$4:$J$29,S3460,"Cubic","Extrapolate=Linear","MultiX=Average","Skip=True","Sort=True")</f>
        <v>13.917601522115962</v>
      </c>
      <c r="U3460" s="43">
        <f ca="1">_xll.BInterpol('Base CDI'!$H$4:$H$28,'Base CDI'!$I$4:$I$29,S3460,"Cubic","Extrapolate=Linear","MultiX=Average","Skip=True","Sort=True")</f>
        <v>13.780195915532223</v>
      </c>
    </row>
    <row r="3461" spans="16:21" x14ac:dyDescent="0.25">
      <c r="P3461" s="10">
        <v>39548</v>
      </c>
      <c r="Q3461">
        <v>18.63335</v>
      </c>
      <c r="S3461" s="42">
        <f t="shared" ca="1" si="58"/>
        <v>49319</v>
      </c>
      <c r="T3461" s="43">
        <f ca="1">_xll.BInterpol('Base CDI'!$H$4:$H$28,'Base CDI'!$J$4:$J$29,S3461,"Cubic","Extrapolate=Linear","MultiX=Average","Skip=True","Sort=True")</f>
        <v>13.917543569715846</v>
      </c>
      <c r="U3461" s="43">
        <f ca="1">_xll.BInterpol('Base CDI'!$H$4:$H$28,'Base CDI'!$I$4:$I$29,S3461,"Cubic","Extrapolate=Linear","MultiX=Average","Skip=True","Sort=True")</f>
        <v>13.780224594515653</v>
      </c>
    </row>
    <row r="3462" spans="16:21" x14ac:dyDescent="0.25">
      <c r="P3462" s="10">
        <v>39549</v>
      </c>
      <c r="Q3462">
        <v>18.64114</v>
      </c>
      <c r="S3462" s="42">
        <f t="shared" ca="1" si="58"/>
        <v>49320</v>
      </c>
      <c r="T3462" s="43">
        <f ca="1">_xll.BInterpol('Base CDI'!$H$4:$H$28,'Base CDI'!$J$4:$J$29,S3462,"Cubic","Extrapolate=Linear","MultiX=Average","Skip=True","Sort=True")</f>
        <v>13.917485361629641</v>
      </c>
      <c r="U3462" s="43">
        <f ca="1">_xll.BInterpol('Base CDI'!$H$4:$H$28,'Base CDI'!$I$4:$I$29,S3462,"Cubic","Extrapolate=Linear","MultiX=Average","Skip=True","Sort=True")</f>
        <v>13.780253445547752</v>
      </c>
    </row>
    <row r="3463" spans="16:21" x14ac:dyDescent="0.25">
      <c r="P3463" s="10">
        <v>39552</v>
      </c>
      <c r="Q3463">
        <v>18.64893</v>
      </c>
      <c r="S3463" s="42">
        <f t="shared" ca="1" si="58"/>
        <v>49321</v>
      </c>
      <c r="T3463" s="43">
        <f ca="1">_xll.BInterpol('Base CDI'!$H$4:$H$28,'Base CDI'!$J$4:$J$29,S3463,"Cubic","Extrapolate=Linear","MultiX=Average","Skip=True","Sort=True")</f>
        <v>13.917426898210993</v>
      </c>
      <c r="U3463" s="43">
        <f ca="1">_xll.BInterpol('Base CDI'!$H$4:$H$28,'Base CDI'!$I$4:$I$29,S3463,"Cubic","Extrapolate=Linear","MultiX=Average","Skip=True","Sort=True")</f>
        <v>13.780282468390554</v>
      </c>
    </row>
    <row r="3464" spans="16:21" x14ac:dyDescent="0.25">
      <c r="P3464" s="10">
        <v>39553</v>
      </c>
      <c r="Q3464">
        <v>18.65673</v>
      </c>
      <c r="S3464" s="42">
        <f t="shared" ca="1" si="58"/>
        <v>49322</v>
      </c>
      <c r="T3464" s="43">
        <f ca="1">_xll.BInterpol('Base CDI'!$H$4:$H$28,'Base CDI'!$J$4:$J$29,S3464,"Cubic","Extrapolate=Linear","MultiX=Average","Skip=True","Sort=True")</f>
        <v>13.917368179813547</v>
      </c>
      <c r="U3464" s="43">
        <f ca="1">_xll.BInterpol('Base CDI'!$H$4:$H$28,'Base CDI'!$I$4:$I$29,S3464,"Cubic","Extrapolate=Linear","MultiX=Average","Skip=True","Sort=True")</f>
        <v>13.780311662806096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49323</v>
      </c>
      <c r="T3465" s="43">
        <f ca="1">_xll.BInterpol('Base CDI'!$H$4:$H$28,'Base CDI'!$J$4:$J$29,S3465,"Cubic","Extrapolate=Linear","MultiX=Average","Skip=True","Sort=True")</f>
        <v>13.917309206790948</v>
      </c>
      <c r="U3465" s="43">
        <f ca="1">_xll.BInterpol('Base CDI'!$H$4:$H$28,'Base CDI'!$I$4:$I$29,S3465,"Cubic","Extrapolate=Linear","MultiX=Average","Skip=True","Sort=True")</f>
        <v>13.780341028556411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49324</v>
      </c>
      <c r="T3466" s="43">
        <f ca="1">_xll.BInterpol('Base CDI'!$H$4:$H$28,'Base CDI'!$J$4:$J$29,S3466,"Cubic","Extrapolate=Linear","MultiX=Average","Skip=True","Sort=True")</f>
        <v>13.917249979496846</v>
      </c>
      <c r="U3466" s="43">
        <f ca="1">_xll.BInterpol('Base CDI'!$H$4:$H$28,'Base CDI'!$I$4:$I$29,S3466,"Cubic","Extrapolate=Linear","MultiX=Average","Skip=True","Sort=True")</f>
        <v>13.780370565403533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49325</v>
      </c>
      <c r="T3467" s="43">
        <f ca="1">_xll.BInterpol('Base CDI'!$H$4:$H$28,'Base CDI'!$J$4:$J$29,S3467,"Cubic","Extrapolate=Linear","MultiX=Average","Skip=True","Sort=True")</f>
        <v>13.917190498284883</v>
      </c>
      <c r="U3467" s="43">
        <f ca="1">_xll.BInterpol('Base CDI'!$H$4:$H$28,'Base CDI'!$I$4:$I$29,S3467,"Cubic","Extrapolate=Linear","MultiX=Average","Skip=True","Sort=True")</f>
        <v>13.780400273109501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49326</v>
      </c>
      <c r="T3468" s="43">
        <f ca="1">_xll.BInterpol('Base CDI'!$H$4:$H$28,'Base CDI'!$J$4:$J$29,S3468,"Cubic","Extrapolate=Linear","MultiX=Average","Skip=True","Sort=True")</f>
        <v>13.917130763508707</v>
      </c>
      <c r="U3468" s="43">
        <f ca="1">_xll.BInterpol('Base CDI'!$H$4:$H$28,'Base CDI'!$I$4:$I$29,S3468,"Cubic","Extrapolate=Linear","MultiX=Average","Skip=True","Sort=True")</f>
        <v>13.780430151436349</v>
      </c>
    </row>
    <row r="3469" spans="16:21" x14ac:dyDescent="0.25">
      <c r="P3469" s="10">
        <v>39561</v>
      </c>
      <c r="Q3469">
        <v>18.6968</v>
      </c>
      <c r="S3469" s="42">
        <f t="shared" ca="1" si="59"/>
        <v>49327</v>
      </c>
      <c r="T3469" s="43">
        <f ca="1">_xll.BInterpol('Base CDI'!$H$4:$H$28,'Base CDI'!$J$4:$J$29,S3469,"Cubic","Extrapolate=Linear","MultiX=Average","Skip=True","Sort=True")</f>
        <v>13.917070775521966</v>
      </c>
      <c r="U3469" s="43">
        <f ca="1">_xll.BInterpol('Base CDI'!$H$4:$H$28,'Base CDI'!$I$4:$I$29,S3469,"Cubic","Extrapolate=Linear","MultiX=Average","Skip=True","Sort=True")</f>
        <v>13.780460200146109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49328</v>
      </c>
      <c r="T3470" s="43">
        <f ca="1">_xll.BInterpol('Base CDI'!$H$4:$H$28,'Base CDI'!$J$4:$J$29,S3470,"Cubic","Extrapolate=Linear","MultiX=Average","Skip=True","Sort=True")</f>
        <v>13.917010534678301</v>
      </c>
      <c r="U3470" s="43">
        <f ca="1">_xll.BInterpol('Base CDI'!$H$4:$H$28,'Base CDI'!$I$4:$I$29,S3470,"Cubic","Extrapolate=Linear","MultiX=Average","Skip=True","Sort=True")</f>
        <v>13.78049041900082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49329</v>
      </c>
      <c r="T3471" s="43">
        <f ca="1">_xll.BInterpol('Base CDI'!$H$4:$H$28,'Base CDI'!$J$4:$J$29,S3471,"Cubic","Extrapolate=Linear","MultiX=Average","Skip=True","Sort=True")</f>
        <v>13.916950041331361</v>
      </c>
      <c r="U3471" s="43">
        <f ca="1">_xll.BInterpol('Base CDI'!$H$4:$H$28,'Base CDI'!$I$4:$I$29,S3471,"Cubic","Extrapolate=Linear","MultiX=Average","Skip=True","Sort=True")</f>
        <v>13.780520807762514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49330</v>
      </c>
      <c r="T3472" s="43">
        <f ca="1">_xll.BInterpol('Base CDI'!$H$4:$H$28,'Base CDI'!$J$4:$J$29,S3472,"Cubic","Extrapolate=Linear","MultiX=Average","Skip=True","Sort=True")</f>
        <v>13.916889295834794</v>
      </c>
      <c r="U3472" s="43">
        <f ca="1">_xll.BInterpol('Base CDI'!$H$4:$H$28,'Base CDI'!$I$4:$I$29,S3472,"Cubic","Extrapolate=Linear","MultiX=Average","Skip=True","Sort=True")</f>
        <v>13.780551366193228</v>
      </c>
    </row>
    <row r="3473" spans="16:21" x14ac:dyDescent="0.25">
      <c r="P3473" s="10">
        <v>39567</v>
      </c>
      <c r="Q3473">
        <v>18.72935</v>
      </c>
      <c r="S3473" s="42">
        <f t="shared" ca="1" si="59"/>
        <v>49331</v>
      </c>
      <c r="T3473" s="43">
        <f ca="1">_xll.BInterpol('Base CDI'!$H$4:$H$28,'Base CDI'!$J$4:$J$29,S3473,"Cubic","Extrapolate=Linear","MultiX=Average","Skip=True","Sort=True")</f>
        <v>13.916828298542242</v>
      </c>
      <c r="U3473" s="43">
        <f ca="1">_xll.BInterpol('Base CDI'!$H$4:$H$28,'Base CDI'!$I$4:$I$29,S3473,"Cubic","Extrapolate=Linear","MultiX=Average","Skip=True","Sort=True")</f>
        <v>13.780582094054996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49332</v>
      </c>
      <c r="T3474" s="43">
        <f ca="1">_xll.BInterpol('Base CDI'!$H$4:$H$28,'Base CDI'!$J$4:$J$29,S3474,"Cubic","Extrapolate=Linear","MultiX=Average","Skip=True","Sort=True")</f>
        <v>13.916767049807355</v>
      </c>
      <c r="U3474" s="43">
        <f ca="1">_xll.BInterpol('Base CDI'!$H$4:$H$28,'Base CDI'!$I$4:$I$29,S3474,"Cubic","Extrapolate=Linear","MultiX=Average","Skip=True","Sort=True")</f>
        <v>13.780612991109852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49333</v>
      </c>
      <c r="T3475" s="43">
        <f ca="1">_xll.BInterpol('Base CDI'!$H$4:$H$28,'Base CDI'!$J$4:$J$29,S3475,"Cubic","Extrapolate=Linear","MultiX=Average","Skip=True","Sort=True")</f>
        <v>13.916705549983774</v>
      </c>
      <c r="U3475" s="43">
        <f ca="1">_xll.BInterpol('Base CDI'!$H$4:$H$28,'Base CDI'!$I$4:$I$29,S3475,"Cubic","Extrapolate=Linear","MultiX=Average","Skip=True","Sort=True")</f>
        <v>13.780644057119833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49334</v>
      </c>
      <c r="T3476" s="43">
        <f ca="1">_xll.BInterpol('Base CDI'!$H$4:$H$28,'Base CDI'!$J$4:$J$29,S3476,"Cubic","Extrapolate=Linear","MultiX=Average","Skip=True","Sort=True")</f>
        <v>13.916643799425151</v>
      </c>
      <c r="U3476" s="43">
        <f ca="1">_xll.BInterpol('Base CDI'!$H$4:$H$28,'Base CDI'!$I$4:$I$29,S3476,"Cubic","Extrapolate=Linear","MultiX=Average","Skip=True","Sort=True")</f>
        <v>13.780675291846974</v>
      </c>
    </row>
    <row r="3477" spans="16:21" x14ac:dyDescent="0.25">
      <c r="P3477" s="10">
        <v>39574</v>
      </c>
      <c r="Q3477">
        <v>18.76193</v>
      </c>
      <c r="S3477" s="42">
        <f t="shared" ca="1" si="59"/>
        <v>49335</v>
      </c>
      <c r="T3477" s="43">
        <f ca="1">_xll.BInterpol('Base CDI'!$H$4:$H$28,'Base CDI'!$J$4:$J$29,S3477,"Cubic","Extrapolate=Linear","MultiX=Average","Skip=True","Sort=True")</f>
        <v>13.916581798485128</v>
      </c>
      <c r="U3477" s="43">
        <f ca="1">_xll.BInterpol('Base CDI'!$H$4:$H$28,'Base CDI'!$I$4:$I$29,S3477,"Cubic","Extrapolate=Linear","MultiX=Average","Skip=True","Sort=True")</f>
        <v>13.780706695053308</v>
      </c>
    </row>
    <row r="3478" spans="16:21" x14ac:dyDescent="0.25">
      <c r="P3478" s="10">
        <v>39575</v>
      </c>
      <c r="Q3478">
        <v>18.77007</v>
      </c>
      <c r="S3478" s="42">
        <f t="shared" ca="1" si="59"/>
        <v>49336</v>
      </c>
      <c r="T3478" s="43">
        <f ca="1">_xll.BInterpol('Base CDI'!$H$4:$H$28,'Base CDI'!$J$4:$J$29,S3478,"Cubic","Extrapolate=Linear","MultiX=Average","Skip=True","Sort=True")</f>
        <v>13.916519547517353</v>
      </c>
      <c r="U3478" s="43">
        <f ca="1">_xll.BInterpol('Base CDI'!$H$4:$H$28,'Base CDI'!$I$4:$I$29,S3478,"Cubic","Extrapolate=Linear","MultiX=Average","Skip=True","Sort=True")</f>
        <v>13.780738266500872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49337</v>
      </c>
      <c r="T3479" s="43">
        <f ca="1">_xll.BInterpol('Base CDI'!$H$4:$H$28,'Base CDI'!$J$4:$J$29,S3479,"Cubic","Extrapolate=Linear","MultiX=Average","Skip=True","Sort=True")</f>
        <v>13.91645704687547</v>
      </c>
      <c r="U3479" s="43">
        <f ca="1">_xll.BInterpol('Base CDI'!$H$4:$H$28,'Base CDI'!$I$4:$I$29,S3479,"Cubic","Extrapolate=Linear","MultiX=Average","Skip=True","Sort=True")</f>
        <v>13.7807700059517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49338</v>
      </c>
      <c r="T3480" s="43">
        <f ca="1">_xll.BInterpol('Base CDI'!$H$4:$H$28,'Base CDI'!$J$4:$J$29,S3480,"Cubic","Extrapolate=Linear","MultiX=Average","Skip=True","Sort=True")</f>
        <v>13.916394296913127</v>
      </c>
      <c r="U3480" s="43">
        <f ca="1">_xll.BInterpol('Base CDI'!$H$4:$H$28,'Base CDI'!$I$4:$I$29,S3480,"Cubic","Extrapolate=Linear","MultiX=Average","Skip=True","Sort=True")</f>
        <v>13.780801913167828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49339</v>
      </c>
      <c r="T3481" s="43">
        <f ca="1">_xll.BInterpol('Base CDI'!$H$4:$H$28,'Base CDI'!$J$4:$J$29,S3481,"Cubic","Extrapolate=Linear","MultiX=Average","Skip=True","Sort=True")</f>
        <v>13.91633129798397</v>
      </c>
      <c r="U3481" s="43">
        <f ca="1">_xll.BInterpol('Base CDI'!$H$4:$H$28,'Base CDI'!$I$4:$I$29,S3481,"Cubic","Extrapolate=Linear","MultiX=Average","Skip=True","Sort=True")</f>
        <v>13.78083398791129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49340</v>
      </c>
      <c r="T3482" s="43">
        <f ca="1">_xll.BInterpol('Base CDI'!$H$4:$H$28,'Base CDI'!$J$4:$J$29,S3482,"Cubic","Extrapolate=Linear","MultiX=Average","Skip=True","Sort=True")</f>
        <v>13.916268050441643</v>
      </c>
      <c r="U3482" s="43">
        <f ca="1">_xll.BInterpol('Base CDI'!$H$4:$H$28,'Base CDI'!$I$4:$I$29,S3482,"Cubic","Extrapolate=Linear","MultiX=Average","Skip=True","Sort=True")</f>
        <v>13.780866229944122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49341</v>
      </c>
      <c r="T3483" s="43">
        <f ca="1">_xll.BInterpol('Base CDI'!$H$4:$H$28,'Base CDI'!$J$4:$J$29,S3483,"Cubic","Extrapolate=Linear","MultiX=Average","Skip=True","Sort=True")</f>
        <v>13.916204554639792</v>
      </c>
      <c r="U3483" s="43">
        <f ca="1">_xll.BInterpol('Base CDI'!$H$4:$H$28,'Base CDI'!$I$4:$I$29,S3483,"Cubic","Extrapolate=Linear","MultiX=Average","Skip=True","Sort=True")</f>
        <v>13.780898639028358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49342</v>
      </c>
      <c r="T3484" s="43">
        <f ca="1">_xll.BInterpol('Base CDI'!$H$4:$H$28,'Base CDI'!$J$4:$J$29,S3484,"Cubic","Extrapolate=Linear","MultiX=Average","Skip=True","Sort=True")</f>
        <v>13.916140810932067</v>
      </c>
      <c r="U3484" s="43">
        <f ca="1">_xll.BInterpol('Base CDI'!$H$4:$H$28,'Base CDI'!$I$4:$I$29,S3484,"Cubic","Extrapolate=Linear","MultiX=Average","Skip=True","Sort=True")</f>
        <v>13.780931214926035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49343</v>
      </c>
      <c r="T3485" s="43">
        <f ca="1">_xll.BInterpol('Base CDI'!$H$4:$H$28,'Base CDI'!$J$4:$J$29,S3485,"Cubic","Extrapolate=Linear","MultiX=Average","Skip=True","Sort=True")</f>
        <v>13.91607681967211</v>
      </c>
      <c r="U3485" s="43">
        <f ca="1">_xll.BInterpol('Base CDI'!$H$4:$H$28,'Base CDI'!$I$4:$I$29,S3485,"Cubic","Extrapolate=Linear","MultiX=Average","Skip=True","Sort=True")</f>
        <v>13.780963957399186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49344</v>
      </c>
      <c r="T3486" s="43">
        <f ca="1">_xll.BInterpol('Base CDI'!$H$4:$H$28,'Base CDI'!$J$4:$J$29,S3486,"Cubic","Extrapolate=Linear","MultiX=Average","Skip=True","Sort=True")</f>
        <v>13.91601258121357</v>
      </c>
      <c r="U3486" s="43">
        <f ca="1">_xll.BInterpol('Base CDI'!$H$4:$H$28,'Base CDI'!$I$4:$I$29,S3486,"Cubic","Extrapolate=Linear","MultiX=Average","Skip=True","Sort=True")</f>
        <v>13.780996866209845</v>
      </c>
    </row>
    <row r="3487" spans="16:21" x14ac:dyDescent="0.25">
      <c r="P3487" s="10">
        <v>39588</v>
      </c>
      <c r="Q3487">
        <v>18.84347</v>
      </c>
      <c r="S3487" s="42">
        <f t="shared" ca="1" si="59"/>
        <v>49345</v>
      </c>
      <c r="T3487" s="43">
        <f ca="1">_xll.BInterpol('Base CDI'!$H$4:$H$28,'Base CDI'!$J$4:$J$29,S3487,"Cubic","Extrapolate=Linear","MultiX=Average","Skip=True","Sort=True")</f>
        <v>13.915948095910091</v>
      </c>
      <c r="U3487" s="43">
        <f ca="1">_xll.BInterpol('Base CDI'!$H$4:$H$28,'Base CDI'!$I$4:$I$29,S3487,"Cubic","Extrapolate=Linear","MultiX=Average","Skip=True","Sort=True")</f>
        <v>13.781029941120051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49346</v>
      </c>
      <c r="T3488" s="43">
        <f ca="1">_xll.BInterpol('Base CDI'!$H$4:$H$28,'Base CDI'!$J$4:$J$29,S3488,"Cubic","Extrapolate=Linear","MultiX=Average","Skip=True","Sort=True")</f>
        <v>13.915883364115318</v>
      </c>
      <c r="U3488" s="43">
        <f ca="1">_xll.BInterpol('Base CDI'!$H$4:$H$28,'Base CDI'!$I$4:$I$29,S3488,"Cubic","Extrapolate=Linear","MultiX=Average","Skip=True","Sort=True")</f>
        <v>13.781063181891835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49347</v>
      </c>
      <c r="T3489" s="43">
        <f ca="1">_xll.BInterpol('Base CDI'!$H$4:$H$28,'Base CDI'!$J$4:$J$29,S3489,"Cubic","Extrapolate=Linear","MultiX=Average","Skip=True","Sort=True")</f>
        <v>13.915818386182901</v>
      </c>
      <c r="U3489" s="43">
        <f ca="1">_xll.BInterpol('Base CDI'!$H$4:$H$28,'Base CDI'!$I$4:$I$29,S3489,"Cubic","Extrapolate=Linear","MultiX=Average","Skip=True","Sort=True")</f>
        <v>13.781096588287236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49348</v>
      </c>
      <c r="T3490" s="43">
        <f ca="1">_xll.BInterpol('Base CDI'!$H$4:$H$28,'Base CDI'!$J$4:$J$29,S3490,"Cubic","Extrapolate=Linear","MultiX=Average","Skip=True","Sort=True")</f>
        <v>13.915753162466483</v>
      </c>
      <c r="U3490" s="43">
        <f ca="1">_xll.BInterpol('Base CDI'!$H$4:$H$28,'Base CDI'!$I$4:$I$29,S3490,"Cubic","Extrapolate=Linear","MultiX=Average","Skip=True","Sort=True")</f>
        <v>13.781130160068285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49349</v>
      </c>
      <c r="T3491" s="43">
        <f ca="1">_xll.BInterpol('Base CDI'!$H$4:$H$28,'Base CDI'!$J$4:$J$29,S3491,"Cubic","Extrapolate=Linear","MultiX=Average","Skip=True","Sort=True")</f>
        <v>13.915687693319711</v>
      </c>
      <c r="U3491" s="43">
        <f ca="1">_xll.BInterpol('Base CDI'!$H$4:$H$28,'Base CDI'!$I$4:$I$29,S3491,"Cubic","Extrapolate=Linear","MultiX=Average","Skip=True","Sort=True")</f>
        <v>13.781163896997018</v>
      </c>
    </row>
    <row r="3492" spans="16:21" x14ac:dyDescent="0.25">
      <c r="P3492" s="10">
        <v>39596</v>
      </c>
      <c r="Q3492">
        <v>18.88438</v>
      </c>
      <c r="S3492" s="42">
        <f t="shared" ca="1" si="59"/>
        <v>49350</v>
      </c>
      <c r="T3492" s="43">
        <f ca="1">_xll.BInterpol('Base CDI'!$H$4:$H$28,'Base CDI'!$J$4:$J$29,S3492,"Cubic","Extrapolate=Linear","MultiX=Average","Skip=True","Sort=True")</f>
        <v>13.91562197909623</v>
      </c>
      <c r="U3492" s="43">
        <f ca="1">_xll.BInterpol('Base CDI'!$H$4:$H$28,'Base CDI'!$I$4:$I$29,S3492,"Cubic","Extrapolate=Linear","MultiX=Average","Skip=True","Sort=True")</f>
        <v>13.781197798835473</v>
      </c>
    </row>
    <row r="3493" spans="16:21" x14ac:dyDescent="0.25">
      <c r="P3493" s="10">
        <v>39597</v>
      </c>
      <c r="Q3493">
        <v>18.89256</v>
      </c>
      <c r="S3493" s="42">
        <f t="shared" ca="1" si="59"/>
        <v>49351</v>
      </c>
      <c r="T3493" s="43">
        <f ca="1">_xll.BInterpol('Base CDI'!$H$4:$H$28,'Base CDI'!$J$4:$J$29,S3493,"Cubic","Extrapolate=Linear","MultiX=Average","Skip=True","Sort=True")</f>
        <v>13.915556020149687</v>
      </c>
      <c r="U3493" s="43">
        <f ca="1">_xll.BInterpol('Base CDI'!$H$4:$H$28,'Base CDI'!$I$4:$I$29,S3493,"Cubic","Extrapolate=Linear","MultiX=Average","Skip=True","Sort=True")</f>
        <v>13.781231865345681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49352</v>
      </c>
      <c r="T3494" s="43">
        <f ca="1">_xll.BInterpol('Base CDI'!$H$4:$H$28,'Base CDI'!$J$4:$J$29,S3494,"Cubic","Extrapolate=Linear","MultiX=Average","Skip=True","Sort=True")</f>
        <v>13.915489816833729</v>
      </c>
      <c r="U3494" s="43">
        <f ca="1">_xll.BInterpol('Base CDI'!$H$4:$H$28,'Base CDI'!$I$4:$I$29,S3494,"Cubic","Extrapolate=Linear","MultiX=Average","Skip=True","Sort=True")</f>
        <v>13.781266096289681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49353</v>
      </c>
      <c r="T3495" s="43">
        <f ca="1">_xll.BInterpol('Base CDI'!$H$4:$H$28,'Base CDI'!$J$4:$J$29,S3495,"Cubic","Extrapolate=Linear","MultiX=Average","Skip=True","Sort=True")</f>
        <v>13.915423369501999</v>
      </c>
      <c r="U3495" s="43">
        <f ca="1">_xll.BInterpol('Base CDI'!$H$4:$H$28,'Base CDI'!$I$4:$I$29,S3495,"Cubic","Extrapolate=Linear","MultiX=Average","Skip=True","Sort=True")</f>
        <v>13.781300491429503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49354</v>
      </c>
      <c r="T3496" s="43">
        <f ca="1">_xll.BInterpol('Base CDI'!$H$4:$H$28,'Base CDI'!$J$4:$J$29,S3496,"Cubic","Extrapolate=Linear","MultiX=Average","Skip=True","Sort=True")</f>
        <v>13.915356678508145</v>
      </c>
      <c r="U3496" s="43">
        <f ca="1">_xll.BInterpol('Base CDI'!$H$4:$H$28,'Base CDI'!$I$4:$I$29,S3496,"Cubic","Extrapolate=Linear","MultiX=Average","Skip=True","Sort=True")</f>
        <v>13.781335050527188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49355</v>
      </c>
      <c r="T3497" s="43">
        <f ca="1">_xll.BInterpol('Base CDI'!$H$4:$H$28,'Base CDI'!$J$4:$J$29,S3497,"Cubic","Extrapolate=Linear","MultiX=Average","Skip=True","Sort=True")</f>
        <v>13.915289744205815</v>
      </c>
      <c r="U3497" s="43">
        <f ca="1">_xll.BInterpol('Base CDI'!$H$4:$H$28,'Base CDI'!$I$4:$I$29,S3497,"Cubic","Extrapolate=Linear","MultiX=Average","Skip=True","Sort=True")</f>
        <v>13.781369773344768</v>
      </c>
    </row>
    <row r="3498" spans="16:21" x14ac:dyDescent="0.25">
      <c r="P3498" s="10">
        <v>39604</v>
      </c>
      <c r="Q3498">
        <v>18.93355</v>
      </c>
      <c r="S3498" s="42">
        <f t="shared" ca="1" si="59"/>
        <v>49356</v>
      </c>
      <c r="T3498" s="43">
        <f ca="1">_xll.BInterpol('Base CDI'!$H$4:$H$28,'Base CDI'!$J$4:$J$29,S3498,"Cubic","Extrapolate=Linear","MultiX=Average","Skip=True","Sort=True")</f>
        <v>13.915222566948652</v>
      </c>
      <c r="U3498" s="43">
        <f ca="1">_xll.BInterpol('Base CDI'!$H$4:$H$28,'Base CDI'!$I$4:$I$29,S3498,"Cubic","Extrapolate=Linear","MultiX=Average","Skip=True","Sort=True")</f>
        <v>13.781404659644275</v>
      </c>
    </row>
    <row r="3499" spans="16:21" x14ac:dyDescent="0.25">
      <c r="P3499" s="10">
        <v>39605</v>
      </c>
      <c r="Q3499">
        <v>18.94209</v>
      </c>
      <c r="S3499" s="42">
        <f t="shared" ca="1" si="59"/>
        <v>49357</v>
      </c>
      <c r="T3499" s="43">
        <f ca="1">_xll.BInterpol('Base CDI'!$H$4:$H$28,'Base CDI'!$J$4:$J$29,S3499,"Cubic","Extrapolate=Linear","MultiX=Average","Skip=True","Sort=True")</f>
        <v>13.915155147090303</v>
      </c>
      <c r="U3499" s="43">
        <f ca="1">_xll.BInterpol('Base CDI'!$H$4:$H$28,'Base CDI'!$I$4:$I$29,S3499,"Cubic","Extrapolate=Linear","MultiX=Average","Skip=True","Sort=True")</f>
        <v>13.781439709187751</v>
      </c>
    </row>
    <row r="3500" spans="16:21" x14ac:dyDescent="0.25">
      <c r="P3500" s="10">
        <v>39608</v>
      </c>
      <c r="Q3500">
        <v>18.95063</v>
      </c>
      <c r="S3500" s="42">
        <f t="shared" ca="1" si="59"/>
        <v>49358</v>
      </c>
      <c r="T3500" s="43">
        <f ca="1">_xll.BInterpol('Base CDI'!$H$4:$H$28,'Base CDI'!$J$4:$J$29,S3500,"Cubic","Extrapolate=Linear","MultiX=Average","Skip=True","Sort=True")</f>
        <v>13.915087484984413</v>
      </c>
      <c r="U3500" s="43">
        <f ca="1">_xll.BInterpol('Base CDI'!$H$4:$H$28,'Base CDI'!$I$4:$I$29,S3500,"Cubic","Extrapolate=Linear","MultiX=Average","Skip=True","Sort=True")</f>
        <v>13.781474921737225</v>
      </c>
    </row>
    <row r="3501" spans="16:21" x14ac:dyDescent="0.25">
      <c r="P3501" s="10">
        <v>39609</v>
      </c>
      <c r="Q3501">
        <v>18.95918</v>
      </c>
      <c r="S3501" s="42">
        <f t="shared" ca="1" si="59"/>
        <v>49359</v>
      </c>
      <c r="T3501" s="43">
        <f ca="1">_xll.BInterpol('Base CDI'!$H$4:$H$28,'Base CDI'!$J$4:$J$29,S3501,"Cubic","Extrapolate=Linear","MultiX=Average","Skip=True","Sort=True")</f>
        <v>13.91501958098463</v>
      </c>
      <c r="U3501" s="43">
        <f ca="1">_xll.BInterpol('Base CDI'!$H$4:$H$28,'Base CDI'!$I$4:$I$29,S3501,"Cubic","Extrapolate=Linear","MultiX=Average","Skip=True","Sort=True")</f>
        <v>13.781510297054734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49360</v>
      </c>
      <c r="T3502" s="43">
        <f ca="1">_xll.BInterpol('Base CDI'!$H$4:$H$28,'Base CDI'!$J$4:$J$29,S3502,"Cubic","Extrapolate=Linear","MultiX=Average","Skip=True","Sort=True")</f>
        <v>13.9149514354446</v>
      </c>
      <c r="U3502" s="43">
        <f ca="1">_xll.BInterpol('Base CDI'!$H$4:$H$28,'Base CDI'!$I$4:$I$29,S3502,"Cubic","Extrapolate=Linear","MultiX=Average","Skip=True","Sort=True")</f>
        <v>13.781545834902314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49361</v>
      </c>
      <c r="T3503" s="43">
        <f ca="1">_xll.BInterpol('Base CDI'!$H$4:$H$28,'Base CDI'!$J$4:$J$29,S3503,"Cubic","Extrapolate=Linear","MultiX=Average","Skip=True","Sort=True")</f>
        <v>13.914883048717968</v>
      </c>
      <c r="U3503" s="43">
        <f ca="1">_xll.BInterpol('Base CDI'!$H$4:$H$28,'Base CDI'!$I$4:$I$29,S3503,"Cubic","Extrapolate=Linear","MultiX=Average","Skip=True","Sort=True")</f>
        <v>13.781581535041999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49362</v>
      </c>
      <c r="T3504" s="43">
        <f ca="1">_xll.BInterpol('Base CDI'!$H$4:$H$28,'Base CDI'!$J$4:$J$29,S3504,"Cubic","Extrapolate=Linear","MultiX=Average","Skip=True","Sort=True")</f>
        <v>13.914814421158381</v>
      </c>
      <c r="U3504" s="43">
        <f ca="1">_xll.BInterpol('Base CDI'!$H$4:$H$28,'Base CDI'!$I$4:$I$29,S3504,"Cubic","Extrapolate=Linear","MultiX=Average","Skip=True","Sort=True")</f>
        <v>13.781617397235824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49363</v>
      </c>
      <c r="T3505" s="43">
        <f ca="1">_xll.BInterpol('Base CDI'!$H$4:$H$28,'Base CDI'!$J$4:$J$29,S3505,"Cubic","Extrapolate=Linear","MultiX=Average","Skip=True","Sort=True")</f>
        <v>13.914745553119483</v>
      </c>
      <c r="U3505" s="43">
        <f ca="1">_xll.BInterpol('Base CDI'!$H$4:$H$28,'Base CDI'!$I$4:$I$29,S3505,"Cubic","Extrapolate=Linear","MultiX=Average","Skip=True","Sort=True")</f>
        <v>13.781653421245824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49364</v>
      </c>
      <c r="T3506" s="43">
        <f ca="1">_xll.BInterpol('Base CDI'!$H$4:$H$28,'Base CDI'!$J$4:$J$29,S3506,"Cubic","Extrapolate=Linear","MultiX=Average","Skip=True","Sort=True")</f>
        <v>13.914676444954923</v>
      </c>
      <c r="U3506" s="43">
        <f ca="1">_xll.BInterpol('Base CDI'!$H$4:$H$28,'Base CDI'!$I$4:$I$29,S3506,"Cubic","Extrapolate=Linear","MultiX=Average","Skip=True","Sort=True")</f>
        <v>13.781689606834036</v>
      </c>
    </row>
    <row r="3507" spans="16:21" x14ac:dyDescent="0.25">
      <c r="P3507" s="10">
        <v>39617</v>
      </c>
      <c r="Q3507">
        <v>19.0107</v>
      </c>
      <c r="S3507" s="42">
        <f t="shared" ca="1" si="59"/>
        <v>49365</v>
      </c>
      <c r="T3507" s="43">
        <f ca="1">_xll.BInterpol('Base CDI'!$H$4:$H$28,'Base CDI'!$J$4:$J$29,S3507,"Cubic","Extrapolate=Linear","MultiX=Average","Skip=True","Sort=True")</f>
        <v>13.914607097018344</v>
      </c>
      <c r="U3507" s="43">
        <f ca="1">_xll.BInterpol('Base CDI'!$H$4:$H$28,'Base CDI'!$I$4:$I$29,S3507,"Cubic","Extrapolate=Linear","MultiX=Average","Skip=True","Sort=True")</f>
        <v>13.781725953762493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49366</v>
      </c>
      <c r="T3508" s="43">
        <f ca="1">_xll.BInterpol('Base CDI'!$H$4:$H$28,'Base CDI'!$J$4:$J$29,S3508,"Cubic","Extrapolate=Linear","MultiX=Average","Skip=True","Sort=True")</f>
        <v>13.914537509663393</v>
      </c>
      <c r="U3508" s="43">
        <f ca="1">_xll.BInterpol('Base CDI'!$H$4:$H$28,'Base CDI'!$I$4:$I$29,S3508,"Cubic","Extrapolate=Linear","MultiX=Average","Skip=True","Sort=True")</f>
        <v>13.78176246179323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49367</v>
      </c>
      <c r="T3509" s="43">
        <f ca="1">_xll.BInterpol('Base CDI'!$H$4:$H$28,'Base CDI'!$J$4:$J$29,S3509,"Cubic","Extrapolate=Linear","MultiX=Average","Skip=True","Sort=True")</f>
        <v>13.914467683243718</v>
      </c>
      <c r="U3509" s="43">
        <f ca="1">_xll.BInterpol('Base CDI'!$H$4:$H$28,'Base CDI'!$I$4:$I$29,S3509,"Cubic","Extrapolate=Linear","MultiX=Average","Skip=True","Sort=True")</f>
        <v>13.781799130688283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49368</v>
      </c>
      <c r="T3510" s="43">
        <f ca="1">_xll.BInterpol('Base CDI'!$H$4:$H$28,'Base CDI'!$J$4:$J$29,S3510,"Cubic","Extrapolate=Linear","MultiX=Average","Skip=True","Sort=True")</f>
        <v>13.914397618112963</v>
      </c>
      <c r="U3510" s="43">
        <f ca="1">_xll.BInterpol('Base CDI'!$H$4:$H$28,'Base CDI'!$I$4:$I$29,S3510,"Cubic","Extrapolate=Linear","MultiX=Average","Skip=True","Sort=True")</f>
        <v>13.781835960209685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49369</v>
      </c>
      <c r="T3511" s="43">
        <f ca="1">_xll.BInterpol('Base CDI'!$H$4:$H$28,'Base CDI'!$J$4:$J$29,S3511,"Cubic","Extrapolate=Linear","MultiX=Average","Skip=True","Sort=True")</f>
        <v>13.914327314624774</v>
      </c>
      <c r="U3511" s="43">
        <f ca="1">_xll.BInterpol('Base CDI'!$H$4:$H$28,'Base CDI'!$I$4:$I$29,S3511,"Cubic","Extrapolate=Linear","MultiX=Average","Skip=True","Sort=True")</f>
        <v>13.781872950119475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49370</v>
      </c>
      <c r="T3512" s="43">
        <f ca="1">_xll.BInterpol('Base CDI'!$H$4:$H$28,'Base CDI'!$J$4:$J$29,S3512,"Cubic","Extrapolate=Linear","MultiX=Average","Skip=True","Sort=True")</f>
        <v>13.914256773132799</v>
      </c>
      <c r="U3512" s="43">
        <f ca="1">_xll.BInterpol('Base CDI'!$H$4:$H$28,'Base CDI'!$I$4:$I$29,S3512,"Cubic","Extrapolate=Linear","MultiX=Average","Skip=True","Sort=True")</f>
        <v>13.781910100179683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49371</v>
      </c>
      <c r="T3513" s="43">
        <f ca="1">_xll.BInterpol('Base CDI'!$H$4:$H$28,'Base CDI'!$J$4:$J$29,S3513,"Cubic","Extrapolate=Linear","MultiX=Average","Skip=True","Sort=True")</f>
        <v>13.914185993990682</v>
      </c>
      <c r="U3513" s="43">
        <f ca="1">_xll.BInterpol('Base CDI'!$H$4:$H$28,'Base CDI'!$I$4:$I$29,S3513,"Cubic","Extrapolate=Linear","MultiX=Average","Skip=True","Sort=True")</f>
        <v>13.781947410152348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49372</v>
      </c>
      <c r="T3514" s="43">
        <f ca="1">_xll.BInterpol('Base CDI'!$H$4:$H$28,'Base CDI'!$J$4:$J$29,S3514,"Cubic","Extrapolate=Linear","MultiX=Average","Skip=True","Sort=True")</f>
        <v>13.914114977552069</v>
      </c>
      <c r="U3514" s="43">
        <f ca="1">_xll.BInterpol('Base CDI'!$H$4:$H$28,'Base CDI'!$I$4:$I$29,S3514,"Cubic","Extrapolate=Linear","MultiX=Average","Skip=True","Sort=True")</f>
        <v>13.781984879799504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49373</v>
      </c>
      <c r="T3515" s="43">
        <f ca="1">_xll.BInterpol('Base CDI'!$H$4:$H$28,'Base CDI'!$J$4:$J$29,S3515,"Cubic","Extrapolate=Linear","MultiX=Average","Skip=True","Sort=True")</f>
        <v>13.914043724170607</v>
      </c>
      <c r="U3515" s="43">
        <f ca="1">_xll.BInterpol('Base CDI'!$H$4:$H$28,'Base CDI'!$I$4:$I$29,S3515,"Cubic","Extrapolate=Linear","MultiX=Average","Skip=True","Sort=True")</f>
        <v>13.782022508883184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49374</v>
      </c>
      <c r="T3516" s="43">
        <f ca="1">_xll.BInterpol('Base CDI'!$H$4:$H$28,'Base CDI'!$J$4:$J$29,S3516,"Cubic","Extrapolate=Linear","MultiX=Average","Skip=True","Sort=True")</f>
        <v>13.913972234199942</v>
      </c>
      <c r="U3516" s="43">
        <f ca="1">_xll.BInterpol('Base CDI'!$H$4:$H$28,'Base CDI'!$I$4:$I$29,S3516,"Cubic","Extrapolate=Linear","MultiX=Average","Skip=True","Sort=True")</f>
        <v>13.782060297165426</v>
      </c>
    </row>
    <row r="3517" spans="16:21" x14ac:dyDescent="0.25">
      <c r="P3517" s="10">
        <v>39631</v>
      </c>
      <c r="Q3517">
        <v>19.09695</v>
      </c>
      <c r="S3517" s="42">
        <f t="shared" ca="1" si="59"/>
        <v>49375</v>
      </c>
      <c r="T3517" s="43">
        <f ca="1">_xll.BInterpol('Base CDI'!$H$4:$H$28,'Base CDI'!$J$4:$J$29,S3517,"Cubic","Extrapolate=Linear","MultiX=Average","Skip=True","Sort=True")</f>
        <v>13.91390050799372</v>
      </c>
      <c r="U3517" s="43">
        <f ca="1">_xll.BInterpol('Base CDI'!$H$4:$H$28,'Base CDI'!$I$4:$I$29,S3517,"Cubic","Extrapolate=Linear","MultiX=Average","Skip=True","Sort=True")</f>
        <v>13.782098244408264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49376</v>
      </c>
      <c r="T3518" s="43">
        <f ca="1">_xll.BInterpol('Base CDI'!$H$4:$H$28,'Base CDI'!$J$4:$J$29,S3518,"Cubic","Extrapolate=Linear","MultiX=Average","Skip=True","Sort=True")</f>
        <v>13.913828545905588</v>
      </c>
      <c r="U3518" s="43">
        <f ca="1">_xll.BInterpol('Base CDI'!$H$4:$H$28,'Base CDI'!$I$4:$I$29,S3518,"Cubic","Extrapolate=Linear","MultiX=Average","Skip=True","Sort=True")</f>
        <v>13.782136350373733</v>
      </c>
    </row>
    <row r="3519" spans="16:21" x14ac:dyDescent="0.25">
      <c r="P3519" s="10">
        <v>39633</v>
      </c>
      <c r="Q3519">
        <v>19.11429</v>
      </c>
      <c r="S3519" s="42">
        <f t="shared" ca="1" si="59"/>
        <v>49377</v>
      </c>
      <c r="T3519" s="43">
        <f ca="1">_xll.BInterpol('Base CDI'!$H$4:$H$28,'Base CDI'!$J$4:$J$29,S3519,"Cubic","Extrapolate=Linear","MultiX=Average","Skip=True","Sort=True")</f>
        <v>13.913756348289189</v>
      </c>
      <c r="U3519" s="43">
        <f ca="1">_xll.BInterpol('Base CDI'!$H$4:$H$28,'Base CDI'!$I$4:$I$29,S3519,"Cubic","Extrapolate=Linear","MultiX=Average","Skip=True","Sort=True")</f>
        <v>13.782174614823868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49378</v>
      </c>
      <c r="T3520" s="43">
        <f ca="1">_xll.BInterpol('Base CDI'!$H$4:$H$28,'Base CDI'!$J$4:$J$29,S3520,"Cubic","Extrapolate=Linear","MultiX=Average","Skip=True","Sort=True")</f>
        <v>13.913683915498172</v>
      </c>
      <c r="U3520" s="43">
        <f ca="1">_xll.BInterpol('Base CDI'!$H$4:$H$28,'Base CDI'!$I$4:$I$29,S3520,"Cubic","Extrapolate=Linear","MultiX=Average","Skip=True","Sort=True")</f>
        <v>13.782213037520703</v>
      </c>
    </row>
    <row r="3521" spans="16:21" x14ac:dyDescent="0.25">
      <c r="P3521" s="10">
        <v>39637</v>
      </c>
      <c r="Q3521">
        <v>19.13165</v>
      </c>
      <c r="S3521" s="42">
        <f t="shared" ca="1" si="59"/>
        <v>49379</v>
      </c>
      <c r="T3521" s="43">
        <f ca="1">_xll.BInterpol('Base CDI'!$H$4:$H$28,'Base CDI'!$J$4:$J$29,S3521,"Cubic","Extrapolate=Linear","MultiX=Average","Skip=True","Sort=True")</f>
        <v>13.913611247886182</v>
      </c>
      <c r="U3521" s="43">
        <f ca="1">_xll.BInterpol('Base CDI'!$H$4:$H$28,'Base CDI'!$I$4:$I$29,S3521,"Cubic","Extrapolate=Linear","MultiX=Average","Skip=True","Sort=True")</f>
        <v>13.782251618226274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49380</v>
      </c>
      <c r="T3522" s="43">
        <f ca="1">_xll.BInterpol('Base CDI'!$H$4:$H$28,'Base CDI'!$J$4:$J$29,S3522,"Cubic","Extrapolate=Linear","MultiX=Average","Skip=True","Sort=True")</f>
        <v>13.913538345806865</v>
      </c>
      <c r="U3522" s="43">
        <f ca="1">_xll.BInterpol('Base CDI'!$H$4:$H$28,'Base CDI'!$I$4:$I$29,S3522,"Cubic","Extrapolate=Linear","MultiX=Average","Skip=True","Sort=True")</f>
        <v>13.782290356702616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49381</v>
      </c>
      <c r="T3523" s="43">
        <f ca="1">_xll.BInterpol('Base CDI'!$H$4:$H$28,'Base CDI'!$J$4:$J$29,S3523,"Cubic","Extrapolate=Linear","MultiX=Average","Skip=True","Sort=True")</f>
        <v>13.913465209613868</v>
      </c>
      <c r="U3523" s="43">
        <f ca="1">_xll.BInterpol('Base CDI'!$H$4:$H$28,'Base CDI'!$I$4:$I$29,S3523,"Cubic","Extrapolate=Linear","MultiX=Average","Skip=True","Sort=True")</f>
        <v>13.782329252711765</v>
      </c>
    </row>
    <row r="3524" spans="16:21" x14ac:dyDescent="0.25">
      <c r="P3524" s="10">
        <v>39640</v>
      </c>
      <c r="Q3524">
        <v>19.15774</v>
      </c>
      <c r="S3524" s="42">
        <f t="shared" ca="1" si="59"/>
        <v>49382</v>
      </c>
      <c r="T3524" s="43">
        <f ca="1">_xll.BInterpol('Base CDI'!$H$4:$H$28,'Base CDI'!$J$4:$J$29,S3524,"Cubic","Extrapolate=Linear","MultiX=Average","Skip=True","Sort=True")</f>
        <v>13.913391839660836</v>
      </c>
      <c r="U3524" s="43">
        <f ca="1">_xll.BInterpol('Base CDI'!$H$4:$H$28,'Base CDI'!$I$4:$I$29,S3524,"Cubic","Extrapolate=Linear","MultiX=Average","Skip=True","Sort=True")</f>
        <v>13.782368306015753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49383</v>
      </c>
      <c r="T3525" s="43">
        <f ca="1">_xll.BInterpol('Base CDI'!$H$4:$H$28,'Base CDI'!$J$4:$J$29,S3525,"Cubic","Extrapolate=Linear","MultiX=Average","Skip=True","Sort=True")</f>
        <v>13.913318236301414</v>
      </c>
      <c r="U3525" s="43">
        <f ca="1">_xll.BInterpol('Base CDI'!$H$4:$H$28,'Base CDI'!$I$4:$I$29,S3525,"Cubic","Extrapolate=Linear","MultiX=Average","Skip=True","Sort=True")</f>
        <v>13.782407516376619</v>
      </c>
    </row>
    <row r="3526" spans="16:21" x14ac:dyDescent="0.25">
      <c r="P3526" s="10">
        <v>39644</v>
      </c>
      <c r="Q3526">
        <v>19.17512</v>
      </c>
      <c r="S3526" s="42">
        <f t="shared" ca="1" si="59"/>
        <v>49384</v>
      </c>
      <c r="T3526" s="43">
        <f ca="1">_xll.BInterpol('Base CDI'!$H$4:$H$28,'Base CDI'!$J$4:$J$29,S3526,"Cubic","Extrapolate=Linear","MultiX=Average","Skip=True","Sort=True")</f>
        <v>13.913244399889249</v>
      </c>
      <c r="U3526" s="43">
        <f ca="1">_xll.BInterpol('Base CDI'!$H$4:$H$28,'Base CDI'!$I$4:$I$29,S3526,"Cubic","Extrapolate=Linear","MultiX=Average","Skip=True","Sort=True")</f>
        <v>13.782446883556396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49385</v>
      </c>
      <c r="T3527" s="43">
        <f ca="1">_xll.BInterpol('Base CDI'!$H$4:$H$28,'Base CDI'!$J$4:$J$29,S3527,"Cubic","Extrapolate=Linear","MultiX=Average","Skip=True","Sort=True")</f>
        <v>13.913170330777989</v>
      </c>
      <c r="U3527" s="43">
        <f ca="1">_xll.BInterpol('Base CDI'!$H$4:$H$28,'Base CDI'!$I$4:$I$29,S3527,"Cubic","Extrapolate=Linear","MultiX=Average","Skip=True","Sort=True")</f>
        <v>13.782486407317117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49386</v>
      </c>
      <c r="T3528" s="43">
        <f ca="1">_xll.BInterpol('Base CDI'!$H$4:$H$28,'Base CDI'!$J$4:$J$29,S3528,"Cubic","Extrapolate=Linear","MultiX=Average","Skip=True","Sort=True")</f>
        <v>13.913096029321279</v>
      </c>
      <c r="U3528" s="43">
        <f ca="1">_xll.BInterpol('Base CDI'!$H$4:$H$28,'Base CDI'!$I$4:$I$29,S3528,"Cubic","Extrapolate=Linear","MultiX=Average","Skip=True","Sort=True")</f>
        <v>13.782526087420822</v>
      </c>
    </row>
    <row r="3529" spans="16:21" x14ac:dyDescent="0.25">
      <c r="P3529" s="10">
        <v>39647</v>
      </c>
      <c r="Q3529">
        <v>19.20119</v>
      </c>
      <c r="S3529" s="42">
        <f t="shared" ca="1" si="59"/>
        <v>49387</v>
      </c>
      <c r="T3529" s="43">
        <f ca="1">_xll.BInterpol('Base CDI'!$H$4:$H$28,'Base CDI'!$J$4:$J$29,S3529,"Cubic","Extrapolate=Linear","MultiX=Average","Skip=True","Sort=True")</f>
        <v>13.913021495872762</v>
      </c>
      <c r="U3529" s="43">
        <f ca="1">_xll.BInterpol('Base CDI'!$H$4:$H$28,'Base CDI'!$I$4:$I$29,S3529,"Cubic","Extrapolate=Linear","MultiX=Average","Skip=True","Sort=True")</f>
        <v>13.782565923629543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49388</v>
      </c>
      <c r="T3530" s="43">
        <f ca="1">_xll.BInterpol('Base CDI'!$H$4:$H$28,'Base CDI'!$J$4:$J$29,S3530,"Cubic","Extrapolate=Linear","MultiX=Average","Skip=True","Sort=True")</f>
        <v>13.912946730786087</v>
      </c>
      <c r="U3530" s="43">
        <f ca="1">_xll.BInterpol('Base CDI'!$H$4:$H$28,'Base CDI'!$I$4:$I$29,S3530,"Cubic","Extrapolate=Linear","MultiX=Average","Skip=True","Sort=True")</f>
        <v>13.782605915705313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49389</v>
      </c>
      <c r="T3531" s="43">
        <f ca="1">_xll.BInterpol('Base CDI'!$H$4:$H$28,'Base CDI'!$J$4:$J$29,S3531,"Cubic","Extrapolate=Linear","MultiX=Average","Skip=True","Sort=True")</f>
        <v>13.912871734414901</v>
      </c>
      <c r="U3531" s="43">
        <f ca="1">_xll.BInterpol('Base CDI'!$H$4:$H$28,'Base CDI'!$I$4:$I$29,S3531,"Cubic","Extrapolate=Linear","MultiX=Average","Skip=True","Sort=True")</f>
        <v>13.782646063410171</v>
      </c>
    </row>
    <row r="3532" spans="16:21" x14ac:dyDescent="0.25">
      <c r="P3532" s="10">
        <v>39652</v>
      </c>
      <c r="Q3532">
        <v>19.22729</v>
      </c>
      <c r="S3532" s="42">
        <f t="shared" ca="1" si="60"/>
        <v>49390</v>
      </c>
      <c r="T3532" s="43">
        <f ca="1">_xll.BInterpol('Base CDI'!$H$4:$H$28,'Base CDI'!$J$4:$J$29,S3532,"Cubic","Extrapolate=Linear","MultiX=Average","Skip=True","Sort=True")</f>
        <v>13.912796507112848</v>
      </c>
      <c r="U3532" s="43">
        <f ca="1">_xll.BInterpol('Base CDI'!$H$4:$H$28,'Base CDI'!$I$4:$I$29,S3532,"Cubic","Extrapolate=Linear","MultiX=Average","Skip=True","Sort=True")</f>
        <v>13.78268636650615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49391</v>
      </c>
      <c r="T3533" s="43">
        <f ca="1">_xll.BInterpol('Base CDI'!$H$4:$H$28,'Base CDI'!$J$4:$J$29,S3533,"Cubic","Extrapolate=Linear","MultiX=Average","Skip=True","Sort=True")</f>
        <v>13.912721049233573</v>
      </c>
      <c r="U3533" s="43">
        <f ca="1">_xll.BInterpol('Base CDI'!$H$4:$H$28,'Base CDI'!$I$4:$I$29,S3533,"Cubic","Extrapolate=Linear","MultiX=Average","Skip=True","Sort=True")</f>
        <v>13.782726824755285</v>
      </c>
    </row>
    <row r="3534" spans="16:21" x14ac:dyDescent="0.25">
      <c r="P3534" s="10">
        <v>39654</v>
      </c>
      <c r="Q3534">
        <v>19.24521</v>
      </c>
      <c r="S3534" s="42">
        <f t="shared" ca="1" si="60"/>
        <v>49392</v>
      </c>
      <c r="T3534" s="43">
        <f ca="1">_xll.BInterpol('Base CDI'!$H$4:$H$28,'Base CDI'!$J$4:$J$29,S3534,"Cubic","Extrapolate=Linear","MultiX=Average","Skip=True","Sort=True")</f>
        <v>13.912645361130725</v>
      </c>
      <c r="U3534" s="43">
        <f ca="1">_xll.BInterpol('Base CDI'!$H$4:$H$28,'Base CDI'!$I$4:$I$29,S3534,"Cubic","Extrapolate=Linear","MultiX=Average","Skip=True","Sort=True")</f>
        <v>13.782767437919611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49393</v>
      </c>
      <c r="T3535" s="43">
        <f ca="1">_xll.BInterpol('Base CDI'!$H$4:$H$28,'Base CDI'!$J$4:$J$29,S3535,"Cubic","Extrapolate=Linear","MultiX=Average","Skip=True","Sort=True")</f>
        <v>13.912569443157949</v>
      </c>
      <c r="U3535" s="43">
        <f ca="1">_xll.BInterpol('Base CDI'!$H$4:$H$28,'Base CDI'!$I$4:$I$29,S3535,"Cubic","Extrapolate=Linear","MultiX=Average","Skip=True","Sort=True")</f>
        <v>13.782808205761164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49394</v>
      </c>
      <c r="T3536" s="43">
        <f ca="1">_xll.BInterpol('Base CDI'!$H$4:$H$28,'Base CDI'!$J$4:$J$29,S3536,"Cubic","Extrapolate=Linear","MultiX=Average","Skip=True","Sort=True")</f>
        <v>13.91249329566889</v>
      </c>
      <c r="U3536" s="43">
        <f ca="1">_xll.BInterpol('Base CDI'!$H$4:$H$28,'Base CDI'!$I$4:$I$29,S3536,"Cubic","Extrapolate=Linear","MultiX=Average","Skip=True","Sort=True")</f>
        <v>13.782849128041979</v>
      </c>
    </row>
    <row r="3537" spans="16:21" x14ac:dyDescent="0.25">
      <c r="P3537" s="10">
        <v>39659</v>
      </c>
      <c r="Q3537">
        <v>19.2729</v>
      </c>
      <c r="S3537" s="42">
        <f t="shared" ca="1" si="60"/>
        <v>49395</v>
      </c>
      <c r="T3537" s="43">
        <f ca="1">_xll.BInterpol('Base CDI'!$H$4:$H$28,'Base CDI'!$J$4:$J$29,S3537,"Cubic","Extrapolate=Linear","MultiX=Average","Skip=True","Sort=True")</f>
        <v>13.912416919017195</v>
      </c>
      <c r="U3537" s="43">
        <f ca="1">_xll.BInterpol('Base CDI'!$H$4:$H$28,'Base CDI'!$I$4:$I$29,S3537,"Cubic","Extrapolate=Linear","MultiX=Average","Skip=True","Sort=True")</f>
        <v>13.78289020452409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49396</v>
      </c>
      <c r="T3538" s="43">
        <f ca="1">_xll.BInterpol('Base CDI'!$H$4:$H$28,'Base CDI'!$J$4:$J$29,S3538,"Cubic","Extrapolate=Linear","MultiX=Average","Skip=True","Sort=True")</f>
        <v>13.912340313556509</v>
      </c>
      <c r="U3538" s="43">
        <f ca="1">_xll.BInterpol('Base CDI'!$H$4:$H$28,'Base CDI'!$I$4:$I$29,S3538,"Cubic","Extrapolate=Linear","MultiX=Average","Skip=True","Sort=True")</f>
        <v>13.782931434969534</v>
      </c>
    </row>
    <row r="3539" spans="16:21" x14ac:dyDescent="0.25">
      <c r="P3539" s="10">
        <v>39661</v>
      </c>
      <c r="Q3539">
        <v>19.29139</v>
      </c>
      <c r="S3539" s="42">
        <f t="shared" ca="1" si="60"/>
        <v>49397</v>
      </c>
      <c r="T3539" s="43">
        <f ca="1">_xll.BInterpol('Base CDI'!$H$4:$H$28,'Base CDI'!$J$4:$J$29,S3539,"Cubic","Extrapolate=Linear","MultiX=Average","Skip=True","Sort=True")</f>
        <v>13.91226347964048</v>
      </c>
      <c r="U3539" s="43">
        <f ca="1">_xll.BInterpol('Base CDI'!$H$4:$H$28,'Base CDI'!$I$4:$I$29,S3539,"Cubic","Extrapolate=Linear","MultiX=Average","Skip=True","Sort=True")</f>
        <v>13.782972819140342</v>
      </c>
    </row>
    <row r="3540" spans="16:21" x14ac:dyDescent="0.25">
      <c r="P3540" s="10">
        <v>39664</v>
      </c>
      <c r="Q3540">
        <v>19.30067</v>
      </c>
      <c r="S3540" s="42">
        <f t="shared" ca="1" si="60"/>
        <v>49398</v>
      </c>
      <c r="T3540" s="43">
        <f ca="1">_xll.BInterpol('Base CDI'!$H$4:$H$28,'Base CDI'!$J$4:$J$29,S3540,"Cubic","Extrapolate=Linear","MultiX=Average","Skip=True","Sort=True")</f>
        <v>13.912186417622753</v>
      </c>
      <c r="U3540" s="43">
        <f ca="1">_xll.BInterpol('Base CDI'!$H$4:$H$28,'Base CDI'!$I$4:$I$29,S3540,"Cubic","Extrapolate=Linear","MultiX=Average","Skip=True","Sort=True")</f>
        <v>13.783014356798553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49399</v>
      </c>
      <c r="T3541" s="43">
        <f ca="1">_xll.BInterpol('Base CDI'!$H$4:$H$28,'Base CDI'!$J$4:$J$29,S3541,"Cubic","Extrapolate=Linear","MultiX=Average","Skip=True","Sort=True")</f>
        <v>13.912109127856972</v>
      </c>
      <c r="U3541" s="43">
        <f ca="1">_xll.BInterpol('Base CDI'!$H$4:$H$28,'Base CDI'!$I$4:$I$29,S3541,"Cubic","Extrapolate=Linear","MultiX=Average","Skip=True","Sort=True")</f>
        <v>13.7830560477062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49400</v>
      </c>
      <c r="T3542" s="43">
        <f ca="1">_xll.BInterpol('Base CDI'!$H$4:$H$28,'Base CDI'!$J$4:$J$29,S3542,"Cubic","Extrapolate=Linear","MultiX=Average","Skip=True","Sort=True")</f>
        <v>13.912031610696786</v>
      </c>
      <c r="U3542" s="43">
        <f ca="1">_xll.BInterpol('Base CDI'!$H$4:$H$28,'Base CDI'!$I$4:$I$29,S3542,"Cubic","Extrapolate=Linear","MultiX=Average","Skip=True","Sort=True")</f>
        <v>13.783097891625319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49401</v>
      </c>
      <c r="T3543" s="43">
        <f ca="1">_xll.BInterpol('Base CDI'!$H$4:$H$28,'Base CDI'!$J$4:$J$29,S3543,"Cubic","Extrapolate=Linear","MultiX=Average","Skip=True","Sort=True")</f>
        <v>13.911953866495841</v>
      </c>
      <c r="U3543" s="43">
        <f ca="1">_xll.BInterpol('Base CDI'!$H$4:$H$28,'Base CDI'!$I$4:$I$29,S3543,"Cubic","Extrapolate=Linear","MultiX=Average","Skip=True","Sort=True")</f>
        <v>13.783139888317946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49402</v>
      </c>
      <c r="T3544" s="43">
        <f ca="1">_xll.BInterpol('Base CDI'!$H$4:$H$28,'Base CDI'!$J$4:$J$29,S3544,"Cubic","Extrapolate=Linear","MultiX=Average","Skip=True","Sort=True")</f>
        <v>13.91187589560778</v>
      </c>
      <c r="U3544" s="43">
        <f ca="1">_xll.BInterpol('Base CDI'!$H$4:$H$28,'Base CDI'!$I$4:$I$29,S3544,"Cubic","Extrapolate=Linear","MultiX=Average","Skip=True","Sort=True")</f>
        <v>13.783182037546114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49403</v>
      </c>
      <c r="T3545" s="43">
        <f ca="1">_xll.BInterpol('Base CDI'!$H$4:$H$28,'Base CDI'!$J$4:$J$29,S3545,"Cubic","Extrapolate=Linear","MultiX=Average","Skip=True","Sort=True")</f>
        <v>13.911797698386254</v>
      </c>
      <c r="U3545" s="43">
        <f ca="1">_xll.BInterpol('Base CDI'!$H$4:$H$28,'Base CDI'!$I$4:$I$29,S3545,"Cubic","Extrapolate=Linear","MultiX=Average","Skip=True","Sort=True")</f>
        <v>13.783224339071857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49404</v>
      </c>
      <c r="T3546" s="43">
        <f ca="1">_xll.BInterpol('Base CDI'!$H$4:$H$28,'Base CDI'!$J$4:$J$29,S3546,"Cubic","Extrapolate=Linear","MultiX=Average","Skip=True","Sort=True")</f>
        <v>13.911719275184904</v>
      </c>
      <c r="U3546" s="43">
        <f ca="1">_xll.BInterpol('Base CDI'!$H$4:$H$28,'Base CDI'!$I$4:$I$29,S3546,"Cubic","Extrapolate=Linear","MultiX=Average","Skip=True","Sort=True")</f>
        <v>13.783266792657214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49405</v>
      </c>
      <c r="T3547" s="43">
        <f ca="1">_xll.BInterpol('Base CDI'!$H$4:$H$28,'Base CDI'!$J$4:$J$29,S3547,"Cubic","Extrapolate=Linear","MultiX=Average","Skip=True","Sort=True")</f>
        <v>13.911640626357379</v>
      </c>
      <c r="U3547" s="43">
        <f ca="1">_xll.BInterpol('Base CDI'!$H$4:$H$28,'Base CDI'!$I$4:$I$29,S3547,"Cubic","Extrapolate=Linear","MultiX=Average","Skip=True","Sort=True")</f>
        <v>13.783309398064217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49406</v>
      </c>
      <c r="T3548" s="43">
        <f ca="1">_xll.BInterpol('Base CDI'!$H$4:$H$28,'Base CDI'!$J$4:$J$29,S3548,"Cubic","Extrapolate=Linear","MultiX=Average","Skip=True","Sort=True")</f>
        <v>13.911561752257324</v>
      </c>
      <c r="U3548" s="43">
        <f ca="1">_xll.BInterpol('Base CDI'!$H$4:$H$28,'Base CDI'!$I$4:$I$29,S3548,"Cubic","Extrapolate=Linear","MultiX=Average","Skip=True","Sort=True")</f>
        <v>13.783352155054903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49407</v>
      </c>
      <c r="T3549" s="43">
        <f ca="1">_xll.BInterpol('Base CDI'!$H$4:$H$28,'Base CDI'!$J$4:$J$29,S3549,"Cubic","Extrapolate=Linear","MultiX=Average","Skip=True","Sort=True")</f>
        <v>13.911482653238386</v>
      </c>
      <c r="U3549" s="43">
        <f ca="1">_xll.BInterpol('Base CDI'!$H$4:$H$28,'Base CDI'!$I$4:$I$29,S3549,"Cubic","Extrapolate=Linear","MultiX=Average","Skip=True","Sort=True")</f>
        <v>13.783395063391303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49408</v>
      </c>
      <c r="T3550" s="43">
        <f ca="1">_xll.BInterpol('Base CDI'!$H$4:$H$28,'Base CDI'!$J$4:$J$29,S3550,"Cubic","Extrapolate=Linear","MultiX=Average","Skip=True","Sort=True")</f>
        <v>13.911403329654208</v>
      </c>
      <c r="U3550" s="43">
        <f ca="1">_xll.BInterpol('Base CDI'!$H$4:$H$28,'Base CDI'!$I$4:$I$29,S3550,"Cubic","Extrapolate=Linear","MultiX=Average","Skip=True","Sort=True")</f>
        <v>13.783438122835458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49409</v>
      </c>
      <c r="T3551" s="43">
        <f ca="1">_xll.BInterpol('Base CDI'!$H$4:$H$28,'Base CDI'!$J$4:$J$29,S3551,"Cubic","Extrapolate=Linear","MultiX=Average","Skip=True","Sort=True")</f>
        <v>13.911323781858441</v>
      </c>
      <c r="U3551" s="43">
        <f ca="1">_xll.BInterpol('Base CDI'!$H$4:$H$28,'Base CDI'!$I$4:$I$29,S3551,"Cubic","Extrapolate=Linear","MultiX=Average","Skip=True","Sort=True")</f>
        <v>13.7834813331494</v>
      </c>
    </row>
    <row r="3552" spans="16:21" x14ac:dyDescent="0.25">
      <c r="P3552" s="10">
        <v>39680</v>
      </c>
      <c r="Q3552">
        <v>19.41217</v>
      </c>
      <c r="S3552" s="42">
        <f t="shared" ca="1" si="60"/>
        <v>49410</v>
      </c>
      <c r="T3552" s="43">
        <f ca="1">_xll.BInterpol('Base CDI'!$H$4:$H$28,'Base CDI'!$J$4:$J$29,S3552,"Cubic","Extrapolate=Linear","MultiX=Average","Skip=True","Sort=True")</f>
        <v>13.911244010204726</v>
      </c>
      <c r="U3552" s="43">
        <f ca="1">_xll.BInterpol('Base CDI'!$H$4:$H$28,'Base CDI'!$I$4:$I$29,S3552,"Cubic","Extrapolate=Linear","MultiX=Average","Skip=True","Sort=True")</f>
        <v>13.783524694095162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49411</v>
      </c>
      <c r="T3553" s="43">
        <f ca="1">_xll.BInterpol('Base CDI'!$H$4:$H$28,'Base CDI'!$J$4:$J$29,S3553,"Cubic","Extrapolate=Linear","MultiX=Average","Skip=True","Sort=True")</f>
        <v>13.911164015046714</v>
      </c>
      <c r="U3553" s="43">
        <f ca="1">_xll.BInterpol('Base CDI'!$H$4:$H$28,'Base CDI'!$I$4:$I$29,S3553,"Cubic","Extrapolate=Linear","MultiX=Average","Skip=True","Sort=True")</f>
        <v>13.783568205434783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49412</v>
      </c>
      <c r="T3554" s="43">
        <f ca="1">_xll.BInterpol('Base CDI'!$H$4:$H$28,'Base CDI'!$J$4:$J$29,S3554,"Cubic","Extrapolate=Linear","MultiX=Average","Skip=True","Sort=True")</f>
        <v>13.911083796738046</v>
      </c>
      <c r="U3554" s="43">
        <f ca="1">_xll.BInterpol('Base CDI'!$H$4:$H$28,'Base CDI'!$I$4:$I$29,S3554,"Cubic","Extrapolate=Linear","MultiX=Average","Skip=True","Sort=True")</f>
        <v>13.783611866930295</v>
      </c>
    </row>
    <row r="3555" spans="16:21" x14ac:dyDescent="0.25">
      <c r="P3555" s="10">
        <v>39685</v>
      </c>
      <c r="Q3555">
        <v>19.44013</v>
      </c>
      <c r="S3555" s="42">
        <f t="shared" ca="1" si="60"/>
        <v>49413</v>
      </c>
      <c r="T3555" s="43">
        <f ca="1">_xll.BInterpol('Base CDI'!$H$4:$H$28,'Base CDI'!$J$4:$J$29,S3555,"Cubic","Extrapolate=Linear","MultiX=Average","Skip=True","Sort=True")</f>
        <v>13.911003355632372</v>
      </c>
      <c r="U3555" s="43">
        <f ca="1">_xll.BInterpol('Base CDI'!$H$4:$H$28,'Base CDI'!$I$4:$I$29,S3555,"Cubic","Extrapolate=Linear","MultiX=Average","Skip=True","Sort=True")</f>
        <v>13.783655678343735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49414</v>
      </c>
      <c r="T3556" s="43">
        <f ca="1">_xll.BInterpol('Base CDI'!$H$4:$H$28,'Base CDI'!$J$4:$J$29,S3556,"Cubic","Extrapolate=Linear","MultiX=Average","Skip=True","Sort=True")</f>
        <v>13.910922692083336</v>
      </c>
      <c r="U3556" s="43">
        <f ca="1">_xll.BInterpol('Base CDI'!$H$4:$H$28,'Base CDI'!$I$4:$I$29,S3556,"Cubic","Extrapolate=Linear","MultiX=Average","Skip=True","Sort=True")</f>
        <v>13.783699639437136</v>
      </c>
    </row>
    <row r="3557" spans="16:21" x14ac:dyDescent="0.25">
      <c r="P3557" s="10">
        <v>39687</v>
      </c>
      <c r="Q3557">
        <v>19.45879</v>
      </c>
      <c r="S3557" s="42">
        <f t="shared" ca="1" si="60"/>
        <v>49415</v>
      </c>
      <c r="T3557" s="43">
        <f ca="1">_xll.BInterpol('Base CDI'!$H$4:$H$28,'Base CDI'!$J$4:$J$29,S3557,"Cubic","Extrapolate=Linear","MultiX=Average","Skip=True","Sort=True")</f>
        <v>13.910841806444585</v>
      </c>
      <c r="U3557" s="43">
        <f ca="1">_xll.BInterpol('Base CDI'!$H$4:$H$28,'Base CDI'!$I$4:$I$29,S3557,"Cubic","Extrapolate=Linear","MultiX=Average","Skip=True","Sort=True")</f>
        <v>13.783743749972535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49416</v>
      </c>
      <c r="T3558" s="43">
        <f ca="1">_xll.BInterpol('Base CDI'!$H$4:$H$28,'Base CDI'!$J$4:$J$29,S3558,"Cubic","Extrapolate=Linear","MultiX=Average","Skip=True","Sort=True")</f>
        <v>13.910760699069765</v>
      </c>
      <c r="U3558" s="43">
        <f ca="1">_xll.BInterpol('Base CDI'!$H$4:$H$28,'Base CDI'!$I$4:$I$29,S3558,"Cubic","Extrapolate=Linear","MultiX=Average","Skip=True","Sort=True")</f>
        <v>13.783788009711966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49417</v>
      </c>
      <c r="T3559" s="43">
        <f ca="1">_xll.BInterpol('Base CDI'!$H$4:$H$28,'Base CDI'!$J$4:$J$29,S3559,"Cubic","Extrapolate=Linear","MultiX=Average","Skip=True","Sort=True")</f>
        <v>13.910679370312522</v>
      </c>
      <c r="U3559" s="43">
        <f ca="1">_xll.BInterpol('Base CDI'!$H$4:$H$28,'Base CDI'!$I$4:$I$29,S3559,"Cubic","Extrapolate=Linear","MultiX=Average","Skip=True","Sort=True")</f>
        <v>13.783832418417465</v>
      </c>
    </row>
    <row r="3560" spans="16:21" x14ac:dyDescent="0.25">
      <c r="P3560" s="10">
        <v>39692</v>
      </c>
      <c r="Q3560">
        <v>19.48678</v>
      </c>
      <c r="S3560" s="42">
        <f t="shared" ca="1" si="60"/>
        <v>49418</v>
      </c>
      <c r="T3560" s="43">
        <f ca="1">_xll.BInterpol('Base CDI'!$H$4:$H$28,'Base CDI'!$J$4:$J$29,S3560,"Cubic","Extrapolate=Linear","MultiX=Average","Skip=True","Sort=True")</f>
        <v>13.910597820526501</v>
      </c>
      <c r="U3560" s="43">
        <f ca="1">_xll.BInterpol('Base CDI'!$H$4:$H$28,'Base CDI'!$I$4:$I$29,S3560,"Cubic","Extrapolate=Linear","MultiX=Average","Skip=True","Sort=True")</f>
        <v>13.783876975851065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49419</v>
      </c>
      <c r="T3561" s="43">
        <f ca="1">_xll.BInterpol('Base CDI'!$H$4:$H$28,'Base CDI'!$J$4:$J$29,S3561,"Cubic","Extrapolate=Linear","MultiX=Average","Skip=True","Sort=True")</f>
        <v>13.910516050065349</v>
      </c>
      <c r="U3561" s="43">
        <f ca="1">_xll.BInterpol('Base CDI'!$H$4:$H$28,'Base CDI'!$I$4:$I$29,S3561,"Cubic","Extrapolate=Linear","MultiX=Average","Skip=True","Sort=True")</f>
        <v>13.783921681774803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49420</v>
      </c>
      <c r="T3562" s="43">
        <f ca="1">_xll.BInterpol('Base CDI'!$H$4:$H$28,'Base CDI'!$J$4:$J$29,S3562,"Cubic","Extrapolate=Linear","MultiX=Average","Skip=True","Sort=True")</f>
        <v>13.910434059282711</v>
      </c>
      <c r="U3562" s="43">
        <f ca="1">_xll.BInterpol('Base CDI'!$H$4:$H$28,'Base CDI'!$I$4:$I$29,S3562,"Cubic","Extrapolate=Linear","MultiX=Average","Skip=True","Sort=True")</f>
        <v>13.783966535950714</v>
      </c>
    </row>
    <row r="3563" spans="16:21" x14ac:dyDescent="0.25">
      <c r="P3563" s="10">
        <v>39695</v>
      </c>
      <c r="Q3563">
        <v>19.51484</v>
      </c>
      <c r="S3563" s="42">
        <f t="shared" ca="1" si="60"/>
        <v>49421</v>
      </c>
      <c r="T3563" s="43">
        <f ca="1">_xll.BInterpol('Base CDI'!$H$4:$H$28,'Base CDI'!$J$4:$J$29,S3563,"Cubic","Extrapolate=Linear","MultiX=Average","Skip=True","Sort=True")</f>
        <v>13.910351848532235</v>
      </c>
      <c r="U3563" s="43">
        <f ca="1">_xll.BInterpol('Base CDI'!$H$4:$H$28,'Base CDI'!$I$4:$I$29,S3563,"Cubic","Extrapolate=Linear","MultiX=Average","Skip=True","Sort=True")</f>
        <v>13.784011538140833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49422</v>
      </c>
      <c r="T3564" s="43">
        <f ca="1">_xll.BInterpol('Base CDI'!$H$4:$H$28,'Base CDI'!$J$4:$J$29,S3564,"Cubic","Extrapolate=Linear","MultiX=Average","Skip=True","Sort=True")</f>
        <v>13.910269418167566</v>
      </c>
      <c r="U3564" s="43">
        <f ca="1">_xll.BInterpol('Base CDI'!$H$4:$H$28,'Base CDI'!$I$4:$I$29,S3564,"Cubic","Extrapolate=Linear","MultiX=Average","Skip=True","Sort=True")</f>
        <v>13.784056688107192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49423</v>
      </c>
      <c r="T3565" s="43">
        <f ca="1">_xll.BInterpol('Base CDI'!$H$4:$H$28,'Base CDI'!$J$4:$J$29,S3565,"Cubic","Extrapolate=Linear","MultiX=Average","Skip=True","Sort=True")</f>
        <v>13.910186768542349</v>
      </c>
      <c r="U3565" s="43">
        <f ca="1">_xll.BInterpol('Base CDI'!$H$4:$H$28,'Base CDI'!$I$4:$I$29,S3565,"Cubic","Extrapolate=Linear","MultiX=Average","Skip=True","Sort=True")</f>
        <v>13.78410198561183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49424</v>
      </c>
      <c r="T3566" s="43">
        <f ca="1">_xll.BInterpol('Base CDI'!$H$4:$H$28,'Base CDI'!$J$4:$J$29,S3566,"Cubic","Extrapolate=Linear","MultiX=Average","Skip=True","Sort=True")</f>
        <v>13.910103900010231</v>
      </c>
      <c r="U3566" s="43">
        <f ca="1">_xll.BInterpol('Base CDI'!$H$4:$H$28,'Base CDI'!$I$4:$I$29,S3566,"Cubic","Extrapolate=Linear","MultiX=Average","Skip=True","Sort=True")</f>
        <v>13.784147430416782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49425</v>
      </c>
      <c r="T3567" s="43">
        <f ca="1">_xll.BInterpol('Base CDI'!$H$4:$H$28,'Base CDI'!$J$4:$J$29,S3567,"Cubic","Extrapolate=Linear","MultiX=Average","Skip=True","Sort=True")</f>
        <v>13.910020812924859</v>
      </c>
      <c r="U3567" s="43">
        <f ca="1">_xll.BInterpol('Base CDI'!$H$4:$H$28,'Base CDI'!$I$4:$I$29,S3567,"Cubic","Extrapolate=Linear","MultiX=Average","Skip=True","Sort=True")</f>
        <v>13.784193022284079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49426</v>
      </c>
      <c r="T3568" s="43">
        <f ca="1">_xll.BInterpol('Base CDI'!$H$4:$H$28,'Base CDI'!$J$4:$J$29,S3568,"Cubic","Extrapolate=Linear","MultiX=Average","Skip=True","Sort=True")</f>
        <v>13.909937507639878</v>
      </c>
      <c r="U3568" s="43">
        <f ca="1">_xll.BInterpol('Base CDI'!$H$4:$H$28,'Base CDI'!$I$4:$I$29,S3568,"Cubic","Extrapolate=Linear","MultiX=Average","Skip=True","Sort=True")</f>
        <v>13.784238760975761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49427</v>
      </c>
      <c r="T3569" s="43">
        <f ca="1">_xll.BInterpol('Base CDI'!$H$4:$H$28,'Base CDI'!$J$4:$J$29,S3569,"Cubic","Extrapolate=Linear","MultiX=Average","Skip=True","Sort=True")</f>
        <v>13.909853984508933</v>
      </c>
      <c r="U3569" s="43">
        <f ca="1">_xll.BInterpol('Base CDI'!$H$4:$H$28,'Base CDI'!$I$4:$I$29,S3569,"Cubic","Extrapolate=Linear","MultiX=Average","Skip=True","Sort=True")</f>
        <v>13.784284646253859</v>
      </c>
    </row>
    <row r="3570" spans="16:21" x14ac:dyDescent="0.25">
      <c r="P3570" s="10">
        <v>39706</v>
      </c>
      <c r="Q3570">
        <v>19.58154</v>
      </c>
      <c r="S3570" s="42">
        <f t="shared" ca="1" si="60"/>
        <v>49428</v>
      </c>
      <c r="T3570" s="43">
        <f ca="1">_xll.BInterpol('Base CDI'!$H$4:$H$28,'Base CDI'!$J$4:$J$29,S3570,"Cubic","Extrapolate=Linear","MultiX=Average","Skip=True","Sort=True")</f>
        <v>13.909770243885673</v>
      </c>
      <c r="U3570" s="43">
        <f ca="1">_xll.BInterpol('Base CDI'!$H$4:$H$28,'Base CDI'!$I$4:$I$29,S3570,"Cubic","Extrapolate=Linear","MultiX=Average","Skip=True","Sort=True")</f>
        <v>13.78433067788041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49429</v>
      </c>
      <c r="T3571" s="43">
        <f ca="1">_xll.BInterpol('Base CDI'!$H$4:$H$28,'Base CDI'!$J$4:$J$29,S3571,"Cubic","Extrapolate=Linear","MultiX=Average","Skip=True","Sort=True")</f>
        <v>13.90968628612374</v>
      </c>
      <c r="U3571" s="43">
        <f ca="1">_xll.BInterpol('Base CDI'!$H$4:$H$28,'Base CDI'!$I$4:$I$29,S3571,"Cubic","Extrapolate=Linear","MultiX=Average","Skip=True","Sort=True")</f>
        <v>13.784376855617449</v>
      </c>
    </row>
    <row r="3572" spans="16:21" x14ac:dyDescent="0.25">
      <c r="P3572" s="10">
        <v>39708</v>
      </c>
      <c r="Q3572">
        <v>19.60136</v>
      </c>
      <c r="S3572" s="42">
        <f t="shared" ca="1" si="60"/>
        <v>49430</v>
      </c>
      <c r="T3572" s="43">
        <f ca="1">_xll.BInterpol('Base CDI'!$H$4:$H$28,'Base CDI'!$J$4:$J$29,S3572,"Cubic","Extrapolate=Linear","MultiX=Average","Skip=True","Sort=True")</f>
        <v>13.909602111576785</v>
      </c>
      <c r="U3572" s="43">
        <f ca="1">_xll.BInterpol('Base CDI'!$H$4:$H$28,'Base CDI'!$I$4:$I$29,S3572,"Cubic","Extrapolate=Linear","MultiX=Average","Skip=True","Sort=True")</f>
        <v>13.78442317922701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49431</v>
      </c>
      <c r="T3573" s="43">
        <f ca="1">_xll.BInterpol('Base CDI'!$H$4:$H$28,'Base CDI'!$J$4:$J$29,S3573,"Cubic","Extrapolate=Linear","MultiX=Average","Skip=True","Sort=True")</f>
        <v>13.909517720598449</v>
      </c>
      <c r="U3573" s="43">
        <f ca="1">_xll.BInterpol('Base CDI'!$H$4:$H$28,'Base CDI'!$I$4:$I$29,S3573,"Cubic","Extrapolate=Linear","MultiX=Average","Skip=True","Sort=True")</f>
        <v>13.784469648471131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49432</v>
      </c>
      <c r="T3574" s="43">
        <f ca="1">_xll.BInterpol('Base CDI'!$H$4:$H$28,'Base CDI'!$J$4:$J$29,S3574,"Cubic","Extrapolate=Linear","MultiX=Average","Skip=True","Sort=True")</f>
        <v>13.909433113542381</v>
      </c>
      <c r="U3574" s="43">
        <f ca="1">_xll.BInterpol('Base CDI'!$H$4:$H$28,'Base CDI'!$I$4:$I$29,S3574,"Cubic","Extrapolate=Linear","MultiX=Average","Skip=True","Sort=True")</f>
        <v>13.784516263111843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49433</v>
      </c>
      <c r="T3575" s="43">
        <f ca="1">_xll.BInterpol('Base CDI'!$H$4:$H$28,'Base CDI'!$J$4:$J$29,S3575,"Cubic","Extrapolate=Linear","MultiX=Average","Skip=True","Sort=True")</f>
        <v>13.909348290762226</v>
      </c>
      <c r="U3575" s="43">
        <f ca="1">_xll.BInterpol('Base CDI'!$H$4:$H$28,'Base CDI'!$I$4:$I$29,S3575,"Cubic","Extrapolate=Linear","MultiX=Average","Skip=True","Sort=True")</f>
        <v>13.784563022911183</v>
      </c>
    </row>
    <row r="3576" spans="16:21" x14ac:dyDescent="0.25">
      <c r="P3576" s="10">
        <v>39714</v>
      </c>
      <c r="Q3576">
        <v>19.64114</v>
      </c>
      <c r="S3576" s="42">
        <f t="shared" ca="1" si="60"/>
        <v>49434</v>
      </c>
      <c r="T3576" s="43">
        <f ca="1">_xll.BInterpol('Base CDI'!$H$4:$H$28,'Base CDI'!$J$4:$J$29,S3576,"Cubic","Extrapolate=Linear","MultiX=Average","Skip=True","Sort=True")</f>
        <v>13.909263252611632</v>
      </c>
      <c r="U3576" s="43">
        <f ca="1">_xll.BInterpol('Base CDI'!$H$4:$H$28,'Base CDI'!$I$4:$I$29,S3576,"Cubic","Extrapolate=Linear","MultiX=Average","Skip=True","Sort=True")</f>
        <v>13.784609927631186</v>
      </c>
    </row>
    <row r="3577" spans="16:21" x14ac:dyDescent="0.25">
      <c r="P3577" s="10">
        <v>39715</v>
      </c>
      <c r="Q3577">
        <v>19.65109</v>
      </c>
      <c r="S3577" s="42">
        <f t="shared" ca="1" si="60"/>
        <v>49435</v>
      </c>
      <c r="T3577" s="43">
        <f ca="1">_xll.BInterpol('Base CDI'!$H$4:$H$28,'Base CDI'!$J$4:$J$29,S3577,"Cubic","Extrapolate=Linear","MultiX=Average","Skip=True","Sort=True")</f>
        <v>13.909177999444243</v>
      </c>
      <c r="U3577" s="43">
        <f ca="1">_xll.BInterpol('Base CDI'!$H$4:$H$28,'Base CDI'!$I$4:$I$29,S3577,"Cubic","Extrapolate=Linear","MultiX=Average","Skip=True","Sort=True")</f>
        <v>13.784656977033888</v>
      </c>
    </row>
    <row r="3578" spans="16:21" x14ac:dyDescent="0.25">
      <c r="P3578" s="10">
        <v>39716</v>
      </c>
      <c r="Q3578">
        <v>19.66103</v>
      </c>
      <c r="S3578" s="42">
        <f t="shared" ca="1" si="60"/>
        <v>49436</v>
      </c>
      <c r="T3578" s="43">
        <f ca="1">_xll.BInterpol('Base CDI'!$H$4:$H$28,'Base CDI'!$J$4:$J$29,S3578,"Cubic","Extrapolate=Linear","MultiX=Average","Skip=True","Sort=True")</f>
        <v>13.909092531613704</v>
      </c>
      <c r="U3578" s="43">
        <f ca="1">_xll.BInterpol('Base CDI'!$H$4:$H$28,'Base CDI'!$I$4:$I$29,S3578,"Cubic","Extrapolate=Linear","MultiX=Average","Skip=True","Sort=True")</f>
        <v>13.784704170881321</v>
      </c>
    </row>
    <row r="3579" spans="16:21" x14ac:dyDescent="0.25">
      <c r="P3579" s="10">
        <v>39717</v>
      </c>
      <c r="Q3579">
        <v>19.67098</v>
      </c>
      <c r="S3579" s="42">
        <f t="shared" ca="1" si="60"/>
        <v>49437</v>
      </c>
      <c r="T3579" s="43">
        <f ca="1">_xll.BInterpol('Base CDI'!$H$4:$H$28,'Base CDI'!$J$4:$J$29,S3579,"Cubic","Extrapolate=Linear","MultiX=Average","Skip=True","Sort=True")</f>
        <v>13.909006849473665</v>
      </c>
      <c r="U3579" s="43">
        <f ca="1">_xll.BInterpol('Base CDI'!$H$4:$H$28,'Base CDI'!$I$4:$I$29,S3579,"Cubic","Extrapolate=Linear","MultiX=Average","Skip=True","Sort=True")</f>
        <v>13.784751508935525</v>
      </c>
    </row>
    <row r="3580" spans="16:21" x14ac:dyDescent="0.25">
      <c r="P3580" s="10">
        <v>39720</v>
      </c>
      <c r="Q3580">
        <v>19.68094</v>
      </c>
      <c r="S3580" s="42">
        <f t="shared" ca="1" si="60"/>
        <v>49438</v>
      </c>
      <c r="T3580" s="43">
        <f ca="1">_xll.BInterpol('Base CDI'!$H$4:$H$28,'Base CDI'!$J$4:$J$29,S3580,"Cubic","Extrapolate=Linear","MultiX=Average","Skip=True","Sort=True")</f>
        <v>13.908920953377768</v>
      </c>
      <c r="U3580" s="43">
        <f ca="1">_xll.BInterpol('Base CDI'!$H$4:$H$28,'Base CDI'!$I$4:$I$29,S3580,"Cubic","Extrapolate=Linear","MultiX=Average","Skip=True","Sort=True")</f>
        <v>13.78479899095853</v>
      </c>
    </row>
    <row r="3581" spans="16:21" x14ac:dyDescent="0.25">
      <c r="P3581" s="10">
        <v>39721</v>
      </c>
      <c r="Q3581">
        <v>19.69089</v>
      </c>
      <c r="S3581" s="42">
        <f t="shared" ca="1" si="60"/>
        <v>49439</v>
      </c>
      <c r="T3581" s="43">
        <f ca="1">_xll.BInterpol('Base CDI'!$H$4:$H$28,'Base CDI'!$J$4:$J$29,S3581,"Cubic","Extrapolate=Linear","MultiX=Average","Skip=True","Sort=True")</f>
        <v>13.90883484367966</v>
      </c>
      <c r="U3581" s="43">
        <f ca="1">_xll.BInterpol('Base CDI'!$H$4:$H$28,'Base CDI'!$I$4:$I$29,S3581,"Cubic","Extrapolate=Linear","MultiX=Average","Skip=True","Sort=True")</f>
        <v>13.784846616712374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49440</v>
      </c>
      <c r="T3582" s="43">
        <f ca="1">_xll.BInterpol('Base CDI'!$H$4:$H$28,'Base CDI'!$J$4:$J$29,S3582,"Cubic","Extrapolate=Linear","MultiX=Average","Skip=True","Sort=True")</f>
        <v>13.908748520732988</v>
      </c>
      <c r="U3582" s="43">
        <f ca="1">_xll.BInterpol('Base CDI'!$H$4:$H$28,'Base CDI'!$I$4:$I$29,S3582,"Cubic","Extrapolate=Linear","MultiX=Average","Skip=True","Sort=True")</f>
        <v>13.78489438595909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49441</v>
      </c>
      <c r="T3583" s="43">
        <f ca="1">_xll.BInterpol('Base CDI'!$H$4:$H$28,'Base CDI'!$J$4:$J$29,S3583,"Cubic","Extrapolate=Linear","MultiX=Average","Skip=True","Sort=True")</f>
        <v>13.908661984891399</v>
      </c>
      <c r="U3583" s="43">
        <f ca="1">_xll.BInterpol('Base CDI'!$H$4:$H$28,'Base CDI'!$I$4:$I$29,S3583,"Cubic","Extrapolate=Linear","MultiX=Average","Skip=True","Sort=True")</f>
        <v>13.784942298460715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49442</v>
      </c>
      <c r="T3584" s="43">
        <f ca="1">_xll.BInterpol('Base CDI'!$H$4:$H$28,'Base CDI'!$J$4:$J$29,S3584,"Cubic","Extrapolate=Linear","MultiX=Average","Skip=True","Sort=True")</f>
        <v>13.908575236508538</v>
      </c>
      <c r="U3584" s="43">
        <f ca="1">_xll.BInterpol('Base CDI'!$H$4:$H$28,'Base CDI'!$I$4:$I$29,S3584,"Cubic","Extrapolate=Linear","MultiX=Average","Skip=True","Sort=True")</f>
        <v>13.784990353979282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49443</v>
      </c>
      <c r="T3585" s="43">
        <f ca="1">_xll.BInterpol('Base CDI'!$H$4:$H$28,'Base CDI'!$J$4:$J$29,S3585,"Cubic","Extrapolate=Linear","MultiX=Average","Skip=True","Sort=True")</f>
        <v>13.908488275938049</v>
      </c>
      <c r="U3585" s="43">
        <f ca="1">_xll.BInterpol('Base CDI'!$H$4:$H$28,'Base CDI'!$I$4:$I$29,S3585,"Cubic","Extrapolate=Linear","MultiX=Average","Skip=True","Sort=True")</f>
        <v>13.785038552276829</v>
      </c>
    </row>
    <row r="3586" spans="16:21" x14ac:dyDescent="0.25">
      <c r="P3586" s="10">
        <v>39728</v>
      </c>
      <c r="Q3586">
        <v>19.74089</v>
      </c>
      <c r="S3586" s="42">
        <f t="shared" ca="1" si="60"/>
        <v>49444</v>
      </c>
      <c r="T3586" s="43">
        <f ca="1">_xll.BInterpol('Base CDI'!$H$4:$H$28,'Base CDI'!$J$4:$J$29,S3586,"Cubic","Extrapolate=Linear","MultiX=Average","Skip=True","Sort=True")</f>
        <v>13.908401103533581</v>
      </c>
      <c r="U3586" s="43">
        <f ca="1">_xll.BInterpol('Base CDI'!$H$4:$H$28,'Base CDI'!$I$4:$I$29,S3586,"Cubic","Extrapolate=Linear","MultiX=Average","Skip=True","Sort=True")</f>
        <v>13.785086893115388</v>
      </c>
    </row>
    <row r="3587" spans="16:21" x14ac:dyDescent="0.25">
      <c r="P3587" s="10">
        <v>39729</v>
      </c>
      <c r="Q3587">
        <v>19.75095</v>
      </c>
      <c r="S3587" s="42">
        <f t="shared" ca="1" si="60"/>
        <v>49445</v>
      </c>
      <c r="T3587" s="43">
        <f ca="1">_xll.BInterpol('Base CDI'!$H$4:$H$28,'Base CDI'!$J$4:$J$29,S3587,"Cubic","Extrapolate=Linear","MultiX=Average","Skip=True","Sort=True")</f>
        <v>13.908313719648779</v>
      </c>
      <c r="U3587" s="43">
        <f ca="1">_xll.BInterpol('Base CDI'!$H$4:$H$28,'Base CDI'!$I$4:$I$29,S3587,"Cubic","Extrapolate=Linear","MultiX=Average","Skip=True","Sort=True")</f>
        <v>13.785135376256996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49446</v>
      </c>
      <c r="T3588" s="43">
        <f ca="1">_xll.BInterpol('Base CDI'!$H$4:$H$28,'Base CDI'!$J$4:$J$29,S3588,"Cubic","Extrapolate=Linear","MultiX=Average","Skip=True","Sort=True")</f>
        <v>13.90822612463729</v>
      </c>
      <c r="U3588" s="43">
        <f ca="1">_xll.BInterpol('Base CDI'!$H$4:$H$28,'Base CDI'!$I$4:$I$29,S3588,"Cubic","Extrapolate=Linear","MultiX=Average","Skip=True","Sort=True")</f>
        <v>13.785184001463687</v>
      </c>
    </row>
    <row r="3589" spans="16:21" x14ac:dyDescent="0.25">
      <c r="P3589" s="10">
        <v>39731</v>
      </c>
      <c r="Q3589">
        <v>19.77103</v>
      </c>
      <c r="S3589" s="42">
        <f t="shared" ca="1" si="60"/>
        <v>49447</v>
      </c>
      <c r="T3589" s="43">
        <f ca="1">_xll.BInterpol('Base CDI'!$H$4:$H$28,'Base CDI'!$J$4:$J$29,S3589,"Cubic","Extrapolate=Linear","MultiX=Average","Skip=True","Sort=True")</f>
        <v>13.908138318852757</v>
      </c>
      <c r="U3589" s="43">
        <f ca="1">_xll.BInterpol('Base CDI'!$H$4:$H$28,'Base CDI'!$I$4:$I$29,S3589,"Cubic","Extrapolate=Linear","MultiX=Average","Skip=True","Sort=True")</f>
        <v>13.785232768497496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49448</v>
      </c>
      <c r="T3590" s="43">
        <f ca="1">_xll.BInterpol('Base CDI'!$H$4:$H$28,'Base CDI'!$J$4:$J$29,S3590,"Cubic","Extrapolate=Linear","MultiX=Average","Skip=True","Sort=True")</f>
        <v>13.908050302648828</v>
      </c>
      <c r="U3590" s="43">
        <f ca="1">_xll.BInterpol('Base CDI'!$H$4:$H$28,'Base CDI'!$I$4:$I$29,S3590,"Cubic","Extrapolate=Linear","MultiX=Average","Skip=True","Sort=True")</f>
        <v>13.785281677120459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49449</v>
      </c>
      <c r="T3591" s="43">
        <f ca="1">_xll.BInterpol('Base CDI'!$H$4:$H$28,'Base CDI'!$J$4:$J$29,S3591,"Cubic","Extrapolate=Linear","MultiX=Average","Skip=True","Sort=True")</f>
        <v>13.907962076379151</v>
      </c>
      <c r="U3591" s="43">
        <f ca="1">_xll.BInterpol('Base CDI'!$H$4:$H$28,'Base CDI'!$I$4:$I$29,S3591,"Cubic","Extrapolate=Linear","MultiX=Average","Skip=True","Sort=True")</f>
        <v>13.78533072709461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49450</v>
      </c>
      <c r="T3592" s="43">
        <f ca="1">_xll.BInterpol('Base CDI'!$H$4:$H$28,'Base CDI'!$J$4:$J$29,S3592,"Cubic","Extrapolate=Linear","MultiX=Average","Skip=True","Sort=True")</f>
        <v>13.907873640397369</v>
      </c>
      <c r="U3592" s="43">
        <f ca="1">_xll.BInterpol('Base CDI'!$H$4:$H$28,'Base CDI'!$I$4:$I$29,S3592,"Cubic","Extrapolate=Linear","MultiX=Average","Skip=True","Sort=True")</f>
        <v>13.785379918181986</v>
      </c>
    </row>
    <row r="3593" spans="16:21" x14ac:dyDescent="0.25">
      <c r="P3593" s="10">
        <v>39737</v>
      </c>
      <c r="Q3593">
        <v>19.81129</v>
      </c>
      <c r="S3593" s="42">
        <f t="shared" ca="1" si="60"/>
        <v>49451</v>
      </c>
      <c r="T3593" s="43">
        <f ca="1">_xll.BInterpol('Base CDI'!$H$4:$H$28,'Base CDI'!$J$4:$J$29,S3593,"Cubic","Extrapolate=Linear","MultiX=Average","Skip=True","Sort=True")</f>
        <v>13.90778499505713</v>
      </c>
      <c r="U3593" s="43">
        <f ca="1">_xll.BInterpol('Base CDI'!$H$4:$H$28,'Base CDI'!$I$4:$I$29,S3593,"Cubic","Extrapolate=Linear","MultiX=Average","Skip=True","Sort=True")</f>
        <v>13.785429250144619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49452</v>
      </c>
      <c r="T3594" s="43">
        <f ca="1">_xll.BInterpol('Base CDI'!$H$4:$H$28,'Base CDI'!$J$4:$J$29,S3594,"Cubic","Extrapolate=Linear","MultiX=Average","Skip=True","Sort=True")</f>
        <v>13.907696140712078</v>
      </c>
      <c r="U3594" s="43">
        <f ca="1">_xll.BInterpol('Base CDI'!$H$4:$H$28,'Base CDI'!$I$4:$I$29,S3594,"Cubic","Extrapolate=Linear","MultiX=Average","Skip=True","Sort=True")</f>
        <v>13.785478722744546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49453</v>
      </c>
      <c r="T3595" s="43">
        <f ca="1">_xll.BInterpol('Base CDI'!$H$4:$H$28,'Base CDI'!$J$4:$J$29,S3595,"Cubic","Extrapolate=Linear","MultiX=Average","Skip=True","Sort=True")</f>
        <v>13.907607077715861</v>
      </c>
      <c r="U3595" s="43">
        <f ca="1">_xll.BInterpol('Base CDI'!$H$4:$H$28,'Base CDI'!$I$4:$I$29,S3595,"Cubic","Extrapolate=Linear","MultiX=Average","Skip=True","Sort=True")</f>
        <v>13.785528335743802</v>
      </c>
    </row>
    <row r="3596" spans="16:21" x14ac:dyDescent="0.25">
      <c r="P3596" s="10">
        <v>39742</v>
      </c>
      <c r="Q3596">
        <v>19.84151</v>
      </c>
      <c r="S3596" s="42">
        <f t="shared" ca="1" si="61"/>
        <v>49454</v>
      </c>
      <c r="T3596" s="43">
        <f ca="1">_xll.BInterpol('Base CDI'!$H$4:$H$28,'Base CDI'!$J$4:$J$29,S3596,"Cubic","Extrapolate=Linear","MultiX=Average","Skip=True","Sort=True")</f>
        <v>13.907517806422124</v>
      </c>
      <c r="U3596" s="43">
        <f ca="1">_xll.BInterpol('Base CDI'!$H$4:$H$28,'Base CDI'!$I$4:$I$29,S3596,"Cubic","Extrapolate=Linear","MultiX=Average","Skip=True","Sort=True")</f>
        <v>13.785578088904421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49455</v>
      </c>
      <c r="T3597" s="43">
        <f ca="1">_xll.BInterpol('Base CDI'!$H$4:$H$28,'Base CDI'!$J$4:$J$29,S3597,"Cubic","Extrapolate=Linear","MultiX=Average","Skip=True","Sort=True")</f>
        <v>13.907428327184514</v>
      </c>
      <c r="U3597" s="43">
        <f ca="1">_xll.BInterpol('Base CDI'!$H$4:$H$28,'Base CDI'!$I$4:$I$29,S3597,"Cubic","Extrapolate=Linear","MultiX=Average","Skip=True","Sort=True")</f>
        <v>13.785627981988439</v>
      </c>
    </row>
    <row r="3598" spans="16:21" x14ac:dyDescent="0.25">
      <c r="P3598" s="10">
        <v>39744</v>
      </c>
      <c r="Q3598">
        <v>19.86157</v>
      </c>
      <c r="S3598" s="42">
        <f t="shared" ca="1" si="61"/>
        <v>49456</v>
      </c>
      <c r="T3598" s="43">
        <f ca="1">_xll.BInterpol('Base CDI'!$H$4:$H$28,'Base CDI'!$J$4:$J$29,S3598,"Cubic","Extrapolate=Linear","MultiX=Average","Skip=True","Sort=True")</f>
        <v>13.907338640356675</v>
      </c>
      <c r="U3598" s="43">
        <f ca="1">_xll.BInterpol('Base CDI'!$H$4:$H$28,'Base CDI'!$I$4:$I$29,S3598,"Cubic","Extrapolate=Linear","MultiX=Average","Skip=True","Sort=True")</f>
        <v>13.78567801475789</v>
      </c>
    </row>
    <row r="3599" spans="16:21" x14ac:dyDescent="0.25">
      <c r="P3599" s="10">
        <v>39745</v>
      </c>
      <c r="Q3599">
        <v>19.87163</v>
      </c>
      <c r="S3599" s="42">
        <f t="shared" ca="1" si="61"/>
        <v>49457</v>
      </c>
      <c r="T3599" s="43">
        <f ca="1">_xll.BInterpol('Base CDI'!$H$4:$H$28,'Base CDI'!$J$4:$J$29,S3599,"Cubic","Extrapolate=Linear","MultiX=Average","Skip=True","Sort=True")</f>
        <v>13.907248746292256</v>
      </c>
      <c r="U3599" s="43">
        <f ca="1">_xll.BInterpol('Base CDI'!$H$4:$H$28,'Base CDI'!$I$4:$I$29,S3599,"Cubic","Extrapolate=Linear","MultiX=Average","Skip=True","Sort=True")</f>
        <v>13.785728186974811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49458</v>
      </c>
      <c r="T3600" s="43">
        <f ca="1">_xll.BInterpol('Base CDI'!$H$4:$H$28,'Base CDI'!$J$4:$J$29,S3600,"Cubic","Extrapolate=Linear","MultiX=Average","Skip=True","Sort=True")</f>
        <v>13.9071586453449</v>
      </c>
      <c r="U3600" s="43">
        <f ca="1">_xll.BInterpol('Base CDI'!$H$4:$H$28,'Base CDI'!$I$4:$I$29,S3600,"Cubic","Extrapolate=Linear","MultiX=Average","Skip=True","Sort=True")</f>
        <v>13.785778498401235</v>
      </c>
    </row>
    <row r="3601" spans="16:21" x14ac:dyDescent="0.25">
      <c r="P3601" s="10">
        <v>39749</v>
      </c>
      <c r="Q3601">
        <v>19.89179</v>
      </c>
      <c r="S3601" s="42">
        <f t="shared" ca="1" si="61"/>
        <v>49459</v>
      </c>
      <c r="T3601" s="43">
        <f ca="1">_xll.BInterpol('Base CDI'!$H$4:$H$28,'Base CDI'!$J$4:$J$29,S3601,"Cubic","Extrapolate=Linear","MultiX=Average","Skip=True","Sort=True")</f>
        <v>13.907068337868257</v>
      </c>
      <c r="U3601" s="43">
        <f ca="1">_xll.BInterpol('Base CDI'!$H$4:$H$28,'Base CDI'!$I$4:$I$29,S3601,"Cubic","Extrapolate=Linear","MultiX=Average","Skip=True","Sort=True")</f>
        <v>13.785828948799198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49460</v>
      </c>
      <c r="T3602" s="43">
        <f ca="1">_xll.BInterpol('Base CDI'!$H$4:$H$28,'Base CDI'!$J$4:$J$29,S3602,"Cubic","Extrapolate=Linear","MultiX=Average","Skip=True","Sort=True")</f>
        <v>13.906977824215968</v>
      </c>
      <c r="U3602" s="43">
        <f ca="1">_xll.BInterpol('Base CDI'!$H$4:$H$28,'Base CDI'!$I$4:$I$29,S3602,"Cubic","Extrapolate=Linear","MultiX=Average","Skip=True","Sort=True")</f>
        <v>13.785879537930736</v>
      </c>
    </row>
    <row r="3603" spans="16:21" x14ac:dyDescent="0.25">
      <c r="P3603" s="10">
        <v>39751</v>
      </c>
      <c r="Q3603">
        <v>19.91197</v>
      </c>
      <c r="S3603" s="42">
        <f t="shared" ca="1" si="61"/>
        <v>49461</v>
      </c>
      <c r="T3603" s="43">
        <f ca="1">_xll.BInterpol('Base CDI'!$H$4:$H$28,'Base CDI'!$J$4:$J$29,S3603,"Cubic","Extrapolate=Linear","MultiX=Average","Skip=True","Sort=True")</f>
        <v>13.906887104741683</v>
      </c>
      <c r="U3603" s="43">
        <f ca="1">_xll.BInterpol('Base CDI'!$H$4:$H$28,'Base CDI'!$I$4:$I$29,S3603,"Cubic","Extrapolate=Linear","MultiX=Average","Skip=True","Sort=True")</f>
        <v>13.785930265557882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49462</v>
      </c>
      <c r="T3604" s="43">
        <f ca="1">_xll.BInterpol('Base CDI'!$H$4:$H$28,'Base CDI'!$J$4:$J$29,S3604,"Cubic","Extrapolate=Linear","MultiX=Average","Skip=True","Sort=True")</f>
        <v>13.906796179799047</v>
      </c>
      <c r="U3604" s="43">
        <f ca="1">_xll.BInterpol('Base CDI'!$H$4:$H$28,'Base CDI'!$I$4:$I$29,S3604,"Cubic","Extrapolate=Linear","MultiX=Average","Skip=True","Sort=True")</f>
        <v>13.785981131442671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49463</v>
      </c>
      <c r="T3605" s="43">
        <f ca="1">_xll.BInterpol('Base CDI'!$H$4:$H$28,'Base CDI'!$J$4:$J$29,S3605,"Cubic","Extrapolate=Linear","MultiX=Average","Skip=True","Sort=True")</f>
        <v>13.906705049741705</v>
      </c>
      <c r="U3605" s="43">
        <f ca="1">_xll.BInterpol('Base CDI'!$H$4:$H$28,'Base CDI'!$I$4:$I$29,S3605,"Cubic","Extrapolate=Linear","MultiX=Average","Skip=True","Sort=True")</f>
        <v>13.78603213534714</v>
      </c>
    </row>
    <row r="3606" spans="16:21" x14ac:dyDescent="0.25">
      <c r="P3606" s="10">
        <v>39756</v>
      </c>
      <c r="Q3606">
        <v>19.94218</v>
      </c>
      <c r="S3606" s="42">
        <f t="shared" ca="1" si="61"/>
        <v>49464</v>
      </c>
      <c r="T3606" s="43">
        <f ca="1">_xll.BInterpol('Base CDI'!$H$4:$H$28,'Base CDI'!$J$4:$J$29,S3606,"Cubic","Extrapolate=Linear","MultiX=Average","Skip=True","Sort=True")</f>
        <v>13.906613714923303</v>
      </c>
      <c r="U3606" s="43">
        <f ca="1">_xll.BInterpol('Base CDI'!$H$4:$H$28,'Base CDI'!$I$4:$I$29,S3606,"Cubic","Extrapolate=Linear","MultiX=Average","Skip=True","Sort=True")</f>
        <v>13.786083277033322</v>
      </c>
    </row>
    <row r="3607" spans="16:21" x14ac:dyDescent="0.25">
      <c r="P3607" s="10">
        <v>39757</v>
      </c>
      <c r="Q3607">
        <v>19.95224</v>
      </c>
      <c r="S3607" s="42">
        <f t="shared" ca="1" si="61"/>
        <v>49465</v>
      </c>
      <c r="T3607" s="43">
        <f ca="1">_xll.BInterpol('Base CDI'!$H$4:$H$28,'Base CDI'!$J$4:$J$29,S3607,"Cubic","Extrapolate=Linear","MultiX=Average","Skip=True","Sort=True")</f>
        <v>13.906522175697489</v>
      </c>
      <c r="U3607" s="43">
        <f ca="1">_xll.BInterpol('Base CDI'!$H$4:$H$28,'Base CDI'!$I$4:$I$29,S3607,"Cubic","Extrapolate=Linear","MultiX=Average","Skip=True","Sort=True")</f>
        <v>13.786134556263255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49466</v>
      </c>
      <c r="T3608" s="43">
        <f ca="1">_xll.BInterpol('Base CDI'!$H$4:$H$28,'Base CDI'!$J$4:$J$29,S3608,"Cubic","Extrapolate=Linear","MultiX=Average","Skip=True","Sort=True")</f>
        <v>13.906430432417906</v>
      </c>
      <c r="U3608" s="43">
        <f ca="1">_xll.BInterpol('Base CDI'!$H$4:$H$28,'Base CDI'!$I$4:$I$29,S3608,"Cubic","Extrapolate=Linear","MultiX=Average","Skip=True","Sort=True")</f>
        <v>13.78618597279897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49467</v>
      </c>
      <c r="T3609" s="43">
        <f ca="1">_xll.BInterpol('Base CDI'!$H$4:$H$28,'Base CDI'!$J$4:$J$29,S3609,"Cubic","Extrapolate=Linear","MultiX=Average","Skip=True","Sort=True")</f>
        <v>13.906338485438205</v>
      </c>
      <c r="U3609" s="43">
        <f ca="1">_xll.BInterpol('Base CDI'!$H$4:$H$28,'Base CDI'!$I$4:$I$29,S3609,"Cubic","Extrapolate=Linear","MultiX=Average","Skip=True","Sort=True")</f>
        <v>13.786237526402505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49468</v>
      </c>
      <c r="T3610" s="43">
        <f ca="1">_xll.BInterpol('Base CDI'!$H$4:$H$28,'Base CDI'!$J$4:$J$29,S3610,"Cubic","Extrapolate=Linear","MultiX=Average","Skip=True","Sort=True")</f>
        <v>13.906246335112026</v>
      </c>
      <c r="U3610" s="43">
        <f ca="1">_xll.BInterpol('Base CDI'!$H$4:$H$28,'Base CDI'!$I$4:$I$29,S3610,"Cubic","Extrapolate=Linear","MultiX=Average","Skip=True","Sort=True")</f>
        <v>13.786289216835895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49469</v>
      </c>
      <c r="T3611" s="43">
        <f ca="1">_xll.BInterpol('Base CDI'!$H$4:$H$28,'Base CDI'!$J$4:$J$29,S3611,"Cubic","Extrapolate=Linear","MultiX=Average","Skip=True","Sort=True")</f>
        <v>13.90615398179302</v>
      </c>
      <c r="U3611" s="43">
        <f ca="1">_xll.BInterpol('Base CDI'!$H$4:$H$28,'Base CDI'!$I$4:$I$29,S3611,"Cubic","Extrapolate=Linear","MultiX=Average","Skip=True","Sort=True")</f>
        <v>13.786341043861173</v>
      </c>
    </row>
    <row r="3612" spans="16:21" x14ac:dyDescent="0.25">
      <c r="P3612" s="10">
        <v>39764</v>
      </c>
      <c r="Q3612">
        <v>20.00245</v>
      </c>
      <c r="S3612" s="42">
        <f t="shared" ca="1" si="61"/>
        <v>49470</v>
      </c>
      <c r="T3612" s="43">
        <f ca="1">_xll.BInterpol('Base CDI'!$H$4:$H$28,'Base CDI'!$J$4:$J$29,S3612,"Cubic","Extrapolate=Linear","MultiX=Average","Skip=True","Sort=True")</f>
        <v>13.90606142583483</v>
      </c>
      <c r="U3612" s="43">
        <f ca="1">_xll.BInterpol('Base CDI'!$H$4:$H$28,'Base CDI'!$I$4:$I$29,S3612,"Cubic","Extrapolate=Linear","MultiX=Average","Skip=True","Sort=True")</f>
        <v>13.786393007240376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49471</v>
      </c>
      <c r="T3613" s="43">
        <f ca="1">_xll.BInterpol('Base CDI'!$H$4:$H$28,'Base CDI'!$J$4:$J$29,S3613,"Cubic","Extrapolate=Linear","MultiX=Average","Skip=True","Sort=True")</f>
        <v>13.905968667591104</v>
      </c>
      <c r="U3613" s="43">
        <f ca="1">_xll.BInterpol('Base CDI'!$H$4:$H$28,'Base CDI'!$I$4:$I$29,S3613,"Cubic","Extrapolate=Linear","MultiX=Average","Skip=True","Sort=True")</f>
        <v>13.786445106735538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49472</v>
      </c>
      <c r="T3614" s="43">
        <f ca="1">_xll.BInterpol('Base CDI'!$H$4:$H$28,'Base CDI'!$J$4:$J$29,S3614,"Cubic","Extrapolate=Linear","MultiX=Average","Skip=True","Sort=True")</f>
        <v>13.905875707415486</v>
      </c>
      <c r="U3614" s="43">
        <f ca="1">_xll.BInterpol('Base CDI'!$H$4:$H$28,'Base CDI'!$I$4:$I$29,S3614,"Cubic","Extrapolate=Linear","MultiX=Average","Skip=True","Sort=True")</f>
        <v>13.786497342108694</v>
      </c>
    </row>
    <row r="3615" spans="16:21" x14ac:dyDescent="0.25">
      <c r="P3615" s="10">
        <v>39769</v>
      </c>
      <c r="Q3615">
        <v>20.03219</v>
      </c>
      <c r="S3615" s="42">
        <f t="shared" ca="1" si="61"/>
        <v>49473</v>
      </c>
      <c r="T3615" s="43">
        <f ca="1">_xll.BInterpol('Base CDI'!$H$4:$H$28,'Base CDI'!$J$4:$J$29,S3615,"Cubic","Extrapolate=Linear","MultiX=Average","Skip=True","Sort=True")</f>
        <v>13.905782545661623</v>
      </c>
      <c r="U3615" s="43">
        <f ca="1">_xll.BInterpol('Base CDI'!$H$4:$H$28,'Base CDI'!$I$4:$I$29,S3615,"Cubic","Extrapolate=Linear","MultiX=Average","Skip=True","Sort=True")</f>
        <v>13.786549713121879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49474</v>
      </c>
      <c r="T3616" s="43">
        <f ca="1">_xll.BInterpol('Base CDI'!$H$4:$H$28,'Base CDI'!$J$4:$J$29,S3616,"Cubic","Extrapolate=Linear","MultiX=Average","Skip=True","Sort=True")</f>
        <v>13.905689182683162</v>
      </c>
      <c r="U3616" s="43">
        <f ca="1">_xll.BInterpol('Base CDI'!$H$4:$H$28,'Base CDI'!$I$4:$I$29,S3616,"Cubic","Extrapolate=Linear","MultiX=Average","Skip=True","Sort=True")</f>
        <v>13.78660221953713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49475</v>
      </c>
      <c r="T3617" s="43">
        <f ca="1">_xll.BInterpol('Base CDI'!$H$4:$H$28,'Base CDI'!$J$4:$J$29,S3617,"Cubic","Extrapolate=Linear","MultiX=Average","Skip=True","Sort=True")</f>
        <v>13.905595618833749</v>
      </c>
      <c r="U3617" s="43">
        <f ca="1">_xll.BInterpol('Base CDI'!$H$4:$H$28,'Base CDI'!$I$4:$I$29,S3617,"Cubic","Extrapolate=Linear","MultiX=Average","Skip=True","Sort=True")</f>
        <v>13.786654861116478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49476</v>
      </c>
      <c r="T3618" s="43">
        <f ca="1">_xll.BInterpol('Base CDI'!$H$4:$H$28,'Base CDI'!$J$4:$J$29,S3618,"Cubic","Extrapolate=Linear","MultiX=Average","Skip=True","Sort=True")</f>
        <v>13.905501854467028</v>
      </c>
      <c r="U3618" s="43">
        <f ca="1">_xll.BInterpol('Base CDI'!$H$4:$H$28,'Base CDI'!$I$4:$I$29,S3618,"Cubic","Extrapolate=Linear","MultiX=Average","Skip=True","Sort=True")</f>
        <v>13.786707637621962</v>
      </c>
    </row>
    <row r="3619" spans="16:21" x14ac:dyDescent="0.25">
      <c r="P3619" s="10">
        <v>39773</v>
      </c>
      <c r="Q3619">
        <v>20.07132</v>
      </c>
      <c r="S3619" s="42">
        <f t="shared" ca="1" si="61"/>
        <v>49477</v>
      </c>
      <c r="T3619" s="43">
        <f ca="1">_xll.BInterpol('Base CDI'!$H$4:$H$28,'Base CDI'!$J$4:$J$29,S3619,"Cubic","Extrapolate=Linear","MultiX=Average","Skip=True","Sort=True")</f>
        <v>13.905407889936646</v>
      </c>
      <c r="U3619" s="43">
        <f ca="1">_xll.BInterpol('Base CDI'!$H$4:$H$28,'Base CDI'!$I$4:$I$29,S3619,"Cubic","Extrapolate=Linear","MultiX=Average","Skip=True","Sort=True")</f>
        <v>13.786760548815616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49478</v>
      </c>
      <c r="T3620" s="43">
        <f ca="1">_xll.BInterpol('Base CDI'!$H$4:$H$28,'Base CDI'!$J$4:$J$29,S3620,"Cubic","Extrapolate=Linear","MultiX=Average","Skip=True","Sort=True")</f>
        <v>13.905313725596249</v>
      </c>
      <c r="U3620" s="43">
        <f ca="1">_xll.BInterpol('Base CDI'!$H$4:$H$28,'Base CDI'!$I$4:$I$29,S3620,"Cubic","Extrapolate=Linear","MultiX=Average","Skip=True","Sort=True")</f>
        <v>13.786813594459474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49479</v>
      </c>
      <c r="T3621" s="43">
        <f ca="1">_xll.BInterpol('Base CDI'!$H$4:$H$28,'Base CDI'!$J$4:$J$29,S3621,"Cubic","Extrapolate=Linear","MultiX=Average","Skip=True","Sort=True")</f>
        <v>13.905219361799485</v>
      </c>
      <c r="U3621" s="43">
        <f ca="1">_xll.BInterpol('Base CDI'!$H$4:$H$28,'Base CDI'!$I$4:$I$29,S3621,"Cubic","Extrapolate=Linear","MultiX=Average","Skip=True","Sort=True")</f>
        <v>13.786866774315572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49480</v>
      </c>
      <c r="T3622" s="43">
        <f ca="1">_xll.BInterpol('Base CDI'!$H$4:$H$28,'Base CDI'!$J$4:$J$29,S3622,"Cubic","Extrapolate=Linear","MultiX=Average","Skip=True","Sort=True")</f>
        <v>13.905124798899998</v>
      </c>
      <c r="U3622" s="43">
        <f ca="1">_xll.BInterpol('Base CDI'!$H$4:$H$28,'Base CDI'!$I$4:$I$29,S3622,"Cubic","Extrapolate=Linear","MultiX=Average","Skip=True","Sort=True")</f>
        <v>13.786920088145942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49481</v>
      </c>
      <c r="T3623" s="43">
        <f ca="1">_xll.BInterpol('Base CDI'!$H$4:$H$28,'Base CDI'!$J$4:$J$29,S3623,"Cubic","Extrapolate=Linear","MultiX=Average","Skip=True","Sort=True")</f>
        <v>13.905030037251434</v>
      </c>
      <c r="U3623" s="43">
        <f ca="1">_xll.BInterpol('Base CDI'!$H$4:$H$28,'Base CDI'!$I$4:$I$29,S3623,"Cubic","Extrapolate=Linear","MultiX=Average","Skip=True","Sort=True")</f>
        <v>13.786973535712624</v>
      </c>
    </row>
    <row r="3624" spans="16:21" x14ac:dyDescent="0.25">
      <c r="P3624" s="10">
        <v>39780</v>
      </c>
      <c r="Q3624">
        <v>20.12058</v>
      </c>
      <c r="S3624" s="42">
        <f t="shared" ca="1" si="61"/>
        <v>49482</v>
      </c>
      <c r="T3624" s="43">
        <f ca="1">_xll.BInterpol('Base CDI'!$H$4:$H$28,'Base CDI'!$J$4:$J$29,S3624,"Cubic","Extrapolate=Linear","MultiX=Average","Skip=True","Sort=True")</f>
        <v>13.90493507720744</v>
      </c>
      <c r="U3624" s="43">
        <f ca="1">_xll.BInterpol('Base CDI'!$H$4:$H$28,'Base CDI'!$I$4:$I$29,S3624,"Cubic","Extrapolate=Linear","MultiX=Average","Skip=True","Sort=True")</f>
        <v>13.787027116777651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49483</v>
      </c>
      <c r="T3625" s="43">
        <f ca="1">_xll.BInterpol('Base CDI'!$H$4:$H$28,'Base CDI'!$J$4:$J$29,S3625,"Cubic","Extrapolate=Linear","MultiX=Average","Skip=True","Sort=True")</f>
        <v>13.904839919121661</v>
      </c>
      <c r="U3625" s="43">
        <f ca="1">_xll.BInterpol('Base CDI'!$H$4:$H$28,'Base CDI'!$I$4:$I$29,S3625,"Cubic","Extrapolate=Linear","MultiX=Average","Skip=True","Sort=True")</f>
        <v>13.787080831103056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49484</v>
      </c>
      <c r="T3626" s="43">
        <f ca="1">_xll.BInterpol('Base CDI'!$H$4:$H$28,'Base CDI'!$J$4:$J$29,S3626,"Cubic","Extrapolate=Linear","MultiX=Average","Skip=True","Sort=True")</f>
        <v>13.904744563347744</v>
      </c>
      <c r="U3626" s="43">
        <f ca="1">_xll.BInterpol('Base CDI'!$H$4:$H$28,'Base CDI'!$I$4:$I$29,S3626,"Cubic","Extrapolate=Linear","MultiX=Average","Skip=True","Sort=True")</f>
        <v>13.787134678450878</v>
      </c>
    </row>
    <row r="3627" spans="16:21" x14ac:dyDescent="0.25">
      <c r="P3627" s="10">
        <v>39785</v>
      </c>
      <c r="Q3627">
        <v>20.1508</v>
      </c>
      <c r="S3627" s="42">
        <f t="shared" ca="1" si="61"/>
        <v>49485</v>
      </c>
      <c r="T3627" s="43">
        <f ca="1">_xll.BInterpol('Base CDI'!$H$4:$H$28,'Base CDI'!$J$4:$J$29,S3627,"Cubic","Extrapolate=Linear","MultiX=Average","Skip=True","Sort=True")</f>
        <v>13.904649010239336</v>
      </c>
      <c r="U3627" s="43">
        <f ca="1">_xll.BInterpol('Base CDI'!$H$4:$H$28,'Base CDI'!$I$4:$I$29,S3627,"Cubic","Extrapolate=Linear","MultiX=Average","Skip=True","Sort=True")</f>
        <v>13.787188658583148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49486</v>
      </c>
      <c r="T3628" s="43">
        <f ca="1">_xll.BInterpol('Base CDI'!$H$4:$H$28,'Base CDI'!$J$4:$J$29,S3628,"Cubic","Extrapolate=Linear","MultiX=Average","Skip=True","Sort=True")</f>
        <v>13.904553260150081</v>
      </c>
      <c r="U3628" s="43">
        <f ca="1">_xll.BInterpol('Base CDI'!$H$4:$H$28,'Base CDI'!$I$4:$I$29,S3628,"Cubic","Extrapolate=Linear","MultiX=Average","Skip=True","Sort=True")</f>
        <v>13.787242771261903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49487</v>
      </c>
      <c r="T3629" s="43">
        <f ca="1">_xll.BInterpol('Base CDI'!$H$4:$H$28,'Base CDI'!$J$4:$J$29,S3629,"Cubic","Extrapolate=Linear","MultiX=Average","Skip=True","Sort=True")</f>
        <v>13.904457313433625</v>
      </c>
      <c r="U3629" s="43">
        <f ca="1">_xll.BInterpol('Base CDI'!$H$4:$H$28,'Base CDI'!$I$4:$I$29,S3629,"Cubic","Extrapolate=Linear","MultiX=Average","Skip=True","Sort=True")</f>
        <v>13.787297016249179</v>
      </c>
    </row>
    <row r="3630" spans="16:21" x14ac:dyDescent="0.25">
      <c r="P3630" s="10">
        <v>39790</v>
      </c>
      <c r="Q3630">
        <v>20.18113</v>
      </c>
      <c r="S3630" s="42">
        <f t="shared" ca="1" si="61"/>
        <v>49488</v>
      </c>
      <c r="T3630" s="43">
        <f ca="1">_xll.BInterpol('Base CDI'!$H$4:$H$28,'Base CDI'!$J$4:$J$29,S3630,"Cubic","Extrapolate=Linear","MultiX=Average","Skip=True","Sort=True")</f>
        <v>13.904361170443615</v>
      </c>
      <c r="U3630" s="43">
        <f ca="1">_xll.BInterpol('Base CDI'!$H$4:$H$28,'Base CDI'!$I$4:$I$29,S3630,"Cubic","Extrapolate=Linear","MultiX=Average","Skip=True","Sort=True")</f>
        <v>13.787351393307008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49489</v>
      </c>
      <c r="T3631" s="43">
        <f ca="1">_xll.BInterpol('Base CDI'!$H$4:$H$28,'Base CDI'!$J$4:$J$29,S3631,"Cubic","Extrapolate=Linear","MultiX=Average","Skip=True","Sort=True")</f>
        <v>13.904264831533697</v>
      </c>
      <c r="U3631" s="43">
        <f ca="1">_xll.BInterpol('Base CDI'!$H$4:$H$28,'Base CDI'!$I$4:$I$29,S3631,"Cubic","Extrapolate=Linear","MultiX=Average","Skip=True","Sort=True")</f>
        <v>13.787405902197428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49490</v>
      </c>
      <c r="T3632" s="43">
        <f ca="1">_xll.BInterpol('Base CDI'!$H$4:$H$28,'Base CDI'!$J$4:$J$29,S3632,"Cubic","Extrapolate=Linear","MultiX=Average","Skip=True","Sort=True")</f>
        <v>13.904168297057517</v>
      </c>
      <c r="U3632" s="43">
        <f ca="1">_xll.BInterpol('Base CDI'!$H$4:$H$28,'Base CDI'!$I$4:$I$29,S3632,"Cubic","Extrapolate=Linear","MultiX=Average","Skip=True","Sort=True")</f>
        <v>13.787460542682473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49491</v>
      </c>
      <c r="T3633" s="43">
        <f ca="1">_xll.BInterpol('Base CDI'!$H$4:$H$28,'Base CDI'!$J$4:$J$29,S3633,"Cubic","Extrapolate=Linear","MultiX=Average","Skip=True","Sort=True")</f>
        <v>13.904071567368719</v>
      </c>
      <c r="U3633" s="43">
        <f ca="1">_xll.BInterpol('Base CDI'!$H$4:$H$28,'Base CDI'!$I$4:$I$29,S3633,"Cubic","Extrapolate=Linear","MultiX=Average","Skip=True","Sort=True")</f>
        <v>13.787515314524176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49492</v>
      </c>
      <c r="T3634" s="43">
        <f ca="1">_xll.BInterpol('Base CDI'!$H$4:$H$28,'Base CDI'!$J$4:$J$29,S3634,"Cubic","Extrapolate=Linear","MultiX=Average","Skip=True","Sort=True")</f>
        <v>13.903974642820954</v>
      </c>
      <c r="U3634" s="43">
        <f ca="1">_xll.BInterpol('Base CDI'!$H$4:$H$28,'Base CDI'!$I$4:$I$29,S3634,"Cubic","Extrapolate=Linear","MultiX=Average","Skip=True","Sort=True")</f>
        <v>13.787570217484577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49493</v>
      </c>
      <c r="T3635" s="43">
        <f ca="1">_xll.BInterpol('Base CDI'!$H$4:$H$28,'Base CDI'!$J$4:$J$29,S3635,"Cubic","Extrapolate=Linear","MultiX=Average","Skip=True","Sort=True")</f>
        <v>13.903877523767864</v>
      </c>
      <c r="U3635" s="43">
        <f ca="1">_xll.BInterpol('Base CDI'!$H$4:$H$28,'Base CDI'!$I$4:$I$29,S3635,"Cubic","Extrapolate=Linear","MultiX=Average","Skip=True","Sort=True")</f>
        <v>13.787625251325707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49494</v>
      </c>
      <c r="T3636" s="43">
        <f ca="1">_xll.BInterpol('Base CDI'!$H$4:$H$28,'Base CDI'!$J$4:$J$29,S3636,"Cubic","Extrapolate=Linear","MultiX=Average","Skip=True","Sort=True")</f>
        <v>13.903780210563095</v>
      </c>
      <c r="U3636" s="43">
        <f ca="1">_xll.BInterpol('Base CDI'!$H$4:$H$28,'Base CDI'!$I$4:$I$29,S3636,"Cubic","Extrapolate=Linear","MultiX=Average","Skip=True","Sort=True")</f>
        <v>13.787680415809602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49495</v>
      </c>
      <c r="T3637" s="43">
        <f ca="1">_xll.BInterpol('Base CDI'!$H$4:$H$28,'Base CDI'!$J$4:$J$29,S3637,"Cubic","Extrapolate=Linear","MultiX=Average","Skip=True","Sort=True")</f>
        <v>13.903682703560294</v>
      </c>
      <c r="U3637" s="43">
        <f ca="1">_xll.BInterpol('Base CDI'!$H$4:$H$28,'Base CDI'!$I$4:$I$29,S3637,"Cubic","Extrapolate=Linear","MultiX=Average","Skip=True","Sort=True")</f>
        <v>13.787735710698296</v>
      </c>
    </row>
    <row r="3638" spans="16:21" x14ac:dyDescent="0.25">
      <c r="P3638" s="10">
        <v>39800</v>
      </c>
      <c r="Q3638">
        <v>20.26221</v>
      </c>
      <c r="S3638" s="42">
        <f t="shared" ca="1" si="61"/>
        <v>49496</v>
      </c>
      <c r="T3638" s="43">
        <f ca="1">_xll.BInterpol('Base CDI'!$H$4:$H$28,'Base CDI'!$J$4:$J$29,S3638,"Cubic","Extrapolate=Linear","MultiX=Average","Skip=True","Sort=True")</f>
        <v>13.903585003113109</v>
      </c>
      <c r="U3638" s="43">
        <f ca="1">_xll.BInterpol('Base CDI'!$H$4:$H$28,'Base CDI'!$I$4:$I$29,S3638,"Cubic","Extrapolate=Linear","MultiX=Average","Skip=True","Sort=True")</f>
        <v>13.787791135753828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49497</v>
      </c>
      <c r="T3639" s="43">
        <f ca="1">_xll.BInterpol('Base CDI'!$H$4:$H$28,'Base CDI'!$J$4:$J$29,S3639,"Cubic","Extrapolate=Linear","MultiX=Average","Skip=True","Sort=True")</f>
        <v>13.903487109575183</v>
      </c>
      <c r="U3639" s="43">
        <f ca="1">_xll.BInterpol('Base CDI'!$H$4:$H$28,'Base CDI'!$I$4:$I$29,S3639,"Cubic","Extrapolate=Linear","MultiX=Average","Skip=True","Sort=True")</f>
        <v>13.787846690738228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49498</v>
      </c>
      <c r="T3640" s="43">
        <f ca="1">_xll.BInterpol('Base CDI'!$H$4:$H$28,'Base CDI'!$J$4:$J$29,S3640,"Cubic","Extrapolate=Linear","MultiX=Average","Skip=True","Sort=True")</f>
        <v>13.903389023300164</v>
      </c>
      <c r="U3640" s="43">
        <f ca="1">_xll.BInterpol('Base CDI'!$H$4:$H$28,'Base CDI'!$I$4:$I$29,S3640,"Cubic","Extrapolate=Linear","MultiX=Average","Skip=True","Sort=True")</f>
        <v>13.787902375413534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49499</v>
      </c>
      <c r="T3641" s="43">
        <f ca="1">_xll.BInterpol('Base CDI'!$H$4:$H$28,'Base CDI'!$J$4:$J$29,S3641,"Cubic","Extrapolate=Linear","MultiX=Average","Skip=True","Sort=True")</f>
        <v>13.903290744641696</v>
      </c>
      <c r="U3641" s="43">
        <f ca="1">_xll.BInterpol('Base CDI'!$H$4:$H$28,'Base CDI'!$I$4:$I$29,S3641,"Cubic","Extrapolate=Linear","MultiX=Average","Skip=True","Sort=True")</f>
        <v>13.787958189541779</v>
      </c>
    </row>
    <row r="3642" spans="16:21" x14ac:dyDescent="0.25">
      <c r="P3642" s="10">
        <v>39806</v>
      </c>
      <c r="Q3642">
        <v>20.30293</v>
      </c>
      <c r="S3642" s="42">
        <f t="shared" ca="1" si="61"/>
        <v>49500</v>
      </c>
      <c r="T3642" s="43">
        <f ca="1">_xll.BInterpol('Base CDI'!$H$4:$H$28,'Base CDI'!$J$4:$J$29,S3642,"Cubic","Extrapolate=Linear","MultiX=Average","Skip=True","Sort=True")</f>
        <v>13.903192273953428</v>
      </c>
      <c r="U3642" s="43">
        <f ca="1">_xll.BInterpol('Base CDI'!$H$4:$H$28,'Base CDI'!$I$4:$I$29,S3642,"Cubic","Extrapolate=Linear","MultiX=Average","Skip=True","Sort=True")</f>
        <v>13.788014132885001</v>
      </c>
    </row>
    <row r="3643" spans="16:21" x14ac:dyDescent="0.25">
      <c r="P3643" s="10">
        <v>39808</v>
      </c>
      <c r="Q3643">
        <v>20.31315</v>
      </c>
      <c r="S3643" s="42">
        <f t="shared" ca="1" si="61"/>
        <v>49501</v>
      </c>
      <c r="T3643" s="43">
        <f ca="1">_xll.BInterpol('Base CDI'!$H$4:$H$28,'Base CDI'!$J$4:$J$29,S3643,"Cubic","Extrapolate=Linear","MultiX=Average","Skip=True","Sort=True")</f>
        <v>13.903093611589004</v>
      </c>
      <c r="U3643" s="43">
        <f ca="1">_xll.BInterpol('Base CDI'!$H$4:$H$28,'Base CDI'!$I$4:$I$29,S3643,"Cubic","Extrapolate=Linear","MultiX=Average","Skip=True","Sort=True")</f>
        <v>13.788070205205234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49502</v>
      </c>
      <c r="T3644" s="43">
        <f ca="1">_xll.BInterpol('Base CDI'!$H$4:$H$28,'Base CDI'!$J$4:$J$29,S3644,"Cubic","Extrapolate=Linear","MultiX=Average","Skip=True","Sort=True")</f>
        <v>13.90299475790207</v>
      </c>
      <c r="U3644" s="43">
        <f ca="1">_xll.BInterpol('Base CDI'!$H$4:$H$28,'Base CDI'!$I$4:$I$29,S3644,"Cubic","Extrapolate=Linear","MultiX=Average","Skip=True","Sort=True")</f>
        <v>13.78812640626451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49503</v>
      </c>
      <c r="T3645" s="43">
        <f ca="1">_xll.BInterpol('Base CDI'!$H$4:$H$28,'Base CDI'!$J$4:$J$29,S3645,"Cubic","Extrapolate=Linear","MultiX=Average","Skip=True","Sort=True")</f>
        <v>13.902895713246272</v>
      </c>
      <c r="U3645" s="43">
        <f ca="1">_xll.BInterpol('Base CDI'!$H$4:$H$28,'Base CDI'!$I$4:$I$29,S3645,"Cubic","Extrapolate=Linear","MultiX=Average","Skip=True","Sort=True")</f>
        <v>13.788182735824867</v>
      </c>
    </row>
    <row r="3646" spans="16:21" x14ac:dyDescent="0.25">
      <c r="P3646" s="10">
        <v>39813</v>
      </c>
      <c r="Q3646">
        <v>20.34395</v>
      </c>
      <c r="S3646" s="42">
        <f t="shared" ca="1" si="61"/>
        <v>49504</v>
      </c>
      <c r="T3646" s="43">
        <f ca="1">_xll.BInterpol('Base CDI'!$H$4:$H$28,'Base CDI'!$J$4:$J$29,S3646,"Cubic","Extrapolate=Linear","MultiX=Average","Skip=True","Sort=True")</f>
        <v>13.902796477975256</v>
      </c>
      <c r="U3646" s="43">
        <f ca="1">_xll.BInterpol('Base CDI'!$H$4:$H$28,'Base CDI'!$I$4:$I$29,S3646,"Cubic","Extrapolate=Linear","MultiX=Average","Skip=True","Sort=True")</f>
        <v>13.788239193648341</v>
      </c>
    </row>
    <row r="3647" spans="16:21" x14ac:dyDescent="0.25">
      <c r="P3647" s="10">
        <v>39815</v>
      </c>
      <c r="Q3647">
        <v>20.35426</v>
      </c>
      <c r="S3647" s="42">
        <f t="shared" ca="1" si="61"/>
        <v>49505</v>
      </c>
      <c r="T3647" s="43">
        <f ca="1">_xll.BInterpol('Base CDI'!$H$4:$H$28,'Base CDI'!$J$4:$J$29,S3647,"Cubic","Extrapolate=Linear","MultiX=Average","Skip=True","Sort=True")</f>
        <v>13.902697052442669</v>
      </c>
      <c r="U3647" s="43">
        <f ca="1">_xll.BInterpol('Base CDI'!$H$4:$H$28,'Base CDI'!$I$4:$I$29,S3647,"Cubic","Extrapolate=Linear","MultiX=Average","Skip=True","Sort=True")</f>
        <v>13.788295779496964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49506</v>
      </c>
      <c r="T3648" s="43">
        <f ca="1">_xll.BInterpol('Base CDI'!$H$4:$H$28,'Base CDI'!$J$4:$J$29,S3648,"Cubic","Extrapolate=Linear","MultiX=Average","Skip=True","Sort=True")</f>
        <v>13.902597437002157</v>
      </c>
      <c r="U3648" s="43">
        <f ca="1">_xll.BInterpol('Base CDI'!$H$4:$H$28,'Base CDI'!$I$4:$I$29,S3648,"Cubic","Extrapolate=Linear","MultiX=Average","Skip=True","Sort=True")</f>
        <v>13.788352493132773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49507</v>
      </c>
      <c r="T3649" s="43">
        <f ca="1">_xll.BInterpol('Base CDI'!$H$4:$H$28,'Base CDI'!$J$4:$J$29,S3649,"Cubic","Extrapolate=Linear","MultiX=Average","Skip=True","Sort=True")</f>
        <v>13.902497632007366</v>
      </c>
      <c r="U3649" s="43">
        <f ca="1">_xll.BInterpol('Base CDI'!$H$4:$H$28,'Base CDI'!$I$4:$I$29,S3649,"Cubic","Extrapolate=Linear","MultiX=Average","Skip=True","Sort=True")</f>
        <v>13.788409334317802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49508</v>
      </c>
      <c r="T3650" s="43">
        <f ca="1">_xll.BInterpol('Base CDI'!$H$4:$H$28,'Base CDI'!$J$4:$J$29,S3650,"Cubic","Extrapolate=Linear","MultiX=Average","Skip=True","Sort=True")</f>
        <v>13.902397637811941</v>
      </c>
      <c r="U3650" s="43">
        <f ca="1">_xll.BInterpol('Base CDI'!$H$4:$H$28,'Base CDI'!$I$4:$I$29,S3650,"Cubic","Extrapolate=Linear","MultiX=Average","Skip=True","Sort=True")</f>
        <v>13.788466302814088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49509</v>
      </c>
      <c r="T3651" s="43">
        <f ca="1">_xll.BInterpol('Base CDI'!$H$4:$H$28,'Base CDI'!$J$4:$J$29,S3651,"Cubic","Extrapolate=Linear","MultiX=Average","Skip=True","Sort=True")</f>
        <v>13.902297454769529</v>
      </c>
      <c r="U3651" s="43">
        <f ca="1">_xll.BInterpol('Base CDI'!$H$4:$H$28,'Base CDI'!$I$4:$I$29,S3651,"Cubic","Extrapolate=Linear","MultiX=Average","Skip=True","Sort=True")</f>
        <v>13.788523398383663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49510</v>
      </c>
      <c r="T3652" s="43">
        <f ca="1">_xll.BInterpol('Base CDI'!$H$4:$H$28,'Base CDI'!$J$4:$J$29,S3652,"Cubic","Extrapolate=Linear","MultiX=Average","Skip=True","Sort=True")</f>
        <v>13.902197083233776</v>
      </c>
      <c r="U3652" s="43">
        <f ca="1">_xll.BInterpol('Base CDI'!$H$4:$H$28,'Base CDI'!$I$4:$I$29,S3652,"Cubic","Extrapolate=Linear","MultiX=Average","Skip=True","Sort=True")</f>
        <v>13.788580620788565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49511</v>
      </c>
      <c r="T3653" s="43">
        <f ca="1">_xll.BInterpol('Base CDI'!$H$4:$H$28,'Base CDI'!$J$4:$J$29,S3653,"Cubic","Extrapolate=Linear","MultiX=Average","Skip=True","Sort=True")</f>
        <v>13.902096523558328</v>
      </c>
      <c r="U3653" s="43">
        <f ca="1">_xll.BInterpol('Base CDI'!$H$4:$H$28,'Base CDI'!$I$4:$I$29,S3653,"Cubic","Extrapolate=Linear","MultiX=Average","Skip=True","Sort=True")</f>
        <v>13.788637969790827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49512</v>
      </c>
      <c r="T3654" s="43">
        <f ca="1">_xll.BInterpol('Base CDI'!$H$4:$H$28,'Base CDI'!$J$4:$J$29,S3654,"Cubic","Extrapolate=Linear","MultiX=Average","Skip=True","Sort=True")</f>
        <v>13.901995776096831</v>
      </c>
      <c r="U3654" s="43">
        <f ca="1">_xll.BInterpol('Base CDI'!$H$4:$H$28,'Base CDI'!$I$4:$I$29,S3654,"Cubic","Extrapolate=Linear","MultiX=Average","Skip=True","Sort=True")</f>
        <v>13.788695445152484</v>
      </c>
    </row>
    <row r="3655" spans="16:21" x14ac:dyDescent="0.25">
      <c r="P3655" s="10">
        <v>39827</v>
      </c>
      <c r="Q3655">
        <v>20.43684</v>
      </c>
      <c r="S3655" s="42">
        <f t="shared" ca="1" si="61"/>
        <v>49513</v>
      </c>
      <c r="T3655" s="43">
        <f ca="1">_xll.BInterpol('Base CDI'!$H$4:$H$28,'Base CDI'!$J$4:$J$29,S3655,"Cubic","Extrapolate=Linear","MultiX=Average","Skip=True","Sort=True")</f>
        <v>13.90189484120293</v>
      </c>
      <c r="U3655" s="43">
        <f ca="1">_xll.BInterpol('Base CDI'!$H$4:$H$28,'Base CDI'!$I$4:$I$29,S3655,"Cubic","Extrapolate=Linear","MultiX=Average","Skip=True","Sort=True")</f>
        <v>13.788753046635573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49514</v>
      </c>
      <c r="T3656" s="43">
        <f ca="1">_xll.BInterpol('Base CDI'!$H$4:$H$28,'Base CDI'!$J$4:$J$29,S3656,"Cubic","Extrapolate=Linear","MultiX=Average","Skip=True","Sort=True")</f>
        <v>13.901793719230271</v>
      </c>
      <c r="U3656" s="43">
        <f ca="1">_xll.BInterpol('Base CDI'!$H$4:$H$28,'Base CDI'!$I$4:$I$29,S3656,"Cubic","Extrapolate=Linear","MultiX=Average","Skip=True","Sort=True")</f>
        <v>13.788810774002128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49515</v>
      </c>
      <c r="T3657" s="43">
        <f ca="1">_xll.BInterpol('Base CDI'!$H$4:$H$28,'Base CDI'!$J$4:$J$29,S3657,"Cubic","Extrapolate=Linear","MultiX=Average","Skip=True","Sort=True")</f>
        <v>13.901692410532503</v>
      </c>
      <c r="U3657" s="43">
        <f ca="1">_xll.BInterpol('Base CDI'!$H$4:$H$28,'Base CDI'!$I$4:$I$29,S3657,"Cubic","Extrapolate=Linear","MultiX=Average","Skip=True","Sort=True")</f>
        <v>13.788868627014184</v>
      </c>
    </row>
    <row r="3658" spans="16:21" x14ac:dyDescent="0.25">
      <c r="P3658" s="10">
        <v>39832</v>
      </c>
      <c r="Q3658">
        <v>20.46791</v>
      </c>
      <c r="S3658" s="42">
        <f t="shared" ca="1" si="61"/>
        <v>49516</v>
      </c>
      <c r="T3658" s="43">
        <f ca="1">_xll.BInterpol('Base CDI'!$H$4:$H$28,'Base CDI'!$J$4:$J$29,S3658,"Cubic","Extrapolate=Linear","MultiX=Average","Skip=True","Sort=True")</f>
        <v>13.901590915463268</v>
      </c>
      <c r="U3658" s="43">
        <f ca="1">_xll.BInterpol('Base CDI'!$H$4:$H$28,'Base CDI'!$I$4:$I$29,S3658,"Cubic","Extrapolate=Linear","MultiX=Average","Skip=True","Sort=True")</f>
        <v>13.788926605433774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49517</v>
      </c>
      <c r="T3659" s="43">
        <f ca="1">_xll.BInterpol('Base CDI'!$H$4:$H$28,'Base CDI'!$J$4:$J$29,S3659,"Cubic","Extrapolate=Linear","MultiX=Average","Skip=True","Sort=True")</f>
        <v>13.901489234376216</v>
      </c>
      <c r="U3659" s="43">
        <f ca="1">_xll.BInterpol('Base CDI'!$H$4:$H$28,'Base CDI'!$I$4:$I$29,S3659,"Cubic","Extrapolate=Linear","MultiX=Average","Skip=True","Sort=True")</f>
        <v>13.788984709022937</v>
      </c>
    </row>
    <row r="3660" spans="16:21" x14ac:dyDescent="0.25">
      <c r="P3660" s="10">
        <v>39834</v>
      </c>
      <c r="Q3660">
        <v>20.48837</v>
      </c>
      <c r="S3660" s="42">
        <f t="shared" ca="1" si="62"/>
        <v>49518</v>
      </c>
      <c r="T3660" s="43">
        <f ca="1">_xll.BInterpol('Base CDI'!$H$4:$H$28,'Base CDI'!$J$4:$J$29,S3660,"Cubic","Extrapolate=Linear","MultiX=Average","Skip=True","Sort=True")</f>
        <v>13.901387367624991</v>
      </c>
      <c r="U3660" s="43">
        <f ca="1">_xll.BInterpol('Base CDI'!$H$4:$H$28,'Base CDI'!$I$4:$I$29,S3660,"Cubic","Extrapolate=Linear","MultiX=Average","Skip=True","Sort=True")</f>
        <v>13.789042937543705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49519</v>
      </c>
      <c r="T3661" s="43">
        <f ca="1">_xll.BInterpol('Base CDI'!$H$4:$H$28,'Base CDI'!$J$4:$J$29,S3661,"Cubic","Extrapolate=Linear","MultiX=Average","Skip=True","Sort=True")</f>
        <v>13.901285315563237</v>
      </c>
      <c r="U3661" s="43">
        <f ca="1">_xll.BInterpol('Base CDI'!$H$4:$H$28,'Base CDI'!$I$4:$I$29,S3661,"Cubic","Extrapolate=Linear","MultiX=Average","Skip=True","Sort=True")</f>
        <v>13.789101290758115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49520</v>
      </c>
      <c r="T3662" s="43">
        <f ca="1">_xll.BInterpol('Base CDI'!$H$4:$H$28,'Base CDI'!$J$4:$J$29,S3662,"Cubic","Extrapolate=Linear","MultiX=Average","Skip=True","Sort=True")</f>
        <v>13.901183078544605</v>
      </c>
      <c r="U3662" s="43">
        <f ca="1">_xll.BInterpol('Base CDI'!$H$4:$H$28,'Base CDI'!$I$4:$I$29,S3662,"Cubic","Extrapolate=Linear","MultiX=Average","Skip=True","Sort=True")</f>
        <v>13.789159768428201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49521</v>
      </c>
      <c r="T3663" s="43">
        <f ca="1">_xll.BInterpol('Base CDI'!$H$4:$H$28,'Base CDI'!$J$4:$J$29,S3663,"Cubic","Extrapolate=Linear","MultiX=Average","Skip=True","Sort=True")</f>
        <v>13.901080656922737</v>
      </c>
      <c r="U3663" s="43">
        <f ca="1">_xll.BInterpol('Base CDI'!$H$4:$H$28,'Base CDI'!$I$4:$I$29,S3663,"Cubic","Extrapolate=Linear","MultiX=Average","Skip=True","Sort=True")</f>
        <v>13.789218370315997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49522</v>
      </c>
      <c r="T3664" s="43">
        <f ca="1">_xll.BInterpol('Base CDI'!$H$4:$H$28,'Base CDI'!$J$4:$J$29,S3664,"Cubic","Extrapolate=Linear","MultiX=Average","Skip=True","Sort=True")</f>
        <v>13.900978051051281</v>
      </c>
      <c r="U3664" s="43">
        <f ca="1">_xll.BInterpol('Base CDI'!$H$4:$H$28,'Base CDI'!$I$4:$I$29,S3664,"Cubic","Extrapolate=Linear","MultiX=Average","Skip=True","Sort=True")</f>
        <v>13.78927709618354</v>
      </c>
    </row>
    <row r="3665" spans="16:21" x14ac:dyDescent="0.25">
      <c r="P3665" s="10">
        <v>39841</v>
      </c>
      <c r="Q3665">
        <v>20.53744</v>
      </c>
      <c r="S3665" s="42">
        <f t="shared" ca="1" si="62"/>
        <v>49523</v>
      </c>
      <c r="T3665" s="43">
        <f ca="1">_xll.BInterpol('Base CDI'!$H$4:$H$28,'Base CDI'!$J$4:$J$29,S3665,"Cubic","Extrapolate=Linear","MultiX=Average","Skip=True","Sort=True")</f>
        <v>13.900875261283881</v>
      </c>
      <c r="U3665" s="43">
        <f ca="1">_xll.BInterpol('Base CDI'!$H$4:$H$28,'Base CDI'!$I$4:$I$29,S3665,"Cubic","Extrapolate=Linear","MultiX=Average","Skip=True","Sort=True")</f>
        <v>13.789335945792862</v>
      </c>
    </row>
    <row r="3666" spans="16:21" x14ac:dyDescent="0.25">
      <c r="P3666" s="10">
        <v>39842</v>
      </c>
      <c r="Q3666">
        <v>20.54712</v>
      </c>
      <c r="S3666" s="42">
        <f t="shared" ca="1" si="62"/>
        <v>49524</v>
      </c>
      <c r="T3666" s="43">
        <f ca="1">_xll.BInterpol('Base CDI'!$H$4:$H$28,'Base CDI'!$J$4:$J$29,S3666,"Cubic","Extrapolate=Linear","MultiX=Average","Skip=True","Sort=True")</f>
        <v>13.900772287974185</v>
      </c>
      <c r="U3666" s="43">
        <f ca="1">_xll.BInterpol('Base CDI'!$H$4:$H$28,'Base CDI'!$I$4:$I$29,S3666,"Cubic","Extrapolate=Linear","MultiX=Average","Skip=True","Sort=True")</f>
        <v>13.789394918906002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49525</v>
      </c>
      <c r="T3667" s="43">
        <f ca="1">_xll.BInterpol('Base CDI'!$H$4:$H$28,'Base CDI'!$J$4:$J$29,S3667,"Cubic","Extrapolate=Linear","MultiX=Average","Skip=True","Sort=True")</f>
        <v>13.900669131475839</v>
      </c>
      <c r="U3667" s="43">
        <f ca="1">_xll.BInterpol('Base CDI'!$H$4:$H$28,'Base CDI'!$I$4:$I$29,S3667,"Cubic","Extrapolate=Linear","MultiX=Average","Skip=True","Sort=True")</f>
        <v>13.789454015284994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49526</v>
      </c>
      <c r="T3668" s="43">
        <f ca="1">_xll.BInterpol('Base CDI'!$H$4:$H$28,'Base CDI'!$J$4:$J$29,S3668,"Cubic","Extrapolate=Linear","MultiX=Average","Skip=True","Sort=True")</f>
        <v>13.900565792142487</v>
      </c>
      <c r="U3668" s="43">
        <f ca="1">_xll.BInterpol('Base CDI'!$H$4:$H$28,'Base CDI'!$I$4:$I$29,S3668,"Cubic","Extrapolate=Linear","MultiX=Average","Skip=True","Sort=True")</f>
        <v>13.789513234691871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49527</v>
      </c>
      <c r="T3669" s="43">
        <f ca="1">_xll.BInterpol('Base CDI'!$H$4:$H$28,'Base CDI'!$J$4:$J$29,S3669,"Cubic","Extrapolate=Linear","MultiX=Average","Skip=True","Sort=True")</f>
        <v>13.900462270327777</v>
      </c>
      <c r="U3669" s="43">
        <f ca="1">_xll.BInterpol('Base CDI'!$H$4:$H$28,'Base CDI'!$I$4:$I$29,S3669,"Cubic","Extrapolate=Linear","MultiX=Average","Skip=True","Sort=True")</f>
        <v>13.78957257688867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49528</v>
      </c>
      <c r="T3670" s="43">
        <f ca="1">_xll.BInterpol('Base CDI'!$H$4:$H$28,'Base CDI'!$J$4:$J$29,S3670,"Cubic","Extrapolate=Linear","MultiX=Average","Skip=True","Sort=True")</f>
        <v>13.900358566385355</v>
      </c>
      <c r="U3670" s="43">
        <f ca="1">_xll.BInterpol('Base CDI'!$H$4:$H$28,'Base CDI'!$I$4:$I$29,S3670,"Cubic","Extrapolate=Linear","MultiX=Average","Skip=True","Sort=True")</f>
        <v>13.789632041637423</v>
      </c>
    </row>
    <row r="3671" spans="16:21" x14ac:dyDescent="0.25">
      <c r="P3671" s="10">
        <v>39849</v>
      </c>
      <c r="Q3671">
        <v>20.59564</v>
      </c>
      <c r="S3671" s="42">
        <f t="shared" ca="1" si="62"/>
        <v>49529</v>
      </c>
      <c r="T3671" s="43">
        <f ca="1">_xll.BInterpol('Base CDI'!$H$4:$H$28,'Base CDI'!$J$4:$J$29,S3671,"Cubic","Extrapolate=Linear","MultiX=Average","Skip=True","Sort=True")</f>
        <v>13.900254680668867</v>
      </c>
      <c r="U3671" s="43">
        <f ca="1">_xll.BInterpol('Base CDI'!$H$4:$H$28,'Base CDI'!$I$4:$I$29,S3671,"Cubic","Extrapolate=Linear","MultiX=Average","Skip=True","Sort=True")</f>
        <v>13.789691628700171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49530</v>
      </c>
      <c r="T3672" s="43">
        <f ca="1">_xll.BInterpol('Base CDI'!$H$4:$H$28,'Base CDI'!$J$4:$J$29,S3672,"Cubic","Extrapolate=Linear","MultiX=Average","Skip=True","Sort=True")</f>
        <v>13.900150613531958</v>
      </c>
      <c r="U3672" s="43">
        <f ca="1">_xll.BInterpol('Base CDI'!$H$4:$H$28,'Base CDI'!$I$4:$I$29,S3672,"Cubic","Extrapolate=Linear","MultiX=Average","Skip=True","Sort=True")</f>
        <v>13.789751337838943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49531</v>
      </c>
      <c r="T3673" s="43">
        <f ca="1">_xll.BInterpol('Base CDI'!$H$4:$H$28,'Base CDI'!$J$4:$J$29,S3673,"Cubic","Extrapolate=Linear","MultiX=Average","Skip=True","Sort=True")</f>
        <v>13.900046365328276</v>
      </c>
      <c r="U3673" s="43">
        <f ca="1">_xll.BInterpol('Base CDI'!$H$4:$H$28,'Base CDI'!$I$4:$I$29,S3673,"Cubic","Extrapolate=Linear","MultiX=Average","Skip=True","Sort=True")</f>
        <v>13.789811168815778</v>
      </c>
    </row>
    <row r="3674" spans="16:21" x14ac:dyDescent="0.25">
      <c r="P3674" s="10">
        <v>39854</v>
      </c>
      <c r="Q3674">
        <v>20.62482</v>
      </c>
      <c r="S3674" s="42">
        <f t="shared" ca="1" si="62"/>
        <v>49532</v>
      </c>
      <c r="T3674" s="43">
        <f ca="1">_xll.BInterpol('Base CDI'!$H$4:$H$28,'Base CDI'!$J$4:$J$29,S3674,"Cubic","Extrapolate=Linear","MultiX=Average","Skip=True","Sort=True")</f>
        <v>13.899941936411464</v>
      </c>
      <c r="U3674" s="43">
        <f ca="1">_xll.BInterpol('Base CDI'!$H$4:$H$28,'Base CDI'!$I$4:$I$29,S3674,"Cubic","Extrapolate=Linear","MultiX=Average","Skip=True","Sort=True")</f>
        <v>13.789871121392707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49533</v>
      </c>
      <c r="T3675" s="43">
        <f ca="1">_xll.BInterpol('Base CDI'!$H$4:$H$28,'Base CDI'!$J$4:$J$29,S3675,"Cubic","Extrapolate=Linear","MultiX=Average","Skip=True","Sort=True")</f>
        <v>13.89983732713517</v>
      </c>
      <c r="U3675" s="43">
        <f ca="1">_xll.BInterpol('Base CDI'!$H$4:$H$28,'Base CDI'!$I$4:$I$29,S3675,"Cubic","Extrapolate=Linear","MultiX=Average","Skip=True","Sort=True")</f>
        <v>13.78993119533177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49534</v>
      </c>
      <c r="T3676" s="43">
        <f ca="1">_xll.BInterpol('Base CDI'!$H$4:$H$28,'Base CDI'!$J$4:$J$29,S3676,"Cubic","Extrapolate=Linear","MultiX=Average","Skip=True","Sort=True")</f>
        <v>13.899732537853041</v>
      </c>
      <c r="U3676" s="43">
        <f ca="1">_xll.BInterpol('Base CDI'!$H$4:$H$28,'Base CDI'!$I$4:$I$29,S3676,"Cubic","Extrapolate=Linear","MultiX=Average","Skip=True","Sort=True")</f>
        <v>13.789991390394999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49535</v>
      </c>
      <c r="T3677" s="43">
        <f ca="1">_xll.BInterpol('Base CDI'!$H$4:$H$28,'Base CDI'!$J$4:$J$29,S3677,"Cubic","Extrapolate=Linear","MultiX=Average","Skip=True","Sort=True")</f>
        <v>13.899627568918721</v>
      </c>
      <c r="U3677" s="43">
        <f ca="1">_xll.BInterpol('Base CDI'!$H$4:$H$28,'Base CDI'!$I$4:$I$29,S3677,"Cubic","Extrapolate=Linear","MultiX=Average","Skip=True","Sort=True")</f>
        <v>13.790051706344428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49536</v>
      </c>
      <c r="T3678" s="43">
        <f ca="1">_xll.BInterpol('Base CDI'!$H$4:$H$28,'Base CDI'!$J$4:$J$29,S3678,"Cubic","Extrapolate=Linear","MultiX=Average","Skip=True","Sort=True")</f>
        <v>13.899522420685855</v>
      </c>
      <c r="U3678" s="43">
        <f ca="1">_xll.BInterpol('Base CDI'!$H$4:$H$28,'Base CDI'!$I$4:$I$29,S3678,"Cubic","Extrapolate=Linear","MultiX=Average","Skip=True","Sort=True")</f>
        <v>13.790112142942096</v>
      </c>
    </row>
    <row r="3679" spans="16:21" x14ac:dyDescent="0.25">
      <c r="P3679" s="10">
        <v>39861</v>
      </c>
      <c r="Q3679">
        <v>20.67353</v>
      </c>
      <c r="S3679" s="42">
        <f t="shared" ca="1" si="62"/>
        <v>49537</v>
      </c>
      <c r="T3679" s="43">
        <f ca="1">_xll.BInterpol('Base CDI'!$H$4:$H$28,'Base CDI'!$J$4:$J$29,S3679,"Cubic","Extrapolate=Linear","MultiX=Average","Skip=True","Sort=True")</f>
        <v>13.899417093508093</v>
      </c>
      <c r="U3679" s="43">
        <f ca="1">_xll.BInterpol('Base CDI'!$H$4:$H$28,'Base CDI'!$I$4:$I$29,S3679,"Cubic","Extrapolate=Linear","MultiX=Average","Skip=True","Sort=True")</f>
        <v>13.790172699950034</v>
      </c>
    </row>
    <row r="3680" spans="16:21" x14ac:dyDescent="0.25">
      <c r="P3680" s="10">
        <v>39862</v>
      </c>
      <c r="Q3680">
        <v>20.68328</v>
      </c>
      <c r="S3680" s="42">
        <f t="shared" ca="1" si="62"/>
        <v>49538</v>
      </c>
      <c r="T3680" s="43">
        <f ca="1">_xll.BInterpol('Base CDI'!$H$4:$H$28,'Base CDI'!$J$4:$J$29,S3680,"Cubic","Extrapolate=Linear","MultiX=Average","Skip=True","Sort=True")</f>
        <v>13.89931158773908</v>
      </c>
      <c r="U3680" s="43">
        <f ca="1">_xll.BInterpol('Base CDI'!$H$4:$H$28,'Base CDI'!$I$4:$I$29,S3680,"Cubic","Extrapolate=Linear","MultiX=Average","Skip=True","Sort=True")</f>
        <v>13.79023337713028</v>
      </c>
    </row>
    <row r="3681" spans="16:21" x14ac:dyDescent="0.25">
      <c r="P3681" s="10">
        <v>39863</v>
      </c>
      <c r="Q3681">
        <v>20.69304</v>
      </c>
      <c r="S3681" s="42">
        <f t="shared" ca="1" si="62"/>
        <v>49539</v>
      </c>
      <c r="T3681" s="43">
        <f ca="1">_xll.BInterpol('Base CDI'!$H$4:$H$28,'Base CDI'!$J$4:$J$29,S3681,"Cubic","Extrapolate=Linear","MultiX=Average","Skip=True","Sort=True")</f>
        <v>13.89920590373246</v>
      </c>
      <c r="U3681" s="43">
        <f ca="1">_xll.BInterpol('Base CDI'!$H$4:$H$28,'Base CDI'!$I$4:$I$29,S3681,"Cubic","Extrapolate=Linear","MultiX=Average","Skip=True","Sort=True")</f>
        <v>13.790294174244867</v>
      </c>
    </row>
    <row r="3682" spans="16:21" x14ac:dyDescent="0.25">
      <c r="P3682" s="10">
        <v>39864</v>
      </c>
      <c r="Q3682">
        <v>20.7028</v>
      </c>
      <c r="S3682" s="42">
        <f t="shared" ca="1" si="62"/>
        <v>49540</v>
      </c>
      <c r="T3682" s="43">
        <f ca="1">_xll.BInterpol('Base CDI'!$H$4:$H$28,'Base CDI'!$J$4:$J$29,S3682,"Cubic","Extrapolate=Linear","MultiX=Average","Skip=True","Sort=True")</f>
        <v>13.89910004184188</v>
      </c>
      <c r="U3682" s="43">
        <f ca="1">_xll.BInterpol('Base CDI'!$H$4:$H$28,'Base CDI'!$I$4:$I$29,S3682,"Cubic","Extrapolate=Linear","MultiX=Average","Skip=True","Sort=True")</f>
        <v>13.790355091055829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49541</v>
      </c>
      <c r="T3683" s="43">
        <f ca="1">_xll.BInterpol('Base CDI'!$H$4:$H$28,'Base CDI'!$J$4:$J$29,S3683,"Cubic","Extrapolate=Linear","MultiX=Average","Skip=True","Sort=True")</f>
        <v>13.898994002420986</v>
      </c>
      <c r="U3683" s="43">
        <f ca="1">_xll.BInterpol('Base CDI'!$H$4:$H$28,'Base CDI'!$I$4:$I$29,S3683,"Cubic","Extrapolate=Linear","MultiX=Average","Skip=True","Sort=True")</f>
        <v>13.790416127325205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49542</v>
      </c>
      <c r="T3684" s="43">
        <f ca="1">_xll.BInterpol('Base CDI'!$H$4:$H$28,'Base CDI'!$J$4:$J$29,S3684,"Cubic","Extrapolate=Linear","MultiX=Average","Skip=True","Sort=True")</f>
        <v>13.898887785823424</v>
      </c>
      <c r="U3684" s="43">
        <f ca="1">_xll.BInterpol('Base CDI'!$H$4:$H$28,'Base CDI'!$I$4:$I$29,S3684,"Cubic","Extrapolate=Linear","MultiX=Average","Skip=True","Sort=True")</f>
        <v>13.790477282815027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49543</v>
      </c>
      <c r="T3685" s="43">
        <f ca="1">_xll.BInterpol('Base CDI'!$H$4:$H$28,'Base CDI'!$J$4:$J$29,S3685,"Cubic","Extrapolate=Linear","MultiX=Average","Skip=True","Sort=True")</f>
        <v>13.89878139240284</v>
      </c>
      <c r="U3685" s="43">
        <f ca="1">_xll.BInterpol('Base CDI'!$H$4:$H$28,'Base CDI'!$I$4:$I$29,S3685,"Cubic","Extrapolate=Linear","MultiX=Average","Skip=True","Sort=True")</f>
        <v>13.790538557287332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49544</v>
      </c>
      <c r="T3686" s="43">
        <f ca="1">_xll.BInterpol('Base CDI'!$H$4:$H$28,'Base CDI'!$J$4:$J$29,S3686,"Cubic","Extrapolate=Linear","MultiX=Average","Skip=True","Sort=True")</f>
        <v>13.898674822512881</v>
      </c>
      <c r="U3686" s="43">
        <f ca="1">_xll.BInterpol('Base CDI'!$H$4:$H$28,'Base CDI'!$I$4:$I$29,S3686,"Cubic","Extrapolate=Linear","MultiX=Average","Skip=True","Sort=True")</f>
        <v>13.790599950504154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49545</v>
      </c>
      <c r="T3687" s="43">
        <f ca="1">_xll.BInterpol('Base CDI'!$H$4:$H$28,'Base CDI'!$J$4:$J$29,S3687,"Cubic","Extrapolate=Linear","MultiX=Average","Skip=True","Sort=True")</f>
        <v>13.898568076507191</v>
      </c>
      <c r="U3687" s="43">
        <f ca="1">_xll.BInterpol('Base CDI'!$H$4:$H$28,'Base CDI'!$I$4:$I$29,S3687,"Cubic","Extrapolate=Linear","MultiX=Average","Skip=True","Sort=True")</f>
        <v>13.790661462227527</v>
      </c>
    </row>
    <row r="3688" spans="16:21" x14ac:dyDescent="0.25">
      <c r="P3688" s="10">
        <v>39876</v>
      </c>
      <c r="Q3688">
        <v>20.76145</v>
      </c>
      <c r="S3688" s="42">
        <f t="shared" ca="1" si="62"/>
        <v>49546</v>
      </c>
      <c r="T3688" s="43">
        <f ca="1">_xll.BInterpol('Base CDI'!$H$4:$H$28,'Base CDI'!$J$4:$J$29,S3688,"Cubic","Extrapolate=Linear","MultiX=Average","Skip=True","Sort=True")</f>
        <v>13.898461154739419</v>
      </c>
      <c r="U3688" s="43">
        <f ca="1">_xll.BInterpol('Base CDI'!$H$4:$H$28,'Base CDI'!$I$4:$I$29,S3688,"Cubic","Extrapolate=Linear","MultiX=Average","Skip=True","Sort=True")</f>
        <v>13.790723092219487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49547</v>
      </c>
      <c r="T3689" s="43">
        <f ca="1">_xll.BInterpol('Base CDI'!$H$4:$H$28,'Base CDI'!$J$4:$J$29,S3689,"Cubic","Extrapolate=Linear","MultiX=Average","Skip=True","Sort=True")</f>
        <v>13.898354057563209</v>
      </c>
      <c r="U3689" s="43">
        <f ca="1">_xll.BInterpol('Base CDI'!$H$4:$H$28,'Base CDI'!$I$4:$I$29,S3689,"Cubic","Extrapolate=Linear","MultiX=Average","Skip=True","Sort=True")</f>
        <v>13.790784840242068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49548</v>
      </c>
      <c r="T3690" s="43">
        <f ca="1">_xll.BInterpol('Base CDI'!$H$4:$H$28,'Base CDI'!$J$4:$J$29,S3690,"Cubic","Extrapolate=Linear","MultiX=Average","Skip=True","Sort=True")</f>
        <v>13.898246785332207</v>
      </c>
      <c r="U3690" s="43">
        <f ca="1">_xll.BInterpol('Base CDI'!$H$4:$H$28,'Base CDI'!$I$4:$I$29,S3690,"Cubic","Extrapolate=Linear","MultiX=Average","Skip=True","Sort=True")</f>
        <v>13.790846706057309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49549</v>
      </c>
      <c r="T3691" s="43">
        <f ca="1">_xll.BInterpol('Base CDI'!$H$4:$H$28,'Base CDI'!$J$4:$J$29,S3691,"Cubic","Extrapolate=Linear","MultiX=Average","Skip=True","Sort=True")</f>
        <v>13.898139338400059</v>
      </c>
      <c r="U3691" s="43">
        <f ca="1">_xll.BInterpol('Base CDI'!$H$4:$H$28,'Base CDI'!$I$4:$I$29,S3691,"Cubic","Extrapolate=Linear","MultiX=Average","Skip=True","Sort=True")</f>
        <v>13.790908689427239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49550</v>
      </c>
      <c r="T3692" s="43">
        <f ca="1">_xll.BInterpol('Base CDI'!$H$4:$H$28,'Base CDI'!$J$4:$J$29,S3692,"Cubic","Extrapolate=Linear","MultiX=Average","Skip=True","Sort=True")</f>
        <v>13.898031717120412</v>
      </c>
      <c r="U3692" s="43">
        <f ca="1">_xll.BInterpol('Base CDI'!$H$4:$H$28,'Base CDI'!$I$4:$I$29,S3692,"Cubic","Extrapolate=Linear","MultiX=Average","Skip=True","Sort=True")</f>
        <v>13.790970790113898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49551</v>
      </c>
      <c r="T3693" s="43">
        <f ca="1">_xll.BInterpol('Base CDI'!$H$4:$H$28,'Base CDI'!$J$4:$J$29,S3693,"Cubic","Extrapolate=Linear","MultiX=Average","Skip=True","Sort=True")</f>
        <v>13.897923921846912</v>
      </c>
      <c r="U3693" s="43">
        <f ca="1">_xll.BInterpol('Base CDI'!$H$4:$H$28,'Base CDI'!$I$4:$I$29,S3693,"Cubic","Extrapolate=Linear","MultiX=Average","Skip=True","Sort=True")</f>
        <v>13.791033007879317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49552</v>
      </c>
      <c r="T3694" s="43">
        <f ca="1">_xll.BInterpol('Base CDI'!$H$4:$H$28,'Base CDI'!$J$4:$J$29,S3694,"Cubic","Extrapolate=Linear","MultiX=Average","Skip=True","Sort=True")</f>
        <v>13.897815952933204</v>
      </c>
      <c r="U3694" s="43">
        <f ca="1">_xll.BInterpol('Base CDI'!$H$4:$H$28,'Base CDI'!$I$4:$I$29,S3694,"Cubic","Extrapolate=Linear","MultiX=Average","Skip=True","Sort=True")</f>
        <v>13.791095342485535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49553</v>
      </c>
      <c r="T3695" s="43">
        <f ca="1">_xll.BInterpol('Base CDI'!$H$4:$H$28,'Base CDI'!$J$4:$J$29,S3695,"Cubic","Extrapolate=Linear","MultiX=Average","Skip=True","Sort=True")</f>
        <v>13.897707810732934</v>
      </c>
      <c r="U3695" s="43">
        <f ca="1">_xll.BInterpol('Base CDI'!$H$4:$H$28,'Base CDI'!$I$4:$I$29,S3695,"Cubic","Extrapolate=Linear","MultiX=Average","Skip=True","Sort=True")</f>
        <v>13.791157793694586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49554</v>
      </c>
      <c r="T3696" s="43">
        <f ca="1">_xll.BInterpol('Base CDI'!$H$4:$H$28,'Base CDI'!$J$4:$J$29,S3696,"Cubic","Extrapolate=Linear","MultiX=Average","Skip=True","Sort=True")</f>
        <v>13.897599495599749</v>
      </c>
      <c r="U3696" s="43">
        <f ca="1">_xll.BInterpol('Base CDI'!$H$4:$H$28,'Base CDI'!$I$4:$I$29,S3696,"Cubic","Extrapolate=Linear","MultiX=Average","Skip=True","Sort=True")</f>
        <v>13.791220361268502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49555</v>
      </c>
      <c r="T3697" s="43">
        <f ca="1">_xll.BInterpol('Base CDI'!$H$4:$H$28,'Base CDI'!$J$4:$J$29,S3697,"Cubic","Extrapolate=Linear","MultiX=Average","Skip=True","Sort=True")</f>
        <v>13.897491007887297</v>
      </c>
      <c r="U3697" s="43">
        <f ca="1">_xll.BInterpol('Base CDI'!$H$4:$H$28,'Base CDI'!$I$4:$I$29,S3697,"Cubic","Extrapolate=Linear","MultiX=Average","Skip=True","Sort=True")</f>
        <v>13.791283044969322</v>
      </c>
    </row>
    <row r="3698" spans="16:21" x14ac:dyDescent="0.25">
      <c r="P3698" s="10">
        <v>39890</v>
      </c>
      <c r="Q3698">
        <v>20.85501</v>
      </c>
      <c r="S3698" s="42">
        <f t="shared" ca="1" si="62"/>
        <v>49556</v>
      </c>
      <c r="T3698" s="43">
        <f ca="1">_xll.BInterpol('Base CDI'!$H$4:$H$28,'Base CDI'!$J$4:$J$29,S3698,"Cubic","Extrapolate=Linear","MultiX=Average","Skip=True","Sort=True")</f>
        <v>13.897382347949218</v>
      </c>
      <c r="U3698" s="43">
        <f ca="1">_xll.BInterpol('Base CDI'!$H$4:$H$28,'Base CDI'!$I$4:$I$29,S3698,"Cubic","Extrapolate=Linear","MultiX=Average","Skip=True","Sort=True")</f>
        <v>13.79134584455908</v>
      </c>
    </row>
    <row r="3699" spans="16:21" x14ac:dyDescent="0.25">
      <c r="P3699" s="10">
        <v>39891</v>
      </c>
      <c r="Q3699">
        <v>20.86373</v>
      </c>
      <c r="S3699" s="42">
        <f t="shared" ca="1" si="62"/>
        <v>49557</v>
      </c>
      <c r="T3699" s="43">
        <f ca="1">_xll.BInterpol('Base CDI'!$H$4:$H$28,'Base CDI'!$J$4:$J$29,S3699,"Cubic","Extrapolate=Linear","MultiX=Average","Skip=True","Sort=True")</f>
        <v>13.897273516139165</v>
      </c>
      <c r="U3699" s="43">
        <f ca="1">_xll.BInterpol('Base CDI'!$H$4:$H$28,'Base CDI'!$I$4:$I$29,S3699,"Cubic","Extrapolate=Linear","MultiX=Average","Skip=True","Sort=True")</f>
        <v>13.791408759799809</v>
      </c>
    </row>
    <row r="3700" spans="16:21" x14ac:dyDescent="0.25">
      <c r="P3700" s="10">
        <v>39892</v>
      </c>
      <c r="Q3700">
        <v>20.87247</v>
      </c>
      <c r="S3700" s="42">
        <f t="shared" ca="1" si="62"/>
        <v>49558</v>
      </c>
      <c r="T3700" s="43">
        <f ca="1">_xll.BInterpol('Base CDI'!$H$4:$H$28,'Base CDI'!$J$4:$J$29,S3700,"Cubic","Extrapolate=Linear","MultiX=Average","Skip=True","Sort=True")</f>
        <v>13.897164512810779</v>
      </c>
      <c r="U3700" s="43">
        <f ca="1">_xll.BInterpol('Base CDI'!$H$4:$H$28,'Base CDI'!$I$4:$I$29,S3700,"Cubic","Extrapolate=Linear","MultiX=Average","Skip=True","Sort=True")</f>
        <v>13.791471790453546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49559</v>
      </c>
      <c r="T3701" s="43">
        <f ca="1">_xll.BInterpol('Base CDI'!$H$4:$H$28,'Base CDI'!$J$4:$J$29,S3701,"Cubic","Extrapolate=Linear","MultiX=Average","Skip=True","Sort=True")</f>
        <v>13.897055338317708</v>
      </c>
      <c r="U3701" s="43">
        <f ca="1">_xll.BInterpol('Base CDI'!$H$4:$H$28,'Base CDI'!$I$4:$I$29,S3701,"Cubic","Extrapolate=Linear","MultiX=Average","Skip=True","Sort=True")</f>
        <v>13.791534936282325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49560</v>
      </c>
      <c r="T3702" s="43">
        <f ca="1">_xll.BInterpol('Base CDI'!$H$4:$H$28,'Base CDI'!$J$4:$J$29,S3702,"Cubic","Extrapolate=Linear","MultiX=Average","Skip=True","Sort=True")</f>
        <v>13.896945993013599</v>
      </c>
      <c r="U3702" s="43">
        <f ca="1">_xll.BInterpol('Base CDI'!$H$4:$H$28,'Base CDI'!$I$4:$I$29,S3702,"Cubic","Extrapolate=Linear","MultiX=Average","Skip=True","Sort=True")</f>
        <v>13.791598197048181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49561</v>
      </c>
      <c r="T3703" s="43">
        <f ca="1">_xll.BInterpol('Base CDI'!$H$4:$H$28,'Base CDI'!$J$4:$J$29,S3703,"Cubic","Extrapolate=Linear","MultiX=Average","Skip=True","Sort=True")</f>
        <v>13.896836477252096</v>
      </c>
      <c r="U3703" s="43">
        <f ca="1">_xll.BInterpol('Base CDI'!$H$4:$H$28,'Base CDI'!$I$4:$I$29,S3703,"Cubic","Extrapolate=Linear","MultiX=Average","Skip=True","Sort=True")</f>
        <v>13.791661572513151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49562</v>
      </c>
      <c r="T3704" s="43">
        <f ca="1">_xll.BInterpol('Base CDI'!$H$4:$H$28,'Base CDI'!$J$4:$J$29,S3704,"Cubic","Extrapolate=Linear","MultiX=Average","Skip=True","Sort=True")</f>
        <v>13.896726791386847</v>
      </c>
      <c r="U3704" s="43">
        <f ca="1">_xll.BInterpol('Base CDI'!$H$4:$H$28,'Base CDI'!$I$4:$I$29,S3704,"Cubic","Extrapolate=Linear","MultiX=Average","Skip=True","Sort=True")</f>
        <v>13.791725062439268</v>
      </c>
    </row>
    <row r="3705" spans="16:21" x14ac:dyDescent="0.25">
      <c r="P3705" s="10">
        <v>39899</v>
      </c>
      <c r="Q3705">
        <v>20.9162</v>
      </c>
      <c r="S3705" s="42">
        <f t="shared" ca="1" si="62"/>
        <v>49563</v>
      </c>
      <c r="T3705" s="43">
        <f ca="1">_xll.BInterpol('Base CDI'!$H$4:$H$28,'Base CDI'!$J$4:$J$29,S3705,"Cubic","Extrapolate=Linear","MultiX=Average","Skip=True","Sort=True")</f>
        <v>13.896616935771497</v>
      </c>
      <c r="U3705" s="43">
        <f ca="1">_xll.BInterpol('Base CDI'!$H$4:$H$28,'Base CDI'!$I$4:$I$29,S3705,"Cubic","Extrapolate=Linear","MultiX=Average","Skip=True","Sort=True")</f>
        <v>13.791788666588566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49564</v>
      </c>
      <c r="T3706" s="43">
        <f ca="1">_xll.BInterpol('Base CDI'!$H$4:$H$28,'Base CDI'!$J$4:$J$29,S3706,"Cubic","Extrapolate=Linear","MultiX=Average","Skip=True","Sort=True")</f>
        <v>13.896506910759692</v>
      </c>
      <c r="U3706" s="43">
        <f ca="1">_xll.BInterpol('Base CDI'!$H$4:$H$28,'Base CDI'!$I$4:$I$29,S3706,"Cubic","Extrapolate=Linear","MultiX=Average","Skip=True","Sort=True")</f>
        <v>13.791852384723084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49565</v>
      </c>
      <c r="T3707" s="43">
        <f ca="1">_xll.BInterpol('Base CDI'!$H$4:$H$28,'Base CDI'!$J$4:$J$29,S3707,"Cubic","Extrapolate=Linear","MultiX=Average","Skip=True","Sort=True")</f>
        <v>13.896396716705077</v>
      </c>
      <c r="U3707" s="43">
        <f ca="1">_xll.BInterpol('Base CDI'!$H$4:$H$28,'Base CDI'!$I$4:$I$29,S3707,"Cubic","Extrapolate=Linear","MultiX=Average","Skip=True","Sort=True")</f>
        <v>13.791916216604854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49566</v>
      </c>
      <c r="T3708" s="43">
        <f ca="1">_xll.BInterpol('Base CDI'!$H$4:$H$28,'Base CDI'!$J$4:$J$29,S3708,"Cubic","Extrapolate=Linear","MultiX=Average","Skip=True","Sort=True")</f>
        <v>13.896286353961301</v>
      </c>
      <c r="U3708" s="43">
        <f ca="1">_xll.BInterpol('Base CDI'!$H$4:$H$28,'Base CDI'!$I$4:$I$29,S3708,"Cubic","Extrapolate=Linear","MultiX=Average","Skip=True","Sort=True")</f>
        <v>13.791980161995911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49567</v>
      </c>
      <c r="T3709" s="43">
        <f ca="1">_xll.BInterpol('Base CDI'!$H$4:$H$28,'Base CDI'!$J$4:$J$29,S3709,"Cubic","Extrapolate=Linear","MultiX=Average","Skip=True","Sort=True")</f>
        <v>13.896175822882007</v>
      </c>
      <c r="U3709" s="43">
        <f ca="1">_xll.BInterpol('Base CDI'!$H$4:$H$28,'Base CDI'!$I$4:$I$29,S3709,"Cubic","Extrapolate=Linear","MultiX=Average","Skip=True","Sort=True")</f>
        <v>13.79204422065829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49568</v>
      </c>
      <c r="T3710" s="43">
        <f ca="1">_xll.BInterpol('Base CDI'!$H$4:$H$28,'Base CDI'!$J$4:$J$29,S3710,"Cubic","Extrapolate=Linear","MultiX=Average","Skip=True","Sort=True")</f>
        <v>13.896065123820842</v>
      </c>
      <c r="U3710" s="43">
        <f ca="1">_xll.BInterpol('Base CDI'!$H$4:$H$28,'Base CDI'!$I$4:$I$29,S3710,"Cubic","Extrapolate=Linear","MultiX=Average","Skip=True","Sort=True")</f>
        <v>13.792108392354029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49569</v>
      </c>
      <c r="T3711" s="43">
        <f ca="1">_xll.BInterpol('Base CDI'!$H$4:$H$28,'Base CDI'!$J$4:$J$29,S3711,"Cubic","Extrapolate=Linear","MultiX=Average","Skip=True","Sort=True")</f>
        <v>13.895954257131454</v>
      </c>
      <c r="U3711" s="43">
        <f ca="1">_xll.BInterpol('Base CDI'!$H$4:$H$28,'Base CDI'!$I$4:$I$29,S3711,"Cubic","Extrapolate=Linear","MultiX=Average","Skip=True","Sort=True")</f>
        <v>13.792172676845158</v>
      </c>
    </row>
    <row r="3712" spans="16:21" x14ac:dyDescent="0.25">
      <c r="P3712" s="10">
        <v>39910</v>
      </c>
      <c r="Q3712">
        <v>20.97747</v>
      </c>
      <c r="S3712" s="42">
        <f t="shared" ca="1" si="62"/>
        <v>49570</v>
      </c>
      <c r="T3712" s="43">
        <f ca="1">_xll.BInterpol('Base CDI'!$H$4:$H$28,'Base CDI'!$J$4:$J$29,S3712,"Cubic","Extrapolate=Linear","MultiX=Average","Skip=True","Sort=True")</f>
        <v>13.895843223167486</v>
      </c>
      <c r="U3712" s="43">
        <f ca="1">_xll.BInterpol('Base CDI'!$H$4:$H$28,'Base CDI'!$I$4:$I$29,S3712,"Cubic","Extrapolate=Linear","MultiX=Average","Skip=True","Sort=True")</f>
        <v>13.792237073893718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49571</v>
      </c>
      <c r="T3713" s="43">
        <f ca="1">_xll.BInterpol('Base CDI'!$H$4:$H$28,'Base CDI'!$J$4:$J$29,S3713,"Cubic","Extrapolate=Linear","MultiX=Average","Skip=True","Sort=True")</f>
        <v>13.895732022282585</v>
      </c>
      <c r="U3713" s="43">
        <f ca="1">_xll.BInterpol('Base CDI'!$H$4:$H$28,'Base CDI'!$I$4:$I$29,S3713,"Cubic","Extrapolate=Linear","MultiX=Average","Skip=True","Sort=True")</f>
        <v>13.792301583261739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49572</v>
      </c>
      <c r="T3714" s="43">
        <f ca="1">_xll.BInterpol('Base CDI'!$H$4:$H$28,'Base CDI'!$J$4:$J$29,S3714,"Cubic","Extrapolate=Linear","MultiX=Average","Skip=True","Sort=True")</f>
        <v>13.895620654830399</v>
      </c>
      <c r="U3714" s="43">
        <f ca="1">_xll.BInterpol('Base CDI'!$H$4:$H$28,'Base CDI'!$I$4:$I$29,S3714,"Cubic","Extrapolate=Linear","MultiX=Average","Skip=True","Sort=True")</f>
        <v>13.792366204711259</v>
      </c>
    </row>
    <row r="3715" spans="16:21" x14ac:dyDescent="0.25">
      <c r="P3715" s="10">
        <v>39916</v>
      </c>
      <c r="Q3715">
        <v>21.00384</v>
      </c>
      <c r="S3715" s="42">
        <f t="shared" ca="1" si="62"/>
        <v>49573</v>
      </c>
      <c r="T3715" s="43">
        <f ca="1">_xll.BInterpol('Base CDI'!$H$4:$H$28,'Base CDI'!$J$4:$J$29,S3715,"Cubic","Extrapolate=Linear","MultiX=Average","Skip=True","Sort=True")</f>
        <v>13.89550912116457</v>
      </c>
      <c r="U3715" s="43">
        <f ca="1">_xll.BInterpol('Base CDI'!$H$4:$H$28,'Base CDI'!$I$4:$I$29,S3715,"Cubic","Extrapolate=Linear","MultiX=Average","Skip=True","Sort=True")</f>
        <v>13.79243093800431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49574</v>
      </c>
      <c r="T3716" s="43">
        <f ca="1">_xll.BInterpol('Base CDI'!$H$4:$H$28,'Base CDI'!$J$4:$J$29,S3716,"Cubic","Extrapolate=Linear","MultiX=Average","Skip=True","Sort=True")</f>
        <v>13.89539742163875</v>
      </c>
      <c r="U3716" s="43">
        <f ca="1">_xll.BInterpol('Base CDI'!$H$4:$H$28,'Base CDI'!$I$4:$I$29,S3716,"Cubic","Extrapolate=Linear","MultiX=Average","Skip=True","Sort=True")</f>
        <v>13.792495782902931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49575</v>
      </c>
      <c r="T3717" s="43">
        <f ca="1">_xll.BInterpol('Base CDI'!$H$4:$H$28,'Base CDI'!$J$4:$J$29,S3717,"Cubic","Extrapolate=Linear","MultiX=Average","Skip=True","Sort=True")</f>
        <v>13.895285556606579</v>
      </c>
      <c r="U3717" s="43">
        <f ca="1">_xll.BInterpol('Base CDI'!$H$4:$H$28,'Base CDI'!$I$4:$I$29,S3717,"Cubic","Extrapolate=Linear","MultiX=Average","Skip=True","Sort=True")</f>
        <v>13.792560739169154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49576</v>
      </c>
      <c r="T3718" s="43">
        <f ca="1">_xll.BInterpol('Base CDI'!$H$4:$H$28,'Base CDI'!$J$4:$J$29,S3718,"Cubic","Extrapolate=Linear","MultiX=Average","Skip=True","Sort=True")</f>
        <v>13.895173526421706</v>
      </c>
      <c r="U3718" s="43">
        <f ca="1">_xll.BInterpol('Base CDI'!$H$4:$H$28,'Base CDI'!$I$4:$I$29,S3718,"Cubic","Extrapolate=Linear","MultiX=Average","Skip=True","Sort=True")</f>
        <v>13.792625806565017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49577</v>
      </c>
      <c r="T3719" s="43">
        <f ca="1">_xll.BInterpol('Base CDI'!$H$4:$H$28,'Base CDI'!$J$4:$J$29,S3719,"Cubic","Extrapolate=Linear","MultiX=Average","Skip=True","Sort=True")</f>
        <v>13.895061331437777</v>
      </c>
      <c r="U3719" s="43">
        <f ca="1">_xll.BInterpol('Base CDI'!$H$4:$H$28,'Base CDI'!$I$4:$I$29,S3719,"Cubic","Extrapolate=Linear","MultiX=Average","Skip=True","Sort=True")</f>
        <v>13.79269098485255</v>
      </c>
    </row>
    <row r="3720" spans="16:21" x14ac:dyDescent="0.25">
      <c r="P3720" s="10">
        <v>39923</v>
      </c>
      <c r="Q3720">
        <v>21.04766</v>
      </c>
      <c r="S3720" s="42">
        <f t="shared" ca="1" si="62"/>
        <v>49578</v>
      </c>
      <c r="T3720" s="43">
        <f ca="1">_xll.BInterpol('Base CDI'!$H$4:$H$28,'Base CDI'!$J$4:$J$29,S3720,"Cubic","Extrapolate=Linear","MultiX=Average","Skip=True","Sort=True")</f>
        <v>13.894948972008439</v>
      </c>
      <c r="U3720" s="43">
        <f ca="1">_xll.BInterpol('Base CDI'!$H$4:$H$28,'Base CDI'!$I$4:$I$29,S3720,"Cubic","Extrapolate=Linear","MultiX=Average","Skip=True","Sort=True")</f>
        <v>13.792756273793794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49579</v>
      </c>
      <c r="T3721" s="43">
        <f ca="1">_xll.BInterpol('Base CDI'!$H$4:$H$28,'Base CDI'!$J$4:$J$29,S3721,"Cubic","Extrapolate=Linear","MultiX=Average","Skip=True","Sort=True")</f>
        <v>13.894836448487336</v>
      </c>
      <c r="U3721" s="43">
        <f ca="1">_xll.BInterpol('Base CDI'!$H$4:$H$28,'Base CDI'!$I$4:$I$29,S3721,"Cubic","Extrapolate=Linear","MultiX=Average","Skip=True","Sort=True")</f>
        <v>13.79282167315078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49580</v>
      </c>
      <c r="T3722" s="43">
        <f ca="1">_xll.BInterpol('Base CDI'!$H$4:$H$28,'Base CDI'!$J$4:$J$29,S3722,"Cubic","Extrapolate=Linear","MultiX=Average","Skip=True","Sort=True")</f>
        <v>13.894723761228114</v>
      </c>
      <c r="U3722" s="43">
        <f ca="1">_xll.BInterpol('Base CDI'!$H$4:$H$28,'Base CDI'!$I$4:$I$29,S3722,"Cubic","Extrapolate=Linear","MultiX=Average","Skip=True","Sort=True")</f>
        <v>13.792887182685543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49581</v>
      </c>
      <c r="T3723" s="43">
        <f ca="1">_xll.BInterpol('Base CDI'!$H$4:$H$28,'Base CDI'!$J$4:$J$29,S3723,"Cubic","Extrapolate=Linear","MultiX=Average","Skip=True","Sort=True")</f>
        <v>13.89461091058442</v>
      </c>
      <c r="U3723" s="43">
        <f ca="1">_xll.BInterpol('Base CDI'!$H$4:$H$28,'Base CDI'!$I$4:$I$29,S3723,"Cubic","Extrapolate=Linear","MultiX=Average","Skip=True","Sort=True")</f>
        <v>13.792952802160121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49582</v>
      </c>
      <c r="T3724" s="43">
        <f ca="1">_xll.BInterpol('Base CDI'!$H$4:$H$28,'Base CDI'!$J$4:$J$29,S3724,"Cubic","Extrapolate=Linear","MultiX=Average","Skip=True","Sort=True")</f>
        <v>13.8944978969099</v>
      </c>
      <c r="U3724" s="43">
        <f ca="1">_xll.BInterpol('Base CDI'!$H$4:$H$28,'Base CDI'!$I$4:$I$29,S3724,"Cubic","Extrapolate=Linear","MultiX=Average","Skip=True","Sort=True")</f>
        <v>13.793018531336546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49583</v>
      </c>
      <c r="T3725" s="43">
        <f ca="1">_xll.BInterpol('Base CDI'!$H$4:$H$28,'Base CDI'!$J$4:$J$29,S3725,"Cubic","Extrapolate=Linear","MultiX=Average","Skip=True","Sort=True")</f>
        <v>13.8943847205582</v>
      </c>
      <c r="U3725" s="43">
        <f ca="1">_xll.BInterpol('Base CDI'!$H$4:$H$28,'Base CDI'!$I$4:$I$29,S3725,"Cubic","Extrapolate=Linear","MultiX=Average","Skip=True","Sort=True")</f>
        <v>13.793084369976855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49584</v>
      </c>
      <c r="T3726" s="43">
        <f ca="1">_xll.BInterpol('Base CDI'!$H$4:$H$28,'Base CDI'!$J$4:$J$29,S3726,"Cubic","Extrapolate=Linear","MultiX=Average","Skip=True","Sort=True")</f>
        <v>13.894271381882966</v>
      </c>
      <c r="U3726" s="43">
        <f ca="1">_xll.BInterpol('Base CDI'!$H$4:$H$28,'Base CDI'!$I$4:$I$29,S3726,"Cubic","Extrapolate=Linear","MultiX=Average","Skip=True","Sort=True")</f>
        <v>13.793150317843082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49585</v>
      </c>
      <c r="T3727" s="43">
        <f ca="1">_xll.BInterpol('Base CDI'!$H$4:$H$28,'Base CDI'!$J$4:$J$29,S3727,"Cubic","Extrapolate=Linear","MultiX=Average","Skip=True","Sort=True")</f>
        <v>13.894157881237845</v>
      </c>
      <c r="U3727" s="43">
        <f ca="1">_xll.BInterpol('Base CDI'!$H$4:$H$28,'Base CDI'!$I$4:$I$29,S3727,"Cubic","Extrapolate=Linear","MultiX=Average","Skip=True","Sort=True")</f>
        <v>13.793216374697263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49586</v>
      </c>
      <c r="T3728" s="43">
        <f ca="1">_xll.BInterpol('Base CDI'!$H$4:$H$28,'Base CDI'!$J$4:$J$29,S3728,"Cubic","Extrapolate=Linear","MultiX=Average","Skip=True","Sort=True")</f>
        <v>13.894044218976481</v>
      </c>
      <c r="U3728" s="43">
        <f ca="1">_xll.BInterpol('Base CDI'!$H$4:$H$28,'Base CDI'!$I$4:$I$29,S3728,"Cubic","Extrapolate=Linear","MultiX=Average","Skip=True","Sort=True")</f>
        <v>13.793282540301432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49587</v>
      </c>
      <c r="T3729" s="43">
        <f ca="1">_xll.BInterpol('Base CDI'!$H$4:$H$28,'Base CDI'!$J$4:$J$29,S3729,"Cubic","Extrapolate=Linear","MultiX=Average","Skip=True","Sort=True")</f>
        <v>13.893930395452522</v>
      </c>
      <c r="U3729" s="43">
        <f ca="1">_xll.BInterpol('Base CDI'!$H$4:$H$28,'Base CDI'!$I$4:$I$29,S3729,"Cubic","Extrapolate=Linear","MultiX=Average","Skip=True","Sort=True")</f>
        <v>13.793348814417625</v>
      </c>
    </row>
    <row r="3730" spans="16:21" x14ac:dyDescent="0.25">
      <c r="P3730" s="10">
        <v>39939</v>
      </c>
      <c r="Q3730">
        <v>21.13353</v>
      </c>
      <c r="S3730" s="42">
        <f t="shared" ca="1" si="63"/>
        <v>49588</v>
      </c>
      <c r="T3730" s="43">
        <f ca="1">_xll.BInterpol('Base CDI'!$H$4:$H$28,'Base CDI'!$J$4:$J$29,S3730,"Cubic","Extrapolate=Linear","MultiX=Average","Skip=True","Sort=True")</f>
        <v>13.893816411019612</v>
      </c>
      <c r="U3730" s="43">
        <f ca="1">_xll.BInterpol('Base CDI'!$H$4:$H$28,'Base CDI'!$I$4:$I$29,S3730,"Cubic","Extrapolate=Linear","MultiX=Average","Skip=True","Sort=True")</f>
        <v>13.793415196807876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49589</v>
      </c>
      <c r="T3731" s="43">
        <f ca="1">_xll.BInterpol('Base CDI'!$H$4:$H$28,'Base CDI'!$J$4:$J$29,S3731,"Cubic","Extrapolate=Linear","MultiX=Average","Skip=True","Sort=True")</f>
        <v>13.893702266031399</v>
      </c>
      <c r="U3731" s="43">
        <f ca="1">_xll.BInterpol('Base CDI'!$H$4:$H$28,'Base CDI'!$I$4:$I$29,S3731,"Cubic","Extrapolate=Linear","MultiX=Average","Skip=True","Sort=True")</f>
        <v>13.793481687234221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49590</v>
      </c>
      <c r="T3732" s="43">
        <f ca="1">_xll.BInterpol('Base CDI'!$H$4:$H$28,'Base CDI'!$J$4:$J$29,S3732,"Cubic","Extrapolate=Linear","MultiX=Average","Skip=True","Sort=True")</f>
        <v>13.893587960841527</v>
      </c>
      <c r="U3732" s="43">
        <f ca="1">_xll.BInterpol('Base CDI'!$H$4:$H$28,'Base CDI'!$I$4:$I$29,S3732,"Cubic","Extrapolate=Linear","MultiX=Average","Skip=True","Sort=True")</f>
        <v>13.793548285458694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49591</v>
      </c>
      <c r="T3733" s="43">
        <f ca="1">_xll.BInterpol('Base CDI'!$H$4:$H$28,'Base CDI'!$J$4:$J$29,S3733,"Cubic","Extrapolate=Linear","MultiX=Average","Skip=True","Sort=True")</f>
        <v>13.893473495803645</v>
      </c>
      <c r="U3733" s="43">
        <f ca="1">_xll.BInterpol('Base CDI'!$H$4:$H$28,'Base CDI'!$I$4:$I$29,S3733,"Cubic","Extrapolate=Linear","MultiX=Average","Skip=True","Sort=True")</f>
        <v>13.793614991243331</v>
      </c>
    </row>
    <row r="3734" spans="16:21" x14ac:dyDescent="0.25">
      <c r="P3734" s="10">
        <v>39945</v>
      </c>
      <c r="Q3734">
        <v>21.16591</v>
      </c>
      <c r="S3734" s="42">
        <f t="shared" ca="1" si="63"/>
        <v>49592</v>
      </c>
      <c r="T3734" s="43">
        <f ca="1">_xll.BInterpol('Base CDI'!$H$4:$H$28,'Base CDI'!$J$4:$J$29,S3734,"Cubic","Extrapolate=Linear","MultiX=Average","Skip=True","Sort=True")</f>
        <v>13.893358871271397</v>
      </c>
      <c r="U3734" s="43">
        <f ca="1">_xll.BInterpol('Base CDI'!$H$4:$H$28,'Base CDI'!$I$4:$I$29,S3734,"Cubic","Extrapolate=Linear","MultiX=Average","Skip=True","Sort=True")</f>
        <v>13.793681804350166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49593</v>
      </c>
      <c r="T3735" s="43">
        <f ca="1">_xll.BInterpol('Base CDI'!$H$4:$H$28,'Base CDI'!$J$4:$J$29,S3735,"Cubic","Extrapolate=Linear","MultiX=Average","Skip=True","Sort=True")</f>
        <v>13.893244087598429</v>
      </c>
      <c r="U3735" s="43">
        <f ca="1">_xll.BInterpol('Base CDI'!$H$4:$H$28,'Base CDI'!$I$4:$I$29,S3735,"Cubic","Extrapolate=Linear","MultiX=Average","Skip=True","Sort=True")</f>
        <v>13.793748724541235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49594</v>
      </c>
      <c r="T3736" s="43">
        <f ca="1">_xll.BInterpol('Base CDI'!$H$4:$H$28,'Base CDI'!$J$4:$J$29,S3736,"Cubic","Extrapolate=Linear","MultiX=Average","Skip=True","Sort=True")</f>
        <v>13.893129145138387</v>
      </c>
      <c r="U3736" s="43">
        <f ca="1">_xll.BInterpol('Base CDI'!$H$4:$H$28,'Base CDI'!$I$4:$I$29,S3736,"Cubic","Extrapolate=Linear","MultiX=Average","Skip=True","Sort=True")</f>
        <v>13.793815751578574</v>
      </c>
    </row>
    <row r="3737" spans="16:21" x14ac:dyDescent="0.25">
      <c r="P3737" s="10">
        <v>39948</v>
      </c>
      <c r="Q3737">
        <v>21.19022</v>
      </c>
      <c r="S3737" s="42">
        <f t="shared" ca="1" si="63"/>
        <v>49595</v>
      </c>
      <c r="T3737" s="43">
        <f ca="1">_xll.BInterpol('Base CDI'!$H$4:$H$28,'Base CDI'!$J$4:$J$29,S3737,"Cubic","Extrapolate=Linear","MultiX=Average","Skip=True","Sort=True")</f>
        <v>13.893014044244918</v>
      </c>
      <c r="U3737" s="43">
        <f ca="1">_xll.BInterpol('Base CDI'!$H$4:$H$28,'Base CDI'!$I$4:$I$29,S3737,"Cubic","Extrapolate=Linear","MultiX=Average","Skip=True","Sort=True")</f>
        <v>13.793882885224216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49596</v>
      </c>
      <c r="T3738" s="43">
        <f ca="1">_xll.BInterpol('Base CDI'!$H$4:$H$28,'Base CDI'!$J$4:$J$29,S3738,"Cubic","Extrapolate=Linear","MultiX=Average","Skip=True","Sort=True")</f>
        <v>13.892898785271667</v>
      </c>
      <c r="U3738" s="43">
        <f ca="1">_xll.BInterpol('Base CDI'!$H$4:$H$28,'Base CDI'!$I$4:$I$29,S3738,"Cubic","Extrapolate=Linear","MultiX=Average","Skip=True","Sort=True")</f>
        <v>13.793950125240196</v>
      </c>
    </row>
    <row r="3739" spans="16:21" x14ac:dyDescent="0.25">
      <c r="P3739" s="10">
        <v>39952</v>
      </c>
      <c r="Q3739">
        <v>21.20645</v>
      </c>
      <c r="S3739" s="42">
        <f t="shared" ca="1" si="63"/>
        <v>49597</v>
      </c>
      <c r="T3739" s="43">
        <f ca="1">_xll.BInterpol('Base CDI'!$H$4:$H$28,'Base CDI'!$J$4:$J$29,S3739,"Cubic","Extrapolate=Linear","MultiX=Average","Skip=True","Sort=True")</f>
        <v>13.892783368572282</v>
      </c>
      <c r="U3739" s="43">
        <f ca="1">_xll.BInterpol('Base CDI'!$H$4:$H$28,'Base CDI'!$I$4:$I$29,S3739,"Cubic","Extrapolate=Linear","MultiX=Average","Skip=True","Sort=True")</f>
        <v>13.79401747138855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49598</v>
      </c>
      <c r="T3740" s="43">
        <f ca="1">_xll.BInterpol('Base CDI'!$H$4:$H$28,'Base CDI'!$J$4:$J$29,S3740,"Cubic","Extrapolate=Linear","MultiX=Average","Skip=True","Sort=True")</f>
        <v>13.892667794500406</v>
      </c>
      <c r="U3740" s="43">
        <f ca="1">_xll.BInterpol('Base CDI'!$H$4:$H$28,'Base CDI'!$I$4:$I$29,S3740,"Cubic","Extrapolate=Linear","MultiX=Average","Skip=True","Sort=True")</f>
        <v>13.794084923431313</v>
      </c>
    </row>
    <row r="3741" spans="16:21" x14ac:dyDescent="0.25">
      <c r="P3741" s="10">
        <v>39954</v>
      </c>
      <c r="Q3741">
        <v>21.2227</v>
      </c>
      <c r="S3741" s="42">
        <f t="shared" ca="1" si="63"/>
        <v>49599</v>
      </c>
      <c r="T3741" s="43">
        <f ca="1">_xll.BInterpol('Base CDI'!$H$4:$H$28,'Base CDI'!$J$4:$J$29,S3741,"Cubic","Extrapolate=Linear","MultiX=Average","Skip=True","Sort=True")</f>
        <v>13.892552063409687</v>
      </c>
      <c r="U3741" s="43">
        <f ca="1">_xll.BInterpol('Base CDI'!$H$4:$H$28,'Base CDI'!$I$4:$I$29,S3741,"Cubic","Extrapolate=Linear","MultiX=Average","Skip=True","Sort=True")</f>
        <v>13.794152481130521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49600</v>
      </c>
      <c r="T3742" s="43">
        <f ca="1">_xll.BInterpol('Base CDI'!$H$4:$H$28,'Base CDI'!$J$4:$J$29,S3742,"Cubic","Extrapolate=Linear","MultiX=Average","Skip=True","Sort=True")</f>
        <v>13.892436175653771</v>
      </c>
      <c r="U3742" s="43">
        <f ca="1">_xll.BInterpol('Base CDI'!$H$4:$H$28,'Base CDI'!$I$4:$I$29,S3742,"Cubic","Extrapolate=Linear","MultiX=Average","Skip=True","Sort=True")</f>
        <v>13.794220144248206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49601</v>
      </c>
      <c r="T3743" s="43">
        <f ca="1">_xll.BInterpol('Base CDI'!$H$4:$H$28,'Base CDI'!$J$4:$J$29,S3743,"Cubic","Extrapolate=Linear","MultiX=Average","Skip=True","Sort=True")</f>
        <v>13.892320131586304</v>
      </c>
      <c r="U3743" s="43">
        <f ca="1">_xll.BInterpol('Base CDI'!$H$4:$H$28,'Base CDI'!$I$4:$I$29,S3743,"Cubic","Extrapolate=Linear","MultiX=Average","Skip=True","Sort=True")</f>
        <v>13.794287912546407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49602</v>
      </c>
      <c r="T3744" s="43">
        <f ca="1">_xll.BInterpol('Base CDI'!$H$4:$H$28,'Base CDI'!$J$4:$J$29,S3744,"Cubic","Extrapolate=Linear","MultiX=Average","Skip=True","Sort=True")</f>
        <v>13.892203931560932</v>
      </c>
      <c r="U3744" s="43">
        <f ca="1">_xll.BInterpol('Base CDI'!$H$4:$H$28,'Base CDI'!$I$4:$I$29,S3744,"Cubic","Extrapolate=Linear","MultiX=Average","Skip=True","Sort=True")</f>
        <v>13.794355785787156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49603</v>
      </c>
      <c r="T3745" s="43">
        <f ca="1">_xll.BInterpol('Base CDI'!$H$4:$H$28,'Base CDI'!$J$4:$J$29,S3745,"Cubic","Extrapolate=Linear","MultiX=Average","Skip=True","Sort=True")</f>
        <v>13.892087575931299</v>
      </c>
      <c r="U3745" s="43">
        <f ca="1">_xll.BInterpol('Base CDI'!$H$4:$H$28,'Base CDI'!$I$4:$I$29,S3745,"Cubic","Extrapolate=Linear","MultiX=Average","Skip=True","Sort=True")</f>
        <v>13.794423763732489</v>
      </c>
    </row>
    <row r="3746" spans="16:21" x14ac:dyDescent="0.25">
      <c r="P3746" s="10">
        <v>39961</v>
      </c>
      <c r="Q3746">
        <v>21.26304</v>
      </c>
      <c r="S3746" s="42">
        <f t="shared" ca="1" si="63"/>
        <v>49604</v>
      </c>
      <c r="T3746" s="43">
        <f ca="1">_xll.BInterpol('Base CDI'!$H$4:$H$28,'Base CDI'!$J$4:$J$29,S3746,"Cubic","Extrapolate=Linear","MultiX=Average","Skip=True","Sort=True")</f>
        <v>13.891971065051054</v>
      </c>
      <c r="U3746" s="43">
        <f ca="1">_xll.BInterpol('Base CDI'!$H$4:$H$28,'Base CDI'!$I$4:$I$29,S3746,"Cubic","Extrapolate=Linear","MultiX=Average","Skip=True","Sort=True")</f>
        <v>13.794491846144441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49605</v>
      </c>
      <c r="T3747" s="43">
        <f ca="1">_xll.BInterpol('Base CDI'!$H$4:$H$28,'Base CDI'!$J$4:$J$29,S3747,"Cubic","Extrapolate=Linear","MultiX=Average","Skip=True","Sort=True")</f>
        <v>13.891854399273843</v>
      </c>
      <c r="U3747" s="43">
        <f ca="1">_xll.BInterpol('Base CDI'!$H$4:$H$28,'Base CDI'!$I$4:$I$29,S3747,"Cubic","Extrapolate=Linear","MultiX=Average","Skip=True","Sort=True")</f>
        <v>13.794560032785046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49606</v>
      </c>
      <c r="T3748" s="43">
        <f ca="1">_xll.BInterpol('Base CDI'!$H$4:$H$28,'Base CDI'!$J$4:$J$29,S3748,"Cubic","Extrapolate=Linear","MultiX=Average","Skip=True","Sort=True")</f>
        <v>13.891737578953309</v>
      </c>
      <c r="U3748" s="43">
        <f ca="1">_xll.BInterpol('Base CDI'!$H$4:$H$28,'Base CDI'!$I$4:$I$29,S3748,"Cubic","Extrapolate=Linear","MultiX=Average","Skip=True","Sort=True")</f>
        <v>13.794628323416342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49607</v>
      </c>
      <c r="T3749" s="43">
        <f ca="1">_xll.BInterpol('Base CDI'!$H$4:$H$28,'Base CDI'!$J$4:$J$29,S3749,"Cubic","Extrapolate=Linear","MultiX=Average","Skip=True","Sort=True")</f>
        <v>13.891620604443101</v>
      </c>
      <c r="U3749" s="43">
        <f ca="1">_xll.BInterpol('Base CDI'!$H$4:$H$28,'Base CDI'!$I$4:$I$29,S3749,"Cubic","Extrapolate=Linear","MultiX=Average","Skip=True","Sort=True")</f>
        <v>13.794696717800361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49608</v>
      </c>
      <c r="T3750" s="43">
        <f ca="1">_xll.BInterpol('Base CDI'!$H$4:$H$28,'Base CDI'!$J$4:$J$29,S3750,"Cubic","Extrapolate=Linear","MultiX=Average","Skip=True","Sort=True")</f>
        <v>13.891503476096865</v>
      </c>
      <c r="U3750" s="43">
        <f ca="1">_xll.BInterpol('Base CDI'!$H$4:$H$28,'Base CDI'!$I$4:$I$29,S3750,"Cubic","Extrapolate=Linear","MultiX=Average","Skip=True","Sort=True")</f>
        <v>13.79476521569914</v>
      </c>
    </row>
    <row r="3751" spans="16:21" x14ac:dyDescent="0.25">
      <c r="P3751" s="10">
        <v>39968</v>
      </c>
      <c r="Q3751">
        <v>21.30349</v>
      </c>
      <c r="S3751" s="42">
        <f t="shared" ca="1" si="63"/>
        <v>49609</v>
      </c>
      <c r="T3751" s="43">
        <f ca="1">_xll.BInterpol('Base CDI'!$H$4:$H$28,'Base CDI'!$J$4:$J$29,S3751,"Cubic","Extrapolate=Linear","MultiX=Average","Skip=True","Sort=True")</f>
        <v>13.891386194268245</v>
      </c>
      <c r="U3751" s="43">
        <f ca="1">_xll.BInterpol('Base CDI'!$H$4:$H$28,'Base CDI'!$I$4:$I$29,S3751,"Cubic","Extrapolate=Linear","MultiX=Average","Skip=True","Sort=True")</f>
        <v>13.794833816874714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49610</v>
      </c>
      <c r="T3752" s="43">
        <f ca="1">_xll.BInterpol('Base CDI'!$H$4:$H$28,'Base CDI'!$J$4:$J$29,S3752,"Cubic","Extrapolate=Linear","MultiX=Average","Skip=True","Sort=True")</f>
        <v>13.891268759310888</v>
      </c>
      <c r="U3752" s="43">
        <f ca="1">_xll.BInterpol('Base CDI'!$H$4:$H$28,'Base CDI'!$I$4:$I$29,S3752,"Cubic","Extrapolate=Linear","MultiX=Average","Skip=True","Sort=True")</f>
        <v>13.794902521089117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49611</v>
      </c>
      <c r="T3753" s="43">
        <f ca="1">_xll.BInterpol('Base CDI'!$H$4:$H$28,'Base CDI'!$J$4:$J$29,S3753,"Cubic","Extrapolate=Linear","MultiX=Average","Skip=True","Sort=True")</f>
        <v>13.891151171578439</v>
      </c>
      <c r="U3753" s="43">
        <f ca="1">_xll.BInterpol('Base CDI'!$H$4:$H$28,'Base CDI'!$I$4:$I$29,S3753,"Cubic","Extrapolate=Linear","MultiX=Average","Skip=True","Sort=True")</f>
        <v>13.794971328104383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49612</v>
      </c>
      <c r="T3754" s="43">
        <f ca="1">_xll.BInterpol('Base CDI'!$H$4:$H$28,'Base CDI'!$J$4:$J$29,S3754,"Cubic","Extrapolate=Linear","MultiX=Average","Skip=True","Sort=True")</f>
        <v>13.891033431424548</v>
      </c>
      <c r="U3754" s="43">
        <f ca="1">_xll.BInterpol('Base CDI'!$H$4:$H$28,'Base CDI'!$I$4:$I$29,S3754,"Cubic","Extrapolate=Linear","MultiX=Average","Skip=True","Sort=True")</f>
        <v>13.795040237682549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49613</v>
      </c>
      <c r="T3755" s="43">
        <f ca="1">_xll.BInterpol('Base CDI'!$H$4:$H$28,'Base CDI'!$J$4:$J$29,S3755,"Cubic","Extrapolate=Linear","MultiX=Average","Skip=True","Sort=True")</f>
        <v>13.890915539202856</v>
      </c>
      <c r="U3755" s="43">
        <f ca="1">_xll.BInterpol('Base CDI'!$H$4:$H$28,'Base CDI'!$I$4:$I$29,S3755,"Cubic","Extrapolate=Linear","MultiX=Average","Skip=True","Sort=True")</f>
        <v>13.79510924958565</v>
      </c>
    </row>
    <row r="3756" spans="16:21" x14ac:dyDescent="0.25">
      <c r="P3756" s="10">
        <v>39976</v>
      </c>
      <c r="Q3756">
        <v>21.34385</v>
      </c>
      <c r="S3756" s="42">
        <f t="shared" ca="1" si="63"/>
        <v>49614</v>
      </c>
      <c r="T3756" s="43">
        <f ca="1">_xll.BInterpol('Base CDI'!$H$4:$H$28,'Base CDI'!$J$4:$J$29,S3756,"Cubic","Extrapolate=Linear","MultiX=Average","Skip=True","Sort=True")</f>
        <v>13.890797495267012</v>
      </c>
      <c r="U3756" s="43">
        <f ca="1">_xll.BInterpol('Base CDI'!$H$4:$H$28,'Base CDI'!$I$4:$I$29,S3756,"Cubic","Extrapolate=Linear","MultiX=Average","Skip=True","Sort=True")</f>
        <v>13.795178363575721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49615</v>
      </c>
      <c r="T3757" s="43">
        <f ca="1">_xll.BInterpol('Base CDI'!$H$4:$H$28,'Base CDI'!$J$4:$J$29,S3757,"Cubic","Extrapolate=Linear","MultiX=Average","Skip=True","Sort=True")</f>
        <v>13.890679299970662</v>
      </c>
      <c r="U3757" s="43">
        <f ca="1">_xll.BInterpol('Base CDI'!$H$4:$H$28,'Base CDI'!$I$4:$I$29,S3757,"Cubic","Extrapolate=Linear","MultiX=Average","Skip=True","Sort=True")</f>
        <v>13.795247579414795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49616</v>
      </c>
      <c r="T3758" s="43">
        <f ca="1">_xll.BInterpol('Base CDI'!$H$4:$H$28,'Base CDI'!$J$4:$J$29,S3758,"Cubic","Extrapolate=Linear","MultiX=Average","Skip=True","Sort=True")</f>
        <v>13.890560953667451</v>
      </c>
      <c r="U3758" s="43">
        <f ca="1">_xll.BInterpol('Base CDI'!$H$4:$H$28,'Base CDI'!$I$4:$I$29,S3758,"Cubic","Extrapolate=Linear","MultiX=Average","Skip=True","Sort=True")</f>
        <v>13.795316896864909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49617</v>
      </c>
      <c r="T3759" s="43">
        <f ca="1">_xll.BInterpol('Base CDI'!$H$4:$H$28,'Base CDI'!$J$4:$J$29,S3759,"Cubic","Extrapolate=Linear","MultiX=Average","Skip=True","Sort=True")</f>
        <v>13.890442456711025</v>
      </c>
      <c r="U3759" s="43">
        <f ca="1">_xll.BInterpol('Base CDI'!$H$4:$H$28,'Base CDI'!$I$4:$I$29,S3759,"Cubic","Extrapolate=Linear","MultiX=Average","Skip=True","Sort=True")</f>
        <v>13.795386315688097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49618</v>
      </c>
      <c r="T3760" s="43">
        <f ca="1">_xll.BInterpol('Base CDI'!$H$4:$H$28,'Base CDI'!$J$4:$J$29,S3760,"Cubic","Extrapolate=Linear","MultiX=Average","Skip=True","Sort=True")</f>
        <v>13.890323809455031</v>
      </c>
      <c r="U3760" s="43">
        <f ca="1">_xll.BInterpol('Base CDI'!$H$4:$H$28,'Base CDI'!$I$4:$I$29,S3760,"Cubic","Extrapolate=Linear","MultiX=Average","Skip=True","Sort=True")</f>
        <v>13.795455835646395</v>
      </c>
    </row>
    <row r="3761" spans="16:21" x14ac:dyDescent="0.25">
      <c r="P3761" s="10">
        <v>39983</v>
      </c>
      <c r="Q3761">
        <v>21.38045</v>
      </c>
      <c r="S3761" s="42">
        <f t="shared" ca="1" si="63"/>
        <v>49619</v>
      </c>
      <c r="T3761" s="43">
        <f ca="1">_xll.BInterpol('Base CDI'!$H$4:$H$28,'Base CDI'!$J$4:$J$29,S3761,"Cubic","Extrapolate=Linear","MultiX=Average","Skip=True","Sort=True")</f>
        <v>13.890205012253114</v>
      </c>
      <c r="U3761" s="43">
        <f ca="1">_xll.BInterpol('Base CDI'!$H$4:$H$28,'Base CDI'!$I$4:$I$29,S3761,"Cubic","Extrapolate=Linear","MultiX=Average","Skip=True","Sort=True")</f>
        <v>13.795525456501839</v>
      </c>
    </row>
    <row r="3762" spans="16:21" x14ac:dyDescent="0.25">
      <c r="P3762" s="10">
        <v>39986</v>
      </c>
      <c r="Q3762">
        <v>21.38777</v>
      </c>
      <c r="S3762" s="42">
        <f t="shared" ca="1" si="63"/>
        <v>49620</v>
      </c>
      <c r="T3762" s="43">
        <f ca="1">_xll.BInterpol('Base CDI'!$H$4:$H$28,'Base CDI'!$J$4:$J$29,S3762,"Cubic","Extrapolate=Linear","MultiX=Average","Skip=True","Sort=True")</f>
        <v>13.89008606545892</v>
      </c>
      <c r="U3762" s="43">
        <f ca="1">_xll.BInterpol('Base CDI'!$H$4:$H$28,'Base CDI'!$I$4:$I$29,S3762,"Cubic","Extrapolate=Linear","MultiX=Average","Skip=True","Sort=True")</f>
        <v>13.795595178016461</v>
      </c>
    </row>
    <row r="3763" spans="16:21" x14ac:dyDescent="0.25">
      <c r="P3763" s="10">
        <v>39987</v>
      </c>
      <c r="Q3763">
        <v>21.39507</v>
      </c>
      <c r="S3763" s="42">
        <f t="shared" ca="1" si="63"/>
        <v>49621</v>
      </c>
      <c r="T3763" s="43">
        <f ca="1">_xll.BInterpol('Base CDI'!$H$4:$H$28,'Base CDI'!$J$4:$J$29,S3763,"Cubic","Extrapolate=Linear","MultiX=Average","Skip=True","Sort=True")</f>
        <v>13.889966969426098</v>
      </c>
      <c r="U3763" s="43">
        <f ca="1">_xll.BInterpol('Base CDI'!$H$4:$H$28,'Base CDI'!$I$4:$I$29,S3763,"Cubic","Extrapolate=Linear","MultiX=Average","Skip=True","Sort=True")</f>
        <v>13.795664999952297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49622</v>
      </c>
      <c r="T3764" s="43">
        <f ca="1">_xll.BInterpol('Base CDI'!$H$4:$H$28,'Base CDI'!$J$4:$J$29,S3764,"Cubic","Extrapolate=Linear","MultiX=Average","Skip=True","Sort=True")</f>
        <v>13.889847724508289</v>
      </c>
      <c r="U3764" s="43">
        <f ca="1">_xll.BInterpol('Base CDI'!$H$4:$H$28,'Base CDI'!$I$4:$I$29,S3764,"Cubic","Extrapolate=Linear","MultiX=Average","Skip=True","Sort=True")</f>
        <v>13.795734922071384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49623</v>
      </c>
      <c r="T3765" s="43">
        <f ca="1">_xll.BInterpol('Base CDI'!$H$4:$H$28,'Base CDI'!$J$4:$J$29,S3765,"Cubic","Extrapolate=Linear","MultiX=Average","Skip=True","Sort=True")</f>
        <v>13.889728331059143</v>
      </c>
      <c r="U3765" s="43">
        <f ca="1">_xll.BInterpol('Base CDI'!$H$4:$H$28,'Base CDI'!$I$4:$I$29,S3765,"Cubic","Extrapolate=Linear","MultiX=Average","Skip=True","Sort=True")</f>
        <v>13.795804944135757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49624</v>
      </c>
      <c r="T3766" s="43">
        <f ca="1">_xll.BInterpol('Base CDI'!$H$4:$H$28,'Base CDI'!$J$4:$J$29,S3766,"Cubic","Extrapolate=Linear","MultiX=Average","Skip=True","Sort=True")</f>
        <v>13.889608789432305</v>
      </c>
      <c r="U3766" s="43">
        <f ca="1">_xll.BInterpol('Base CDI'!$H$4:$H$28,'Base CDI'!$I$4:$I$29,S3766,"Cubic","Extrapolate=Linear","MultiX=Average","Skip=True","Sort=True")</f>
        <v>13.795875065907447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49625</v>
      </c>
      <c r="T3767" s="43">
        <f ca="1">_xll.BInterpol('Base CDI'!$H$4:$H$28,'Base CDI'!$J$4:$J$29,S3767,"Cubic","Extrapolate=Linear","MultiX=Average","Skip=True","Sort=True")</f>
        <v>13.88948909998142</v>
      </c>
      <c r="U3767" s="43">
        <f ca="1">_xll.BInterpol('Base CDI'!$H$4:$H$28,'Base CDI'!$I$4:$I$29,S3767,"Cubic","Extrapolate=Linear","MultiX=Average","Skip=True","Sort=True")</f>
        <v>13.795945287148493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49626</v>
      </c>
      <c r="T3768" s="43">
        <f ca="1">_xll.BInterpol('Base CDI'!$H$4:$H$28,'Base CDI'!$J$4:$J$29,S3768,"Cubic","Extrapolate=Linear","MultiX=Average","Skip=True","Sort=True")</f>
        <v>13.889369263060134</v>
      </c>
      <c r="U3768" s="43">
        <f ca="1">_xll.BInterpol('Base CDI'!$H$4:$H$28,'Base CDI'!$I$4:$I$29,S3768,"Cubic","Extrapolate=Linear","MultiX=Average","Skip=True","Sort=True")</f>
        <v>13.79601560762093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49627</v>
      </c>
      <c r="T3769" s="43">
        <f ca="1">_xll.BInterpol('Base CDI'!$H$4:$H$28,'Base CDI'!$J$4:$J$29,S3769,"Cubic","Extrapolate=Linear","MultiX=Average","Skip=True","Sort=True")</f>
        <v>13.889249279022096</v>
      </c>
      <c r="U3769" s="43">
        <f ca="1">_xll.BInterpol('Base CDI'!$H$4:$H$28,'Base CDI'!$I$4:$I$29,S3769,"Cubic","Extrapolate=Linear","MultiX=Average","Skip=True","Sort=True")</f>
        <v>13.79608602708679</v>
      </c>
    </row>
    <row r="3770" spans="16:21" x14ac:dyDescent="0.25">
      <c r="P3770" s="10">
        <v>39996</v>
      </c>
      <c r="Q3770">
        <v>21.44651</v>
      </c>
      <c r="S3770" s="42">
        <f t="shared" ca="1" si="63"/>
        <v>49628</v>
      </c>
      <c r="T3770" s="43">
        <f ca="1">_xll.BInterpol('Base CDI'!$H$4:$H$28,'Base CDI'!$J$4:$J$29,S3770,"Cubic","Extrapolate=Linear","MultiX=Average","Skip=True","Sort=True")</f>
        <v>13.889129148220949</v>
      </c>
      <c r="U3770" s="43">
        <f ca="1">_xll.BInterpol('Base CDI'!$H$4:$H$28,'Base CDI'!$I$4:$I$29,S3770,"Cubic","Extrapolate=Linear","MultiX=Average","Skip=True","Sort=True")</f>
        <v>13.796156545308113</v>
      </c>
    </row>
    <row r="3771" spans="16:21" x14ac:dyDescent="0.25">
      <c r="P3771" s="10">
        <v>39997</v>
      </c>
      <c r="Q3771">
        <v>21.45393</v>
      </c>
      <c r="S3771" s="42">
        <f t="shared" ca="1" si="63"/>
        <v>49629</v>
      </c>
      <c r="T3771" s="43">
        <f ca="1">_xll.BInterpol('Base CDI'!$H$4:$H$28,'Base CDI'!$J$4:$J$29,S3771,"Cubic","Extrapolate=Linear","MultiX=Average","Skip=True","Sort=True")</f>
        <v>13.88900887101034</v>
      </c>
      <c r="U3771" s="43">
        <f ca="1">_xll.BInterpol('Base CDI'!$H$4:$H$28,'Base CDI'!$I$4:$I$29,S3771,"Cubic","Extrapolate=Linear","MultiX=Average","Skip=True","Sort=True")</f>
        <v>13.796227162046929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49630</v>
      </c>
      <c r="T3772" s="43">
        <f ca="1">_xll.BInterpol('Base CDI'!$H$4:$H$28,'Base CDI'!$J$4:$J$29,S3772,"Cubic","Extrapolate=Linear","MultiX=Average","Skip=True","Sort=True")</f>
        <v>13.888888447743915</v>
      </c>
      <c r="U3772" s="43">
        <f ca="1">_xll.BInterpol('Base CDI'!$H$4:$H$28,'Base CDI'!$I$4:$I$29,S3772,"Cubic","Extrapolate=Linear","MultiX=Average","Skip=True","Sort=True")</f>
        <v>13.796297877065275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49631</v>
      </c>
      <c r="T3773" s="43">
        <f ca="1">_xll.BInterpol('Base CDI'!$H$4:$H$28,'Base CDI'!$J$4:$J$29,S3773,"Cubic","Extrapolate=Linear","MultiX=Average","Skip=True","Sort=True")</f>
        <v>13.888767878775319</v>
      </c>
      <c r="U3773" s="43">
        <f ca="1">_xll.BInterpol('Base CDI'!$H$4:$H$28,'Base CDI'!$I$4:$I$29,S3773,"Cubic","Extrapolate=Linear","MultiX=Average","Skip=True","Sort=True")</f>
        <v>13.796368690125187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49632</v>
      </c>
      <c r="T3774" s="43">
        <f ca="1">_xll.BInterpol('Base CDI'!$H$4:$H$28,'Base CDI'!$J$4:$J$29,S3774,"Cubic","Extrapolate=Linear","MultiX=Average","Skip=True","Sort=True")</f>
        <v>13.888647164458201</v>
      </c>
      <c r="U3774" s="43">
        <f ca="1">_xll.BInterpol('Base CDI'!$H$4:$H$28,'Base CDI'!$I$4:$I$29,S3774,"Cubic","Extrapolate=Linear","MultiX=Average","Skip=True","Sort=True")</f>
        <v>13.796439600988696</v>
      </c>
    </row>
    <row r="3775" spans="16:21" x14ac:dyDescent="0.25">
      <c r="P3775" s="10">
        <v>40003</v>
      </c>
      <c r="Q3775">
        <v>21.48358</v>
      </c>
      <c r="S3775" s="42">
        <f t="shared" ca="1" si="63"/>
        <v>49633</v>
      </c>
      <c r="T3775" s="43">
        <f ca="1">_xll.BInterpol('Base CDI'!$H$4:$H$28,'Base CDI'!$J$4:$J$29,S3775,"Cubic","Extrapolate=Linear","MultiX=Average","Skip=True","Sort=True")</f>
        <v>13.888526305146202</v>
      </c>
      <c r="U3775" s="43">
        <f ca="1">_xll.BInterpol('Base CDI'!$H$4:$H$28,'Base CDI'!$I$4:$I$29,S3775,"Cubic","Extrapolate=Linear","MultiX=Average","Skip=True","Sort=True")</f>
        <v>13.796510609417844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49634</v>
      </c>
      <c r="T3776" s="43">
        <f ca="1">_xll.BInterpol('Base CDI'!$H$4:$H$28,'Base CDI'!$J$4:$J$29,S3776,"Cubic","Extrapolate=Linear","MultiX=Average","Skip=True","Sort=True")</f>
        <v>13.888405301192973</v>
      </c>
      <c r="U3776" s="43">
        <f ca="1">_xll.BInterpol('Base CDI'!$H$4:$H$28,'Base CDI'!$I$4:$I$29,S3776,"Cubic","Extrapolate=Linear","MultiX=Average","Skip=True","Sort=True")</f>
        <v>13.796581715174661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49635</v>
      </c>
      <c r="T3777" s="43">
        <f ca="1">_xll.BInterpol('Base CDI'!$H$4:$H$28,'Base CDI'!$J$4:$J$29,S3777,"Cubic","Extrapolate=Linear","MultiX=Average","Skip=True","Sort=True")</f>
        <v>13.88828415295216</v>
      </c>
      <c r="U3777" s="43">
        <f ca="1">_xll.BInterpol('Base CDI'!$H$4:$H$28,'Base CDI'!$I$4:$I$29,S3777,"Cubic","Extrapolate=Linear","MultiX=Average","Skip=True","Sort=True")</f>
        <v>13.796652918021183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49636</v>
      </c>
      <c r="T3778" s="43">
        <f ca="1">_xll.BInterpol('Base CDI'!$H$4:$H$28,'Base CDI'!$J$4:$J$29,S3778,"Cubic","Extrapolate=Linear","MultiX=Average","Skip=True","Sort=True")</f>
        <v>13.888162860777404</v>
      </c>
      <c r="U3778" s="43">
        <f ca="1">_xll.BInterpol('Base CDI'!$H$4:$H$28,'Base CDI'!$I$4:$I$29,S3778,"Cubic","Extrapolate=Linear","MultiX=Average","Skip=True","Sort=True")</f>
        <v>13.796724217719444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49637</v>
      </c>
      <c r="T3779" s="43">
        <f ca="1">_xll.BInterpol('Base CDI'!$H$4:$H$28,'Base CDI'!$J$4:$J$29,S3779,"Cubic","Extrapolate=Linear","MultiX=Average","Skip=True","Sort=True")</f>
        <v>13.888041425022356</v>
      </c>
      <c r="U3779" s="43">
        <f ca="1">_xll.BInterpol('Base CDI'!$H$4:$H$28,'Base CDI'!$I$4:$I$29,S3779,"Cubic","Extrapolate=Linear","MultiX=Average","Skip=True","Sort=True")</f>
        <v>13.796795614031481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49638</v>
      </c>
      <c r="T3780" s="43">
        <f ca="1">_xll.BInterpol('Base CDI'!$H$4:$H$28,'Base CDI'!$J$4:$J$29,S3780,"Cubic","Extrapolate=Linear","MultiX=Average","Skip=True","Sort=True")</f>
        <v>13.887919846040662</v>
      </c>
      <c r="U3780" s="43">
        <f ca="1">_xll.BInterpol('Base CDI'!$H$4:$H$28,'Base CDI'!$I$4:$I$29,S3780,"Cubic","Extrapolate=Linear","MultiX=Average","Skip=True","Sort=True")</f>
        <v>13.796867106719329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49639</v>
      </c>
      <c r="T3781" s="43">
        <f ca="1">_xll.BInterpol('Base CDI'!$H$4:$H$28,'Base CDI'!$J$4:$J$29,S3781,"Cubic","Extrapolate=Linear","MultiX=Average","Skip=True","Sort=True")</f>
        <v>13.887798124185965</v>
      </c>
      <c r="U3781" s="43">
        <f ca="1">_xll.BInterpol('Base CDI'!$H$4:$H$28,'Base CDI'!$I$4:$I$29,S3781,"Cubic","Extrapolate=Linear","MultiX=Average","Skip=True","Sort=True")</f>
        <v>13.796938695545022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49640</v>
      </c>
      <c r="T3782" s="43">
        <f ca="1">_xll.BInterpol('Base CDI'!$H$4:$H$28,'Base CDI'!$J$4:$J$29,S3782,"Cubic","Extrapolate=Linear","MultiX=Average","Skip=True","Sort=True")</f>
        <v>13.887676259811911</v>
      </c>
      <c r="U3782" s="43">
        <f ca="1">_xll.BInterpol('Base CDI'!$H$4:$H$28,'Base CDI'!$I$4:$I$29,S3782,"Cubic","Extrapolate=Linear","MultiX=Average","Skip=True","Sort=True")</f>
        <v>13.797010380270596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49641</v>
      </c>
      <c r="T3783" s="43">
        <f ca="1">_xll.BInterpol('Base CDI'!$H$4:$H$28,'Base CDI'!$J$4:$J$29,S3783,"Cubic","Extrapolate=Linear","MultiX=Average","Skip=True","Sort=True")</f>
        <v>13.88755425327215</v>
      </c>
      <c r="U3783" s="43">
        <f ca="1">_xll.BInterpol('Base CDI'!$H$4:$H$28,'Base CDI'!$I$4:$I$29,S3783,"Cubic","Extrapolate=Linear","MultiX=Average","Skip=True","Sort=True")</f>
        <v>13.797082160658084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49642</v>
      </c>
      <c r="T3784" s="43">
        <f ca="1">_xll.BInterpol('Base CDI'!$H$4:$H$28,'Base CDI'!$J$4:$J$29,S3784,"Cubic","Extrapolate=Linear","MultiX=Average","Skip=True","Sort=True")</f>
        <v>13.887432104920324</v>
      </c>
      <c r="U3784" s="43">
        <f ca="1">_xll.BInterpol('Base CDI'!$H$4:$H$28,'Base CDI'!$I$4:$I$29,S3784,"Cubic","Extrapolate=Linear","MultiX=Average","Skip=True","Sort=True")</f>
        <v>13.797154036469523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49643</v>
      </c>
      <c r="T3785" s="43">
        <f ca="1">_xll.BInterpol('Base CDI'!$H$4:$H$28,'Base CDI'!$J$4:$J$29,S3785,"Cubic","Extrapolate=Linear","MultiX=Average","Skip=True","Sort=True")</f>
        <v>13.887309815110079</v>
      </c>
      <c r="U3785" s="43">
        <f ca="1">_xll.BInterpol('Base CDI'!$H$4:$H$28,'Base CDI'!$I$4:$I$29,S3785,"Cubic","Extrapolate=Linear","MultiX=Average","Skip=True","Sort=True")</f>
        <v>13.797226007466948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49644</v>
      </c>
      <c r="T3786" s="43">
        <f ca="1">_xll.BInterpol('Base CDI'!$H$4:$H$28,'Base CDI'!$J$4:$J$29,S3786,"Cubic","Extrapolate=Linear","MultiX=Average","Skip=True","Sort=True")</f>
        <v>13.887187384195064</v>
      </c>
      <c r="U3786" s="43">
        <f ca="1">_xll.BInterpol('Base CDI'!$H$4:$H$28,'Base CDI'!$I$4:$I$29,S3786,"Cubic","Extrapolate=Linear","MultiX=Average","Skip=True","Sort=True")</f>
        <v>13.797298073412394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49645</v>
      </c>
      <c r="T3787" s="43">
        <f ca="1">_xll.BInterpol('Base CDI'!$H$4:$H$28,'Base CDI'!$J$4:$J$29,S3787,"Cubic","Extrapolate=Linear","MultiX=Average","Skip=True","Sort=True")</f>
        <v>13.887064812528925</v>
      </c>
      <c r="U3787" s="43">
        <f ca="1">_xll.BInterpol('Base CDI'!$H$4:$H$28,'Base CDI'!$I$4:$I$29,S3787,"Cubic","Extrapolate=Linear","MultiX=Average","Skip=True","Sort=True")</f>
        <v>13.797370234067895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49646</v>
      </c>
      <c r="T3788" s="43">
        <f ca="1">_xll.BInterpol('Base CDI'!$H$4:$H$28,'Base CDI'!$J$4:$J$29,S3788,"Cubic","Extrapolate=Linear","MultiX=Average","Skip=True","Sort=True")</f>
        <v>13.886942100465305</v>
      </c>
      <c r="U3788" s="43">
        <f ca="1">_xll.BInterpol('Base CDI'!$H$4:$H$28,'Base CDI'!$I$4:$I$29,S3788,"Cubic","Extrapolate=Linear","MultiX=Average","Skip=True","Sort=True")</f>
        <v>13.797442489195486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49647</v>
      </c>
      <c r="T3789" s="43">
        <f ca="1">_xll.BInterpol('Base CDI'!$H$4:$H$28,'Base CDI'!$J$4:$J$29,S3789,"Cubic","Extrapolate=Linear","MultiX=Average","Skip=True","Sort=True")</f>
        <v>13.886819248357853</v>
      </c>
      <c r="U3789" s="43">
        <f ca="1">_xll.BInterpol('Base CDI'!$H$4:$H$28,'Base CDI'!$I$4:$I$29,S3789,"Cubic","Extrapolate=Linear","MultiX=Average","Skip=True","Sort=True")</f>
        <v>13.797514838557204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49648</v>
      </c>
      <c r="T3790" s="43">
        <f ca="1">_xll.BInterpol('Base CDI'!$H$4:$H$28,'Base CDI'!$J$4:$J$29,S3790,"Cubic","Extrapolate=Linear","MultiX=Average","Skip=True","Sort=True")</f>
        <v>13.886696256560214</v>
      </c>
      <c r="U3790" s="43">
        <f ca="1">_xll.BInterpol('Base CDI'!$H$4:$H$28,'Base CDI'!$I$4:$I$29,S3790,"Cubic","Extrapolate=Linear","MultiX=Average","Skip=True","Sort=True")</f>
        <v>13.797587281915082</v>
      </c>
    </row>
    <row r="3791" spans="16:21" x14ac:dyDescent="0.25">
      <c r="P3791" s="10">
        <v>40025</v>
      </c>
      <c r="Q3791">
        <v>21.60014</v>
      </c>
      <c r="S3791" s="42">
        <f t="shared" ca="1" si="64"/>
        <v>49649</v>
      </c>
      <c r="T3791" s="43">
        <f ca="1">_xll.BInterpol('Base CDI'!$H$4:$H$28,'Base CDI'!$J$4:$J$29,S3791,"Cubic","Extrapolate=Linear","MultiX=Average","Skip=True","Sort=True")</f>
        <v>13.886573125426033</v>
      </c>
      <c r="U3791" s="43">
        <f ca="1">_xll.BInterpol('Base CDI'!$H$4:$H$28,'Base CDI'!$I$4:$I$29,S3791,"Cubic","Extrapolate=Linear","MultiX=Average","Skip=True","Sort=True")</f>
        <v>13.797659819031155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49650</v>
      </c>
      <c r="T3792" s="43">
        <f ca="1">_xll.BInterpol('Base CDI'!$H$4:$H$28,'Base CDI'!$J$4:$J$29,S3792,"Cubic","Extrapolate=Linear","MultiX=Average","Skip=True","Sort=True")</f>
        <v>13.886449855308955</v>
      </c>
      <c r="U3792" s="43">
        <f ca="1">_xll.BInterpol('Base CDI'!$H$4:$H$28,'Base CDI'!$I$4:$I$29,S3792,"Cubic","Extrapolate=Linear","MultiX=Average","Skip=True","Sort=True")</f>
        <v>13.797732449667459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49651</v>
      </c>
      <c r="T3793" s="43">
        <f ca="1">_xll.BInterpol('Base CDI'!$H$4:$H$28,'Base CDI'!$J$4:$J$29,S3793,"Cubic","Extrapolate=Linear","MultiX=Average","Skip=True","Sort=True")</f>
        <v>13.886326446562631</v>
      </c>
      <c r="U3793" s="43">
        <f ca="1">_xll.BInterpol('Base CDI'!$H$4:$H$28,'Base CDI'!$I$4:$I$29,S3793,"Cubic","Extrapolate=Linear","MultiX=Average","Skip=True","Sort=True")</f>
        <v>13.797805173586029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49652</v>
      </c>
      <c r="T3794" s="43">
        <f ca="1">_xll.BInterpol('Base CDI'!$H$4:$H$28,'Base CDI'!$J$4:$J$29,S3794,"Cubic","Extrapolate=Linear","MultiX=Average","Skip=True","Sort=True")</f>
        <v>13.886202899540702</v>
      </c>
      <c r="U3794" s="43">
        <f ca="1">_xll.BInterpol('Base CDI'!$H$4:$H$28,'Base CDI'!$I$4:$I$29,S3794,"Cubic","Extrapolate=Linear","MultiX=Average","Skip=True","Sort=True")</f>
        <v>13.7978779905489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49653</v>
      </c>
      <c r="T3795" s="43">
        <f ca="1">_xll.BInterpol('Base CDI'!$H$4:$H$28,'Base CDI'!$J$4:$J$29,S3795,"Cubic","Extrapolate=Linear","MultiX=Average","Skip=True","Sort=True")</f>
        <v>13.886079214596817</v>
      </c>
      <c r="U3795" s="43">
        <f ca="1">_xll.BInterpol('Base CDI'!$H$4:$H$28,'Base CDI'!$I$4:$I$29,S3795,"Cubic","Extrapolate=Linear","MultiX=Average","Skip=True","Sort=True")</f>
        <v>13.797950900318106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49654</v>
      </c>
      <c r="T3796" s="43">
        <f ca="1">_xll.BInterpol('Base CDI'!$H$4:$H$28,'Base CDI'!$J$4:$J$29,S3796,"Cubic","Extrapolate=Linear","MultiX=Average","Skip=True","Sort=True")</f>
        <v>13.88595539208462</v>
      </c>
      <c r="U3796" s="43">
        <f ca="1">_xll.BInterpol('Base CDI'!$H$4:$H$28,'Base CDI'!$I$4:$I$29,S3796,"Cubic","Extrapolate=Linear","MultiX=Average","Skip=True","Sort=True")</f>
        <v>13.798023902655684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49655</v>
      </c>
      <c r="T3797" s="43">
        <f ca="1">_xll.BInterpol('Base CDI'!$H$4:$H$28,'Base CDI'!$J$4:$J$29,S3797,"Cubic","Extrapolate=Linear","MultiX=Average","Skip=True","Sort=True")</f>
        <v>13.88583143235776</v>
      </c>
      <c r="U3797" s="43">
        <f ca="1">_xll.BInterpol('Base CDI'!$H$4:$H$28,'Base CDI'!$I$4:$I$29,S3797,"Cubic","Extrapolate=Linear","MultiX=Average","Skip=True","Sort=True")</f>
        <v>13.798096997323668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49656</v>
      </c>
      <c r="T3798" s="43">
        <f ca="1">_xll.BInterpol('Base CDI'!$H$4:$H$28,'Base CDI'!$J$4:$J$29,S3798,"Cubic","Extrapolate=Linear","MultiX=Average","Skip=True","Sort=True")</f>
        <v>13.885707335769879</v>
      </c>
      <c r="U3798" s="43">
        <f ca="1">_xll.BInterpol('Base CDI'!$H$4:$H$28,'Base CDI'!$I$4:$I$29,S3798,"Cubic","Extrapolate=Linear","MultiX=Average","Skip=True","Sort=True")</f>
        <v>13.798170184084093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49657</v>
      </c>
      <c r="T3799" s="43">
        <f ca="1">_xll.BInterpol('Base CDI'!$H$4:$H$28,'Base CDI'!$J$4:$J$29,S3799,"Cubic","Extrapolate=Linear","MultiX=Average","Skip=True","Sort=True")</f>
        <v>13.885583102674627</v>
      </c>
      <c r="U3799" s="43">
        <f ca="1">_xll.BInterpol('Base CDI'!$H$4:$H$28,'Base CDI'!$I$4:$I$29,S3799,"Cubic","Extrapolate=Linear","MultiX=Average","Skip=True","Sort=True")</f>
        <v>13.798243462698993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49658</v>
      </c>
      <c r="T3800" s="43">
        <f ca="1">_xll.BInterpol('Base CDI'!$H$4:$H$28,'Base CDI'!$J$4:$J$29,S3800,"Cubic","Extrapolate=Linear","MultiX=Average","Skip=True","Sort=True")</f>
        <v>13.885458733425647</v>
      </c>
      <c r="U3800" s="43">
        <f ca="1">_xll.BInterpol('Base CDI'!$H$4:$H$28,'Base CDI'!$I$4:$I$29,S3800,"Cubic","Extrapolate=Linear","MultiX=Average","Skip=True","Sort=True")</f>
        <v>13.798316832930405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49659</v>
      </c>
      <c r="T3801" s="43">
        <f ca="1">_xll.BInterpol('Base CDI'!$H$4:$H$28,'Base CDI'!$J$4:$J$29,S3801,"Cubic","Extrapolate=Linear","MultiX=Average","Skip=True","Sort=True")</f>
        <v>13.885334228376585</v>
      </c>
      <c r="U3801" s="43">
        <f ca="1">_xll.BInterpol('Base CDI'!$H$4:$H$28,'Base CDI'!$I$4:$I$29,S3801,"Cubic","Extrapolate=Linear","MultiX=Average","Skip=True","Sort=True")</f>
        <v>13.798390294540363</v>
      </c>
    </row>
    <row r="3802" spans="16:21" x14ac:dyDescent="0.25">
      <c r="P3802" s="10">
        <v>40042</v>
      </c>
      <c r="Q3802">
        <v>21.67822</v>
      </c>
      <c r="S3802" s="42">
        <f t="shared" ca="1" si="64"/>
        <v>49660</v>
      </c>
      <c r="T3802" s="43">
        <f ca="1">_xll.BInterpol('Base CDI'!$H$4:$H$28,'Base CDI'!$J$4:$J$29,S3802,"Cubic","Extrapolate=Linear","MultiX=Average","Skip=True","Sort=True")</f>
        <v>13.885209587881091</v>
      </c>
      <c r="U3802" s="43">
        <f ca="1">_xll.BInterpol('Base CDI'!$H$4:$H$28,'Base CDI'!$I$4:$I$29,S3802,"Cubic","Extrapolate=Linear","MultiX=Average","Skip=True","Sort=True")</f>
        <v>13.7984638472909</v>
      </c>
    </row>
    <row r="3803" spans="16:21" x14ac:dyDescent="0.25">
      <c r="P3803" s="10">
        <v>40043</v>
      </c>
      <c r="Q3803">
        <v>21.68534</v>
      </c>
      <c r="S3803" s="42">
        <f t="shared" ca="1" si="64"/>
        <v>49661</v>
      </c>
      <c r="T3803" s="43">
        <f ca="1">_xll.BInterpol('Base CDI'!$H$4:$H$28,'Base CDI'!$J$4:$J$29,S3803,"Cubic","Extrapolate=Linear","MultiX=Average","Skip=True","Sort=True")</f>
        <v>13.885084812292808</v>
      </c>
      <c r="U3803" s="43">
        <f ca="1">_xll.BInterpol('Base CDI'!$H$4:$H$28,'Base CDI'!$I$4:$I$29,S3803,"Cubic","Extrapolate=Linear","MultiX=Average","Skip=True","Sort=True")</f>
        <v>13.798537490944057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49662</v>
      </c>
      <c r="T3804" s="43">
        <f ca="1">_xll.BInterpol('Base CDI'!$H$4:$H$28,'Base CDI'!$J$4:$J$29,S3804,"Cubic","Extrapolate=Linear","MultiX=Average","Skip=True","Sort=True")</f>
        <v>13.884959901965381</v>
      </c>
      <c r="U3804" s="43">
        <f ca="1">_xll.BInterpol('Base CDI'!$H$4:$H$28,'Base CDI'!$I$4:$I$29,S3804,"Cubic","Extrapolate=Linear","MultiX=Average","Skip=True","Sort=True")</f>
        <v>13.798611225261862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49663</v>
      </c>
      <c r="T3805" s="43">
        <f ca="1">_xll.BInterpol('Base CDI'!$H$4:$H$28,'Base CDI'!$J$4:$J$29,S3805,"Cubic","Extrapolate=Linear","MultiX=Average","Skip=True","Sort=True")</f>
        <v>13.884834857252457</v>
      </c>
      <c r="U3805" s="43">
        <f ca="1">_xll.BInterpol('Base CDI'!$H$4:$H$28,'Base CDI'!$I$4:$I$29,S3805,"Cubic","Extrapolate=Linear","MultiX=Average","Skip=True","Sort=True")</f>
        <v>13.798685050006355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49664</v>
      </c>
      <c r="T3806" s="43">
        <f ca="1">_xll.BInterpol('Base CDI'!$H$4:$H$28,'Base CDI'!$J$4:$J$29,S3806,"Cubic","Extrapolate=Linear","MultiX=Average","Skip=True","Sort=True")</f>
        <v>13.884709678507685</v>
      </c>
      <c r="U3806" s="43">
        <f ca="1">_xll.BInterpol('Base CDI'!$H$4:$H$28,'Base CDI'!$I$4:$I$29,S3806,"Cubic","Extrapolate=Linear","MultiX=Average","Skip=True","Sort=True")</f>
        <v>13.798758964939568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49665</v>
      </c>
      <c r="T3807" s="43">
        <f ca="1">_xll.BInterpol('Base CDI'!$H$4:$H$28,'Base CDI'!$J$4:$J$29,S3807,"Cubic","Extrapolate=Linear","MultiX=Average","Skip=True","Sort=True")</f>
        <v>13.884584366084706</v>
      </c>
      <c r="U3807" s="43">
        <f ca="1">_xll.BInterpol('Base CDI'!$H$4:$H$28,'Base CDI'!$I$4:$I$29,S3807,"Cubic","Extrapolate=Linear","MultiX=Average","Skip=True","Sort=True")</f>
        <v>13.798832969823538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49666</v>
      </c>
      <c r="T3808" s="43">
        <f ca="1">_xll.BInterpol('Base CDI'!$H$4:$H$28,'Base CDI'!$J$4:$J$29,S3808,"Cubic","Extrapolate=Linear","MultiX=Average","Skip=True","Sort=True")</f>
        <v>13.88445892033717</v>
      </c>
      <c r="U3808" s="43">
        <f ca="1">_xll.BInterpol('Base CDI'!$H$4:$H$28,'Base CDI'!$I$4:$I$29,S3808,"Cubic","Extrapolate=Linear","MultiX=Average","Skip=True","Sort=True")</f>
        <v>13.7989070644203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49667</v>
      </c>
      <c r="T3809" s="43">
        <f ca="1">_xll.BInterpol('Base CDI'!$H$4:$H$28,'Base CDI'!$J$4:$J$29,S3809,"Cubic","Extrapolate=Linear","MultiX=Average","Skip=True","Sort=True")</f>
        <v>13.884333341618721</v>
      </c>
      <c r="U3809" s="43">
        <f ca="1">_xll.BInterpol('Base CDI'!$H$4:$H$28,'Base CDI'!$I$4:$I$29,S3809,"Cubic","Extrapolate=Linear","MultiX=Average","Skip=True","Sort=True")</f>
        <v>13.798981248491888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49668</v>
      </c>
      <c r="T3810" s="43">
        <f ca="1">_xll.BInterpol('Base CDI'!$H$4:$H$28,'Base CDI'!$J$4:$J$29,S3810,"Cubic","Extrapolate=Linear","MultiX=Average","Skip=True","Sort=True")</f>
        <v>13.884207630283006</v>
      </c>
      <c r="U3810" s="43">
        <f ca="1">_xll.BInterpol('Base CDI'!$H$4:$H$28,'Base CDI'!$I$4:$I$29,S3810,"Cubic","Extrapolate=Linear","MultiX=Average","Skip=True","Sort=True")</f>
        <v>13.799055521800337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49669</v>
      </c>
      <c r="T3811" s="43">
        <f ca="1">_xll.BInterpol('Base CDI'!$H$4:$H$28,'Base CDI'!$J$4:$J$29,S3811,"Cubic","Extrapolate=Linear","MultiX=Average","Skip=True","Sort=True")</f>
        <v>13.884081786683671</v>
      </c>
      <c r="U3811" s="43">
        <f ca="1">_xll.BInterpol('Base CDI'!$H$4:$H$28,'Base CDI'!$I$4:$I$29,S3811,"Cubic","Extrapolate=Linear","MultiX=Average","Skip=True","Sort=True")</f>
        <v>13.799129884107682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49670</v>
      </c>
      <c r="T3812" s="43">
        <f ca="1">_xll.BInterpol('Base CDI'!$H$4:$H$28,'Base CDI'!$J$4:$J$29,S3812,"Cubic","Extrapolate=Linear","MultiX=Average","Skip=True","Sort=True")</f>
        <v>13.883955811174362</v>
      </c>
      <c r="U3812" s="43">
        <f ca="1">_xll.BInterpol('Base CDI'!$H$4:$H$28,'Base CDI'!$I$4:$I$29,S3812,"Cubic","Extrapolate=Linear","MultiX=Average","Skip=True","Sort=True")</f>
        <v>13.799204335175959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49671</v>
      </c>
      <c r="T3813" s="43">
        <f ca="1">_xll.BInterpol('Base CDI'!$H$4:$H$28,'Base CDI'!$J$4:$J$29,S3813,"Cubic","Extrapolate=Linear","MultiX=Average","Skip=True","Sort=True")</f>
        <v>13.883829704108724</v>
      </c>
      <c r="U3813" s="43">
        <f ca="1">_xll.BInterpol('Base CDI'!$H$4:$H$28,'Base CDI'!$I$4:$I$29,S3813,"Cubic","Extrapolate=Linear","MultiX=Average","Skip=True","Sort=True")</f>
        <v>13.799278874767202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49672</v>
      </c>
      <c r="T3814" s="43">
        <f ca="1">_xll.BInterpol('Base CDI'!$H$4:$H$28,'Base CDI'!$J$4:$J$29,S3814,"Cubic","Extrapolate=Linear","MultiX=Average","Skip=True","Sort=True")</f>
        <v>13.883703465840403</v>
      </c>
      <c r="U3814" s="43">
        <f ca="1">_xll.BInterpol('Base CDI'!$H$4:$H$28,'Base CDI'!$I$4:$I$29,S3814,"Cubic","Extrapolate=Linear","MultiX=Average","Skip=True","Sort=True")</f>
        <v>13.799353502643447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49673</v>
      </c>
      <c r="T3815" s="43">
        <f ca="1">_xll.BInterpol('Base CDI'!$H$4:$H$28,'Base CDI'!$J$4:$J$29,S3815,"Cubic","Extrapolate=Linear","MultiX=Average","Skip=True","Sort=True")</f>
        <v>13.883577096723046</v>
      </c>
      <c r="U3815" s="43">
        <f ca="1">_xll.BInterpol('Base CDI'!$H$4:$H$28,'Base CDI'!$I$4:$I$29,S3815,"Cubic","Extrapolate=Linear","MultiX=Average","Skip=True","Sort=True")</f>
        <v>13.79942821856673</v>
      </c>
    </row>
    <row r="3816" spans="16:21" x14ac:dyDescent="0.25">
      <c r="P3816" s="10">
        <v>40060</v>
      </c>
      <c r="Q3816">
        <v>21.77805</v>
      </c>
      <c r="S3816" s="42">
        <f t="shared" ca="1" si="64"/>
        <v>49674</v>
      </c>
      <c r="T3816" s="43">
        <f ca="1">_xll.BInterpol('Base CDI'!$H$4:$H$28,'Base CDI'!$J$4:$J$29,S3816,"Cubic","Extrapolate=Linear","MultiX=Average","Skip=True","Sort=True")</f>
        <v>13.883450597110301</v>
      </c>
      <c r="U3816" s="43">
        <f ca="1">_xll.BInterpol('Base CDI'!$H$4:$H$28,'Base CDI'!$I$4:$I$29,S3816,"Cubic","Extrapolate=Linear","MultiX=Average","Skip=True","Sort=True")</f>
        <v>13.799503022299083</v>
      </c>
    </row>
    <row r="3817" spans="16:21" x14ac:dyDescent="0.25">
      <c r="P3817" s="10">
        <v>40064</v>
      </c>
      <c r="Q3817">
        <v>21.7852</v>
      </c>
      <c r="S3817" s="42">
        <f t="shared" ca="1" si="64"/>
        <v>49675</v>
      </c>
      <c r="T3817" s="43">
        <f ca="1">_xll.BInterpol('Base CDI'!$H$4:$H$28,'Base CDI'!$J$4:$J$29,S3817,"Cubic","Extrapolate=Linear","MultiX=Average","Skip=True","Sort=True")</f>
        <v>13.88332396735581</v>
      </c>
      <c r="U3817" s="43">
        <f ca="1">_xll.BInterpol('Base CDI'!$H$4:$H$28,'Base CDI'!$I$4:$I$29,S3817,"Cubic","Extrapolate=Linear","MultiX=Average","Skip=True","Sort=True")</f>
        <v>13.799577913602542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49676</v>
      </c>
      <c r="T3818" s="43">
        <f ca="1">_xll.BInterpol('Base CDI'!$H$4:$H$28,'Base CDI'!$J$4:$J$29,S3818,"Cubic","Extrapolate=Linear","MultiX=Average","Skip=True","Sort=True")</f>
        <v>13.883197207813222</v>
      </c>
      <c r="U3818" s="43">
        <f ca="1">_xll.BInterpol('Base CDI'!$H$4:$H$28,'Base CDI'!$I$4:$I$29,S3818,"Cubic","Extrapolate=Linear","MultiX=Average","Skip=True","Sort=True")</f>
        <v>13.799652892239145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49677</v>
      </c>
      <c r="T3819" s="43">
        <f ca="1">_xll.BInterpol('Base CDI'!$H$4:$H$28,'Base CDI'!$J$4:$J$29,S3819,"Cubic","Extrapolate=Linear","MultiX=Average","Skip=True","Sort=True")</f>
        <v>13.883070318836182</v>
      </c>
      <c r="U3819" s="43">
        <f ca="1">_xll.BInterpol('Base CDI'!$H$4:$H$28,'Base CDI'!$I$4:$I$29,S3819,"Cubic","Extrapolate=Linear","MultiX=Average","Skip=True","Sort=True")</f>
        <v>13.799727957970923</v>
      </c>
    </row>
    <row r="3820" spans="16:21" x14ac:dyDescent="0.25">
      <c r="P3820" s="10">
        <v>40067</v>
      </c>
      <c r="Q3820">
        <v>21.80667</v>
      </c>
      <c r="S3820" s="42">
        <f t="shared" ca="1" si="64"/>
        <v>49678</v>
      </c>
      <c r="T3820" s="43">
        <f ca="1">_xll.BInterpol('Base CDI'!$H$4:$H$28,'Base CDI'!$J$4:$J$29,S3820,"Cubic","Extrapolate=Linear","MultiX=Average","Skip=True","Sort=True")</f>
        <v>13.882943300778335</v>
      </c>
      <c r="U3820" s="43">
        <f ca="1">_xll.BInterpol('Base CDI'!$H$4:$H$28,'Base CDI'!$I$4:$I$29,S3820,"Cubic","Extrapolate=Linear","MultiX=Average","Skip=True","Sort=True")</f>
        <v>13.799803110559912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49679</v>
      </c>
      <c r="T3821" s="43">
        <f ca="1">_xll.BInterpol('Base CDI'!$H$4:$H$28,'Base CDI'!$J$4:$J$29,S3821,"Cubic","Extrapolate=Linear","MultiX=Average","Skip=True","Sort=True")</f>
        <v>13.882816153993328</v>
      </c>
      <c r="U3821" s="43">
        <f ca="1">_xll.BInterpol('Base CDI'!$H$4:$H$28,'Base CDI'!$I$4:$I$29,S3821,"Cubic","Extrapolate=Linear","MultiX=Average","Skip=True","Sort=True")</f>
        <v>13.79987834976815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49680</v>
      </c>
      <c r="T3822" s="43">
        <f ca="1">_xll.BInterpol('Base CDI'!$H$4:$H$28,'Base CDI'!$J$4:$J$29,S3822,"Cubic","Extrapolate=Linear","MultiX=Average","Skip=True","Sort=True")</f>
        <v>13.882688878834809</v>
      </c>
      <c r="U3822" s="43">
        <f ca="1">_xll.BInterpol('Base CDI'!$H$4:$H$28,'Base CDI'!$I$4:$I$29,S3822,"Cubic","Extrapolate=Linear","MultiX=Average","Skip=True","Sort=True")</f>
        <v>13.799953675357669</v>
      </c>
    </row>
    <row r="3823" spans="16:21" x14ac:dyDescent="0.25">
      <c r="P3823" s="10">
        <v>40072</v>
      </c>
      <c r="Q3823">
        <v>21.82816</v>
      </c>
      <c r="S3823" s="42">
        <f t="shared" ca="1" si="64"/>
        <v>49681</v>
      </c>
      <c r="T3823" s="43">
        <f ca="1">_xll.BInterpol('Base CDI'!$H$4:$H$28,'Base CDI'!$J$4:$J$29,S3823,"Cubic","Extrapolate=Linear","MultiX=Average","Skip=True","Sort=True")</f>
        <v>13.882561475656422</v>
      </c>
      <c r="U3823" s="43">
        <f ca="1">_xll.BInterpol('Base CDI'!$H$4:$H$28,'Base CDI'!$I$4:$I$29,S3823,"Cubic","Extrapolate=Linear","MultiX=Average","Skip=True","Sort=True")</f>
        <v>13.800029087090504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49682</v>
      </c>
      <c r="T3824" s="43">
        <f ca="1">_xll.BInterpol('Base CDI'!$H$4:$H$28,'Base CDI'!$J$4:$J$29,S3824,"Cubic","Extrapolate=Linear","MultiX=Average","Skip=True","Sort=True")</f>
        <v>13.882433944811812</v>
      </c>
      <c r="U3824" s="43">
        <f ca="1">_xll.BInterpol('Base CDI'!$H$4:$H$28,'Base CDI'!$I$4:$I$29,S3824,"Cubic","Extrapolate=Linear","MultiX=Average","Skip=True","Sort=True")</f>
        <v>13.800104584728691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49683</v>
      </c>
      <c r="T3825" s="43">
        <f ca="1">_xll.BInterpol('Base CDI'!$H$4:$H$28,'Base CDI'!$J$4:$J$29,S3825,"Cubic","Extrapolate=Linear","MultiX=Average","Skip=True","Sort=True")</f>
        <v>13.882306286654627</v>
      </c>
      <c r="U3825" s="43">
        <f ca="1">_xll.BInterpol('Base CDI'!$H$4:$H$28,'Base CDI'!$I$4:$I$29,S3825,"Cubic","Extrapolate=Linear","MultiX=Average","Skip=True","Sort=True")</f>
        <v>13.800180168034267</v>
      </c>
    </row>
    <row r="3826" spans="16:21" x14ac:dyDescent="0.25">
      <c r="P3826" s="10">
        <v>40077</v>
      </c>
      <c r="Q3826">
        <v>21.84967</v>
      </c>
      <c r="S3826" s="42">
        <f t="shared" ca="1" si="64"/>
        <v>49684</v>
      </c>
      <c r="T3826" s="43">
        <f ca="1">_xll.BInterpol('Base CDI'!$H$4:$H$28,'Base CDI'!$J$4:$J$29,S3826,"Cubic","Extrapolate=Linear","MultiX=Average","Skip=True","Sort=True")</f>
        <v>13.882178501538512</v>
      </c>
      <c r="U3826" s="43">
        <f ca="1">_xll.BInterpol('Base CDI'!$H$4:$H$28,'Base CDI'!$I$4:$I$29,S3826,"Cubic","Extrapolate=Linear","MultiX=Average","Skip=True","Sort=True")</f>
        <v>13.800255836769262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49685</v>
      </c>
      <c r="T3827" s="43">
        <f ca="1">_xll.BInterpol('Base CDI'!$H$4:$H$28,'Base CDI'!$J$4:$J$29,S3827,"Cubic","Extrapolate=Linear","MultiX=Average","Skip=True","Sort=True")</f>
        <v>13.882050589817114</v>
      </c>
      <c r="U3827" s="43">
        <f ca="1">_xll.BInterpol('Base CDI'!$H$4:$H$28,'Base CDI'!$I$4:$I$29,S3827,"Cubic","Extrapolate=Linear","MultiX=Average","Skip=True","Sort=True")</f>
        <v>13.800331590695716</v>
      </c>
    </row>
    <row r="3828" spans="16:21" x14ac:dyDescent="0.25">
      <c r="P3828" s="10">
        <v>40079</v>
      </c>
      <c r="Q3828">
        <v>21.86403</v>
      </c>
      <c r="S3828" s="42">
        <f t="shared" ca="1" si="64"/>
        <v>49686</v>
      </c>
      <c r="T3828" s="43">
        <f ca="1">_xll.BInterpol('Base CDI'!$H$4:$H$28,'Base CDI'!$J$4:$J$29,S3828,"Cubic","Extrapolate=Linear","MultiX=Average","Skip=True","Sort=True")</f>
        <v>13.881922551844077</v>
      </c>
      <c r="U3828" s="43">
        <f ca="1">_xll.BInterpol('Base CDI'!$H$4:$H$28,'Base CDI'!$I$4:$I$29,S3828,"Cubic","Extrapolate=Linear","MultiX=Average","Skip=True","Sort=True")</f>
        <v>13.800407429575662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49687</v>
      </c>
      <c r="T3829" s="43">
        <f ca="1">_xll.BInterpol('Base CDI'!$H$4:$H$28,'Base CDI'!$J$4:$J$29,S3829,"Cubic","Extrapolate=Linear","MultiX=Average","Skip=True","Sort=True")</f>
        <v>13.88179438797305</v>
      </c>
      <c r="U3829" s="43">
        <f ca="1">_xll.BInterpol('Base CDI'!$H$4:$H$28,'Base CDI'!$I$4:$I$29,S3829,"Cubic","Extrapolate=Linear","MultiX=Average","Skip=True","Sort=True")</f>
        <v>13.800483353171135</v>
      </c>
    </row>
    <row r="3830" spans="16:21" x14ac:dyDescent="0.25">
      <c r="P3830" s="10">
        <v>40081</v>
      </c>
      <c r="Q3830">
        <v>21.87839</v>
      </c>
      <c r="S3830" s="42">
        <f t="shared" ca="1" si="64"/>
        <v>49688</v>
      </c>
      <c r="T3830" s="43">
        <f ca="1">_xll.BInterpol('Base CDI'!$H$4:$H$28,'Base CDI'!$J$4:$J$29,S3830,"Cubic","Extrapolate=Linear","MultiX=Average","Skip=True","Sort=True")</f>
        <v>13.881666098557677</v>
      </c>
      <c r="U3830" s="43">
        <f ca="1">_xll.BInterpol('Base CDI'!$H$4:$H$28,'Base CDI'!$I$4:$I$29,S3830,"Cubic","Extrapolate=Linear","MultiX=Average","Skip=True","Sort=True")</f>
        <v>13.800559361244169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49689</v>
      </c>
      <c r="T3831" s="43">
        <f ca="1">_xll.BInterpol('Base CDI'!$H$4:$H$28,'Base CDI'!$J$4:$J$29,S3831,"Cubic","Extrapolate=Linear","MultiX=Average","Skip=True","Sort=True")</f>
        <v>13.881537683951604</v>
      </c>
      <c r="U3831" s="43">
        <f ca="1">_xll.BInterpol('Base CDI'!$H$4:$H$28,'Base CDI'!$I$4:$I$29,S3831,"Cubic","Extrapolate=Linear","MultiX=Average","Skip=True","Sort=True")</f>
        <v>13.800635453556801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49690</v>
      </c>
      <c r="T3832" s="43">
        <f ca="1">_xll.BInterpol('Base CDI'!$H$4:$H$28,'Base CDI'!$J$4:$J$29,S3832,"Cubic","Extrapolate=Linear","MultiX=Average","Skip=True","Sort=True")</f>
        <v>13.88140914450848</v>
      </c>
      <c r="U3832" s="43">
        <f ca="1">_xll.BInterpol('Base CDI'!$H$4:$H$28,'Base CDI'!$I$4:$I$29,S3832,"Cubic","Extrapolate=Linear","MultiX=Average","Skip=True","Sort=True")</f>
        <v>13.800711629871065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49691</v>
      </c>
      <c r="T3833" s="43">
        <f ca="1">_xll.BInterpol('Base CDI'!$H$4:$H$28,'Base CDI'!$J$4:$J$29,S3833,"Cubic","Extrapolate=Linear","MultiX=Average","Skip=True","Sort=True")</f>
        <v>13.881280480581946</v>
      </c>
      <c r="U3833" s="43">
        <f ca="1">_xll.BInterpol('Base CDI'!$H$4:$H$28,'Base CDI'!$I$4:$I$29,S3833,"Cubic","Extrapolate=Linear","MultiX=Average","Skip=True","Sort=True")</f>
        <v>13.800787889948996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49692</v>
      </c>
      <c r="T3834" s="43">
        <f ca="1">_xll.BInterpol('Base CDI'!$H$4:$H$28,'Base CDI'!$J$4:$J$29,S3834,"Cubic","Extrapolate=Linear","MultiX=Average","Skip=True","Sort=True")</f>
        <v>13.881151692525652</v>
      </c>
      <c r="U3834" s="43">
        <f ca="1">_xll.BInterpol('Base CDI'!$H$4:$H$28,'Base CDI'!$I$4:$I$29,S3834,"Cubic","Extrapolate=Linear","MultiX=Average","Skip=True","Sort=True")</f>
        <v>13.80086423355263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49693</v>
      </c>
      <c r="T3835" s="43">
        <f ca="1">_xll.BInterpol('Base CDI'!$H$4:$H$28,'Base CDI'!$J$4:$J$29,S3835,"Cubic","Extrapolate=Linear","MultiX=Average","Skip=True","Sort=True")</f>
        <v>13.881022780693241</v>
      </c>
      <c r="U3835" s="43">
        <f ca="1">_xll.BInterpol('Base CDI'!$H$4:$H$28,'Base CDI'!$I$4:$I$29,S3835,"Cubic","Extrapolate=Linear","MultiX=Average","Skip=True","Sort=True")</f>
        <v>13.800940660444001</v>
      </c>
    </row>
    <row r="3836" spans="16:21" x14ac:dyDescent="0.25">
      <c r="P3836" s="10">
        <v>40091</v>
      </c>
      <c r="Q3836">
        <v>21.92146</v>
      </c>
      <c r="S3836" s="42">
        <f t="shared" ca="1" si="64"/>
        <v>49694</v>
      </c>
      <c r="T3836" s="43">
        <f ca="1">_xll.BInterpol('Base CDI'!$H$4:$H$28,'Base CDI'!$J$4:$J$29,S3836,"Cubic","Extrapolate=Linear","MultiX=Average","Skip=True","Sort=True")</f>
        <v>13.880893745438364</v>
      </c>
      <c r="U3836" s="43">
        <f ca="1">_xll.BInterpol('Base CDI'!$H$4:$H$28,'Base CDI'!$I$4:$I$29,S3836,"Cubic","Extrapolate=Linear","MultiX=Average","Skip=True","Sort=True")</f>
        <v>13.801017170385144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49695</v>
      </c>
      <c r="T3837" s="43">
        <f ca="1">_xll.BInterpol('Base CDI'!$H$4:$H$28,'Base CDI'!$J$4:$J$29,S3837,"Cubic","Extrapolate=Linear","MultiX=Average","Skip=True","Sort=True")</f>
        <v>13.880764587114662</v>
      </c>
      <c r="U3837" s="43">
        <f ca="1">_xll.BInterpol('Base CDI'!$H$4:$H$28,'Base CDI'!$I$4:$I$29,S3837,"Cubic","Extrapolate=Linear","MultiX=Average","Skip=True","Sort=True")</f>
        <v>13.801093763138095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49696</v>
      </c>
      <c r="T3838" s="43">
        <f ca="1">_xll.BInterpol('Base CDI'!$H$4:$H$28,'Base CDI'!$J$4:$J$29,S3838,"Cubic","Extrapolate=Linear","MultiX=Average","Skip=True","Sort=True")</f>
        <v>13.880635306075781</v>
      </c>
      <c r="U3838" s="43">
        <f ca="1">_xll.BInterpol('Base CDI'!$H$4:$H$28,'Base CDI'!$I$4:$I$29,S3838,"Cubic","Extrapolate=Linear","MultiX=Average","Skip=True","Sort=True")</f>
        <v>13.801170438464888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49697</v>
      </c>
      <c r="T3839" s="43">
        <f ca="1">_xll.BInterpol('Base CDI'!$H$4:$H$28,'Base CDI'!$J$4:$J$29,S3839,"Cubic","Extrapolate=Linear","MultiX=Average","Skip=True","Sort=True")</f>
        <v>13.880505902675372</v>
      </c>
      <c r="U3839" s="43">
        <f ca="1">_xll.BInterpol('Base CDI'!$H$4:$H$28,'Base CDI'!$I$4:$I$29,S3839,"Cubic","Extrapolate=Linear","MultiX=Average","Skip=True","Sort=True")</f>
        <v>13.801247196127559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49698</v>
      </c>
      <c r="T3840" s="43">
        <f ca="1">_xll.BInterpol('Base CDI'!$H$4:$H$28,'Base CDI'!$J$4:$J$29,S3840,"Cubic","Extrapolate=Linear","MultiX=Average","Skip=True","Sort=True")</f>
        <v>13.880376377267076</v>
      </c>
      <c r="U3840" s="43">
        <f ca="1">_xll.BInterpol('Base CDI'!$H$4:$H$28,'Base CDI'!$I$4:$I$29,S3840,"Cubic","Extrapolate=Linear","MultiX=Average","Skip=True","Sort=True")</f>
        <v>13.801324035888141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49699</v>
      </c>
      <c r="T3841" s="43">
        <f ca="1">_xll.BInterpol('Base CDI'!$H$4:$H$28,'Base CDI'!$J$4:$J$29,S3841,"Cubic","Extrapolate=Linear","MultiX=Average","Skip=True","Sort=True")</f>
        <v>13.880246730204542</v>
      </c>
      <c r="U3841" s="43">
        <f ca="1">_xll.BInterpol('Base CDI'!$H$4:$H$28,'Base CDI'!$I$4:$I$29,S3841,"Cubic","Extrapolate=Linear","MultiX=Average","Skip=True","Sort=True")</f>
        <v>13.801400957508672</v>
      </c>
    </row>
    <row r="3842" spans="16:21" x14ac:dyDescent="0.25">
      <c r="P3842" s="10">
        <v>40100</v>
      </c>
      <c r="Q3842">
        <v>21.96463</v>
      </c>
      <c r="S3842" s="42">
        <f t="shared" ca="1" si="64"/>
        <v>49700</v>
      </c>
      <c r="T3842" s="43">
        <f ca="1">_xll.BInterpol('Base CDI'!$H$4:$H$28,'Base CDI'!$J$4:$J$29,S3842,"Cubic","Extrapolate=Linear","MultiX=Average","Skip=True","Sort=True")</f>
        <v>13.880116961841415</v>
      </c>
      <c r="U3842" s="43">
        <f ca="1">_xll.BInterpol('Base CDI'!$H$4:$H$28,'Base CDI'!$I$4:$I$29,S3842,"Cubic","Extrapolate=Linear","MultiX=Average","Skip=True","Sort=True")</f>
        <v>13.801477960751185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49701</v>
      </c>
      <c r="T3843" s="43">
        <f ca="1">_xll.BInterpol('Base CDI'!$H$4:$H$28,'Base CDI'!$J$4:$J$29,S3843,"Cubic","Extrapolate=Linear","MultiX=Average","Skip=True","Sort=True")</f>
        <v>13.879987072531341</v>
      </c>
      <c r="U3843" s="43">
        <f ca="1">_xll.BInterpol('Base CDI'!$H$4:$H$28,'Base CDI'!$I$4:$I$29,S3843,"Cubic","Extrapolate=Linear","MultiX=Average","Skip=True","Sort=True")</f>
        <v>13.801555045377716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49702</v>
      </c>
      <c r="T3844" s="43">
        <f ca="1">_xll.BInterpol('Base CDI'!$H$4:$H$28,'Base CDI'!$J$4:$J$29,S3844,"Cubic","Extrapolate=Linear","MultiX=Average","Skip=True","Sort=True")</f>
        <v>13.879857062627964</v>
      </c>
      <c r="U3844" s="43">
        <f ca="1">_xll.BInterpol('Base CDI'!$H$4:$H$28,'Base CDI'!$I$4:$I$29,S3844,"Cubic","Extrapolate=Linear","MultiX=Average","Skip=True","Sort=True")</f>
        <v>13.8016322111503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49703</v>
      </c>
      <c r="T3845" s="43">
        <f ca="1">_xll.BInterpol('Base CDI'!$H$4:$H$28,'Base CDI'!$J$4:$J$29,S3845,"Cubic","Extrapolate=Linear","MultiX=Average","Skip=True","Sort=True")</f>
        <v>13.879726932484935</v>
      </c>
      <c r="U3845" s="43">
        <f ca="1">_xll.BInterpol('Base CDI'!$H$4:$H$28,'Base CDI'!$I$4:$I$29,S3845,"Cubic","Extrapolate=Linear","MultiX=Average","Skip=True","Sort=True")</f>
        <v>13.801709457830972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49704</v>
      </c>
      <c r="T3846" s="43">
        <f ca="1">_xll.BInterpol('Base CDI'!$H$4:$H$28,'Base CDI'!$J$4:$J$29,S3846,"Cubic","Extrapolate=Linear","MultiX=Average","Skip=True","Sort=True")</f>
        <v>13.879596682455897</v>
      </c>
      <c r="U3846" s="43">
        <f ca="1">_xll.BInterpol('Base CDI'!$H$4:$H$28,'Base CDI'!$I$4:$I$29,S3846,"Cubic","Extrapolate=Linear","MultiX=Average","Skip=True","Sort=True")</f>
        <v>13.801786785181765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49705</v>
      </c>
      <c r="T3847" s="43">
        <f ca="1">_xll.BInterpol('Base CDI'!$H$4:$H$28,'Base CDI'!$J$4:$J$29,S3847,"Cubic","Extrapolate=Linear","MultiX=Average","Skip=True","Sort=True")</f>
        <v>13.879466312894495</v>
      </c>
      <c r="U3847" s="43">
        <f ca="1">_xll.BInterpol('Base CDI'!$H$4:$H$28,'Base CDI'!$I$4:$I$29,S3847,"Cubic","Extrapolate=Linear","MultiX=Average","Skip=True","Sort=True")</f>
        <v>13.801864192964716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49706</v>
      </c>
      <c r="T3848" s="43">
        <f ca="1">_xll.BInterpol('Base CDI'!$H$4:$H$28,'Base CDI'!$J$4:$J$29,S3848,"Cubic","Extrapolate=Linear","MultiX=Average","Skip=True","Sort=True")</f>
        <v>13.879335824154378</v>
      </c>
      <c r="U3848" s="43">
        <f ca="1">_xll.BInterpol('Base CDI'!$H$4:$H$28,'Base CDI'!$I$4:$I$29,S3848,"Cubic","Extrapolate=Linear","MultiX=Average","Skip=True","Sort=True")</f>
        <v>13.80194168094186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49707</v>
      </c>
      <c r="T3849" s="43">
        <f ca="1">_xll.BInterpol('Base CDI'!$H$4:$H$28,'Base CDI'!$J$4:$J$29,S3849,"Cubic","Extrapolate=Linear","MultiX=Average","Skip=True","Sort=True")</f>
        <v>13.879205216589188</v>
      </c>
      <c r="U3849" s="43">
        <f ca="1">_xll.BInterpol('Base CDI'!$H$4:$H$28,'Base CDI'!$I$4:$I$29,S3849,"Cubic","Extrapolate=Linear","MultiX=Average","Skip=True","Sort=True")</f>
        <v>13.802019248875233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49708</v>
      </c>
      <c r="T3850" s="43">
        <f ca="1">_xll.BInterpol('Base CDI'!$H$4:$H$28,'Base CDI'!$J$4:$J$29,S3850,"Cubic","Extrapolate=Linear","MultiX=Average","Skip=True","Sort=True")</f>
        <v>13.879074490552576</v>
      </c>
      <c r="U3850" s="43">
        <f ca="1">_xll.BInterpol('Base CDI'!$H$4:$H$28,'Base CDI'!$I$4:$I$29,S3850,"Cubic","Extrapolate=Linear","MultiX=Average","Skip=True","Sort=True")</f>
        <v>13.802096896526868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49709</v>
      </c>
      <c r="T3851" s="43">
        <f ca="1">_xll.BInterpol('Base CDI'!$H$4:$H$28,'Base CDI'!$J$4:$J$29,S3851,"Cubic","Extrapolate=Linear","MultiX=Average","Skip=True","Sort=True")</f>
        <v>13.878943646398183</v>
      </c>
      <c r="U3851" s="43">
        <f ca="1">_xll.BInterpol('Base CDI'!$H$4:$H$28,'Base CDI'!$I$4:$I$29,S3851,"Cubic","Extrapolate=Linear","MultiX=Average","Skip=True","Sort=True")</f>
        <v>13.802174623658802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49710</v>
      </c>
      <c r="T3852" s="43">
        <f ca="1">_xll.BInterpol('Base CDI'!$H$4:$H$28,'Base CDI'!$J$4:$J$29,S3852,"Cubic","Extrapolate=Linear","MultiX=Average","Skip=True","Sort=True")</f>
        <v>13.878812684479659</v>
      </c>
      <c r="U3852" s="43">
        <f ca="1">_xll.BInterpol('Base CDI'!$H$4:$H$28,'Base CDI'!$I$4:$I$29,S3852,"Cubic","Extrapolate=Linear","MultiX=Average","Skip=True","Sort=True")</f>
        <v>13.802252430033068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49711</v>
      </c>
      <c r="T3853" s="43">
        <f ca="1">_xll.BInterpol('Base CDI'!$H$4:$H$28,'Base CDI'!$J$4:$J$29,S3853,"Cubic","Extrapolate=Linear","MultiX=Average","Skip=True","Sort=True")</f>
        <v>13.878681605150648</v>
      </c>
      <c r="U3853" s="43">
        <f ca="1">_xll.BInterpol('Base CDI'!$H$4:$H$28,'Base CDI'!$I$4:$I$29,S3853,"Cubic","Extrapolate=Linear","MultiX=Average","Skip=True","Sort=True")</f>
        <v>13.802330315411702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49712</v>
      </c>
      <c r="T3854" s="43">
        <f ca="1">_xll.BInterpol('Base CDI'!$H$4:$H$28,'Base CDI'!$J$4:$J$29,S3854,"Cubic","Extrapolate=Linear","MultiX=Average","Skip=True","Sort=True")</f>
        <v>13.878550408764797</v>
      </c>
      <c r="U3854" s="43">
        <f ca="1">_xll.BInterpol('Base CDI'!$H$4:$H$28,'Base CDI'!$I$4:$I$29,S3854,"Cubic","Extrapolate=Linear","MultiX=Average","Skip=True","Sort=True")</f>
        <v>13.802408279556738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49713</v>
      </c>
      <c r="T3855" s="43">
        <f ca="1">_xll.BInterpol('Base CDI'!$H$4:$H$28,'Base CDI'!$J$4:$J$29,S3855,"Cubic","Extrapolate=Linear","MultiX=Average","Skip=True","Sort=True")</f>
        <v>13.878419095675751</v>
      </c>
      <c r="U3855" s="43">
        <f ca="1">_xll.BInterpol('Base CDI'!$H$4:$H$28,'Base CDI'!$I$4:$I$29,S3855,"Cubic","Extrapolate=Linear","MultiX=Average","Skip=True","Sort=True")</f>
        <v>13.802486322230212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49714</v>
      </c>
      <c r="T3856" s="43">
        <f ca="1">_xll.BInterpol('Base CDI'!$H$4:$H$28,'Base CDI'!$J$4:$J$29,S3856,"Cubic","Extrapolate=Linear","MultiX=Average","Skip=True","Sort=True")</f>
        <v>13.878287666237156</v>
      </c>
      <c r="U3856" s="43">
        <f ca="1">_xll.BInterpol('Base CDI'!$H$4:$H$28,'Base CDI'!$I$4:$I$29,S3856,"Cubic","Extrapolate=Linear","MultiX=Average","Skip=True","Sort=True")</f>
        <v>13.802564443194161</v>
      </c>
    </row>
    <row r="3857" spans="16:21" x14ac:dyDescent="0.25">
      <c r="P3857" s="10">
        <v>40122</v>
      </c>
      <c r="Q3857">
        <v>22.073</v>
      </c>
      <c r="S3857" s="42">
        <f t="shared" ca="1" si="65"/>
        <v>49715</v>
      </c>
      <c r="T3857" s="43">
        <f ca="1">_xll.BInterpol('Base CDI'!$H$4:$H$28,'Base CDI'!$J$4:$J$29,S3857,"Cubic","Extrapolate=Linear","MultiX=Average","Skip=True","Sort=True")</f>
        <v>13.878156120802661</v>
      </c>
      <c r="U3857" s="43">
        <f ca="1">_xll.BInterpol('Base CDI'!$H$4:$H$28,'Base CDI'!$I$4:$I$29,S3857,"Cubic","Extrapolate=Linear","MultiX=Average","Skip=True","Sort=True")</f>
        <v>13.802642642210616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49716</v>
      </c>
      <c r="T3858" s="43">
        <f ca="1">_xll.BInterpol('Base CDI'!$H$4:$H$28,'Base CDI'!$J$4:$J$29,S3858,"Cubic","Extrapolate=Linear","MultiX=Average","Skip=True","Sort=True")</f>
        <v>13.878024459725907</v>
      </c>
      <c r="U3858" s="43">
        <f ca="1">_xll.BInterpol('Base CDI'!$H$4:$H$28,'Base CDI'!$I$4:$I$29,S3858,"Cubic","Extrapolate=Linear","MultiX=Average","Skip=True","Sort=True")</f>
        <v>13.802720919041615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49717</v>
      </c>
      <c r="T3859" s="43">
        <f ca="1">_xll.BInterpol('Base CDI'!$H$4:$H$28,'Base CDI'!$J$4:$J$29,S3859,"Cubic","Extrapolate=Linear","MultiX=Average","Skip=True","Sort=True")</f>
        <v>13.877892683360544</v>
      </c>
      <c r="U3859" s="43">
        <f ca="1">_xll.BInterpol('Base CDI'!$H$4:$H$28,'Base CDI'!$I$4:$I$29,S3859,"Cubic","Extrapolate=Linear","MultiX=Average","Skip=True","Sort=True")</f>
        <v>13.802799273449192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49718</v>
      </c>
      <c r="T3860" s="43">
        <f ca="1">_xll.BInterpol('Base CDI'!$H$4:$H$28,'Base CDI'!$J$4:$J$29,S3860,"Cubic","Extrapolate=Linear","MultiX=Average","Skip=True","Sort=True")</f>
        <v>13.877760792060219</v>
      </c>
      <c r="U3860" s="43">
        <f ca="1">_xll.BInterpol('Base CDI'!$H$4:$H$28,'Base CDI'!$I$4:$I$29,S3860,"Cubic","Extrapolate=Linear","MultiX=Average","Skip=True","Sort=True")</f>
        <v>13.802877705195383</v>
      </c>
    </row>
    <row r="3861" spans="16:21" x14ac:dyDescent="0.25">
      <c r="P3861" s="10">
        <v>40128</v>
      </c>
      <c r="Q3861">
        <v>22.10202</v>
      </c>
      <c r="S3861" s="42">
        <f t="shared" ca="1" si="65"/>
        <v>49719</v>
      </c>
      <c r="T3861" s="43">
        <f ca="1">_xll.BInterpol('Base CDI'!$H$4:$H$28,'Base CDI'!$J$4:$J$29,S3861,"Cubic","Extrapolate=Linear","MultiX=Average","Skip=True","Sort=True")</f>
        <v>13.877628786178573</v>
      </c>
      <c r="U3861" s="43">
        <f ca="1">_xll.BInterpol('Base CDI'!$H$4:$H$28,'Base CDI'!$I$4:$I$29,S3861,"Cubic","Extrapolate=Linear","MultiX=Average","Skip=True","Sort=True")</f>
        <v>13.802956214042222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49720</v>
      </c>
      <c r="T3862" s="43">
        <f ca="1">_xll.BInterpol('Base CDI'!$H$4:$H$28,'Base CDI'!$J$4:$J$29,S3862,"Cubic","Extrapolate=Linear","MultiX=Average","Skip=True","Sort=True")</f>
        <v>13.877496666069256</v>
      </c>
      <c r="U3862" s="43">
        <f ca="1">_xll.BInterpol('Base CDI'!$H$4:$H$28,'Base CDI'!$I$4:$I$29,S3862,"Cubic","Extrapolate=Linear","MultiX=Average","Skip=True","Sort=True")</f>
        <v>13.803034799751744</v>
      </c>
    </row>
    <row r="3863" spans="16:21" x14ac:dyDescent="0.25">
      <c r="P3863" s="10">
        <v>40130</v>
      </c>
      <c r="Q3863">
        <v>22.11655</v>
      </c>
      <c r="S3863" s="42">
        <f t="shared" ca="1" si="65"/>
        <v>49721</v>
      </c>
      <c r="T3863" s="43">
        <f ca="1">_xll.BInterpol('Base CDI'!$H$4:$H$28,'Base CDI'!$J$4:$J$29,S3863,"Cubic","Extrapolate=Linear","MultiX=Average","Skip=True","Sort=True")</f>
        <v>13.877364432085912</v>
      </c>
      <c r="U3863" s="43">
        <f ca="1">_xll.BInterpol('Base CDI'!$H$4:$H$28,'Base CDI'!$I$4:$I$29,S3863,"Cubic","Extrapolate=Linear","MultiX=Average","Skip=True","Sort=True")</f>
        <v>13.803113462085985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49722</v>
      </c>
      <c r="T3864" s="43">
        <f ca="1">_xll.BInterpol('Base CDI'!$H$4:$H$28,'Base CDI'!$J$4:$J$29,S3864,"Cubic","Extrapolate=Linear","MultiX=Average","Skip=True","Sort=True")</f>
        <v>13.877232084582189</v>
      </c>
      <c r="U3864" s="43">
        <f ca="1">_xll.BInterpol('Base CDI'!$H$4:$H$28,'Base CDI'!$I$4:$I$29,S3864,"Cubic","Extrapolate=Linear","MultiX=Average","Skip=True","Sort=True")</f>
        <v>13.803192200806979</v>
      </c>
    </row>
    <row r="3865" spans="16:21" x14ac:dyDescent="0.25">
      <c r="P3865" s="10">
        <v>40134</v>
      </c>
      <c r="Q3865">
        <v>22.13109</v>
      </c>
      <c r="S3865" s="42">
        <f t="shared" ca="1" si="65"/>
        <v>49723</v>
      </c>
      <c r="T3865" s="43">
        <f ca="1">_xll.BInterpol('Base CDI'!$H$4:$H$28,'Base CDI'!$J$4:$J$29,S3865,"Cubic","Extrapolate=Linear","MultiX=Average","Skip=True","Sort=True")</f>
        <v>13.877099623911732</v>
      </c>
      <c r="U3865" s="43">
        <f ca="1">_xll.BInterpol('Base CDI'!$H$4:$H$28,'Base CDI'!$I$4:$I$29,S3865,"Cubic","Extrapolate=Linear","MultiX=Average","Skip=True","Sort=True")</f>
        <v>13.803271015676762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49724</v>
      </c>
      <c r="T3866" s="43">
        <f ca="1">_xll.BInterpol('Base CDI'!$H$4:$H$28,'Base CDI'!$J$4:$J$29,S3866,"Cubic","Extrapolate=Linear","MultiX=Average","Skip=True","Sort=True")</f>
        <v>13.876967050428187</v>
      </c>
      <c r="U3866" s="43">
        <f ca="1">_xll.BInterpol('Base CDI'!$H$4:$H$28,'Base CDI'!$I$4:$I$29,S3866,"Cubic","Extrapolate=Linear","MultiX=Average","Skip=True","Sort=True")</f>
        <v>13.803349906457367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49725</v>
      </c>
      <c r="T3867" s="43">
        <f ca="1">_xll.BInterpol('Base CDI'!$H$4:$H$28,'Base CDI'!$J$4:$J$29,S3867,"Cubic","Extrapolate=Linear","MultiX=Average","Skip=True","Sort=True")</f>
        <v>13.8768343644852</v>
      </c>
      <c r="U3867" s="43">
        <f ca="1">_xll.BInterpol('Base CDI'!$H$4:$H$28,'Base CDI'!$I$4:$I$29,S3867,"Cubic","Extrapolate=Linear","MultiX=Average","Skip=True","Sort=True")</f>
        <v>13.803428872910832</v>
      </c>
    </row>
    <row r="3868" spans="16:21" x14ac:dyDescent="0.25">
      <c r="P3868" s="10">
        <v>40137</v>
      </c>
      <c r="Q3868">
        <v>22.15288</v>
      </c>
      <c r="S3868" s="42">
        <f t="shared" ca="1" si="65"/>
        <v>49726</v>
      </c>
      <c r="T3868" s="43">
        <f ca="1">_xll.BInterpol('Base CDI'!$H$4:$H$28,'Base CDI'!$J$4:$J$29,S3868,"Cubic","Extrapolate=Linear","MultiX=Average","Skip=True","Sort=True")</f>
        <v>13.876701566436417</v>
      </c>
      <c r="U3868" s="43">
        <f ca="1">_xll.BInterpol('Base CDI'!$H$4:$H$28,'Base CDI'!$I$4:$I$29,S3868,"Cubic","Extrapolate=Linear","MultiX=Average","Skip=True","Sort=True")</f>
        <v>13.803507914799189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49727</v>
      </c>
      <c r="T3869" s="43">
        <f ca="1">_xll.BInterpol('Base CDI'!$H$4:$H$28,'Base CDI'!$J$4:$J$29,S3869,"Cubic","Extrapolate=Linear","MultiX=Average","Skip=True","Sort=True")</f>
        <v>13.876568656635484</v>
      </c>
      <c r="U3869" s="43">
        <f ca="1">_xll.BInterpol('Base CDI'!$H$4:$H$28,'Base CDI'!$I$4:$I$29,S3869,"Cubic","Extrapolate=Linear","MultiX=Average","Skip=True","Sort=True")</f>
        <v>13.803587031884476</v>
      </c>
    </row>
    <row r="3870" spans="16:21" x14ac:dyDescent="0.25">
      <c r="P3870" s="10">
        <v>40141</v>
      </c>
      <c r="Q3870">
        <v>22.16742</v>
      </c>
      <c r="S3870" s="42">
        <f t="shared" ca="1" si="65"/>
        <v>49728</v>
      </c>
      <c r="T3870" s="43">
        <f ca="1">_xll.BInterpol('Base CDI'!$H$4:$H$28,'Base CDI'!$J$4:$J$29,S3870,"Cubic","Extrapolate=Linear","MultiX=Average","Skip=True","Sort=True")</f>
        <v>13.876435635436048</v>
      </c>
      <c r="U3870" s="43">
        <f ca="1">_xll.BInterpol('Base CDI'!$H$4:$H$28,'Base CDI'!$I$4:$I$29,S3870,"Cubic","Extrapolate=Linear","MultiX=Average","Skip=True","Sort=True")</f>
        <v>13.803666223928724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49729</v>
      </c>
      <c r="T3871" s="43">
        <f ca="1">_xll.BInterpol('Base CDI'!$H$4:$H$28,'Base CDI'!$J$4:$J$29,S3871,"Cubic","Extrapolate=Linear","MultiX=Average","Skip=True","Sort=True")</f>
        <v>13.876302503191754</v>
      </c>
      <c r="U3871" s="43">
        <f ca="1">_xll.BInterpol('Base CDI'!$H$4:$H$28,'Base CDI'!$I$4:$I$29,S3871,"Cubic","Extrapolate=Linear","MultiX=Average","Skip=True","Sort=True")</f>
        <v>13.803745490693974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49730</v>
      </c>
      <c r="T3872" s="43">
        <f ca="1">_xll.BInterpol('Base CDI'!$H$4:$H$28,'Base CDI'!$J$4:$J$29,S3872,"Cubic","Extrapolate=Linear","MultiX=Average","Skip=True","Sort=True")</f>
        <v>13.876169260256249</v>
      </c>
      <c r="U3872" s="43">
        <f ca="1">_xll.BInterpol('Base CDI'!$H$4:$H$28,'Base CDI'!$I$4:$I$29,S3872,"Cubic","Extrapolate=Linear","MultiX=Average","Skip=True","Sort=True")</f>
        <v>13.803824831942256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49731</v>
      </c>
      <c r="T3873" s="43">
        <f ca="1">_xll.BInterpol('Base CDI'!$H$4:$H$28,'Base CDI'!$J$4:$J$29,S3873,"Cubic","Extrapolate=Linear","MultiX=Average","Skip=True","Sort=True")</f>
        <v>13.876035906983178</v>
      </c>
      <c r="U3873" s="43">
        <f ca="1">_xll.BInterpol('Base CDI'!$H$4:$H$28,'Base CDI'!$I$4:$I$29,S3873,"Cubic","Extrapolate=Linear","MultiX=Average","Skip=True","Sort=True")</f>
        <v>13.803904247435606</v>
      </c>
    </row>
    <row r="3874" spans="16:21" x14ac:dyDescent="0.25">
      <c r="P3874" s="10">
        <v>40147</v>
      </c>
      <c r="Q3874">
        <v>22.19659</v>
      </c>
      <c r="S3874" s="42">
        <f t="shared" ca="1" si="65"/>
        <v>49732</v>
      </c>
      <c r="T3874" s="43">
        <f ca="1">_xll.BInterpol('Base CDI'!$H$4:$H$28,'Base CDI'!$J$4:$J$29,S3874,"Cubic","Extrapolate=Linear","MultiX=Average","Skip=True","Sort=True")</f>
        <v>13.875902443726186</v>
      </c>
      <c r="U3874" s="43">
        <f ca="1">_xll.BInterpol('Base CDI'!$H$4:$H$28,'Base CDI'!$I$4:$I$29,S3874,"Cubic","Extrapolate=Linear","MultiX=Average","Skip=True","Sort=True")</f>
        <v>13.803983736936061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49733</v>
      </c>
      <c r="T3875" s="43">
        <f ca="1">_xll.BInterpol('Base CDI'!$H$4:$H$28,'Base CDI'!$J$4:$J$29,S3875,"Cubic","Extrapolate=Linear","MultiX=Average","Skip=True","Sort=True")</f>
        <v>13.875768870838922</v>
      </c>
      <c r="U3875" s="43">
        <f ca="1">_xll.BInterpol('Base CDI'!$H$4:$H$28,'Base CDI'!$I$4:$I$29,S3875,"Cubic","Extrapolate=Linear","MultiX=Average","Skip=True","Sort=True")</f>
        <v>13.804063300205653</v>
      </c>
    </row>
    <row r="3876" spans="16:21" x14ac:dyDescent="0.25">
      <c r="P3876" s="10">
        <v>40149</v>
      </c>
      <c r="Q3876">
        <v>22.21114</v>
      </c>
      <c r="S3876" s="42">
        <f t="shared" ca="1" si="65"/>
        <v>49734</v>
      </c>
      <c r="T3876" s="43">
        <f ca="1">_xll.BInterpol('Base CDI'!$H$4:$H$28,'Base CDI'!$J$4:$J$29,S3876,"Cubic","Extrapolate=Linear","MultiX=Average","Skip=True","Sort=True")</f>
        <v>13.87563518867503</v>
      </c>
      <c r="U3876" s="43">
        <f ca="1">_xll.BInterpol('Base CDI'!$H$4:$H$28,'Base CDI'!$I$4:$I$29,S3876,"Cubic","Extrapolate=Linear","MultiX=Average","Skip=True","Sort=True")</f>
        <v>13.804142937006421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49735</v>
      </c>
      <c r="T3877" s="43">
        <f ca="1">_xll.BInterpol('Base CDI'!$H$4:$H$28,'Base CDI'!$J$4:$J$29,S3877,"Cubic","Extrapolate=Linear","MultiX=Average","Skip=True","Sort=True")</f>
        <v>13.875501397588158</v>
      </c>
      <c r="U3877" s="43">
        <f ca="1">_xll.BInterpol('Base CDI'!$H$4:$H$28,'Base CDI'!$I$4:$I$29,S3877,"Cubic","Extrapolate=Linear","MultiX=Average","Skip=True","Sort=True")</f>
        <v>13.804222647100397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49736</v>
      </c>
      <c r="T3878" s="43">
        <f ca="1">_xll.BInterpol('Base CDI'!$H$4:$H$28,'Base CDI'!$J$4:$J$29,S3878,"Cubic","Extrapolate=Linear","MultiX=Average","Skip=True","Sort=True")</f>
        <v>13.875367497931949</v>
      </c>
      <c r="U3878" s="43">
        <f ca="1">_xll.BInterpol('Base CDI'!$H$4:$H$28,'Base CDI'!$I$4:$I$29,S3878,"Cubic","Extrapolate=Linear","MultiX=Average","Skip=True","Sort=True")</f>
        <v>13.804302430249617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49737</v>
      </c>
      <c r="T3879" s="43">
        <f ca="1">_xll.BInterpol('Base CDI'!$H$4:$H$28,'Base CDI'!$J$4:$J$29,S3879,"Cubic","Extrapolate=Linear","MultiX=Average","Skip=True","Sort=True")</f>
        <v>13.875233490060051</v>
      </c>
      <c r="U3879" s="43">
        <f ca="1">_xll.BInterpol('Base CDI'!$H$4:$H$28,'Base CDI'!$I$4:$I$29,S3879,"Cubic","Extrapolate=Linear","MultiX=Average","Skip=True","Sort=True")</f>
        <v>13.804382286216114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49738</v>
      </c>
      <c r="T3880" s="43">
        <f ca="1">_xll.BInterpol('Base CDI'!$H$4:$H$28,'Base CDI'!$J$4:$J$29,S3880,"Cubic","Extrapolate=Linear","MultiX=Average","Skip=True","Sort=True")</f>
        <v>13.87509937432611</v>
      </c>
      <c r="U3880" s="43">
        <f ca="1">_xll.BInterpol('Base CDI'!$H$4:$H$28,'Base CDI'!$I$4:$I$29,S3880,"Cubic","Extrapolate=Linear","MultiX=Average","Skip=True","Sort=True")</f>
        <v>13.804462214761928</v>
      </c>
    </row>
    <row r="3881" spans="16:21" x14ac:dyDescent="0.25">
      <c r="P3881" s="10">
        <v>40156</v>
      </c>
      <c r="Q3881">
        <v>22.24757</v>
      </c>
      <c r="S3881" s="42">
        <f t="shared" ca="1" si="65"/>
        <v>49739</v>
      </c>
      <c r="T3881" s="43">
        <f ca="1">_xll.BInterpol('Base CDI'!$H$4:$H$28,'Base CDI'!$J$4:$J$29,S3881,"Cubic","Extrapolate=Linear","MultiX=Average","Skip=True","Sort=True")</f>
        <v>13.874965151083771</v>
      </c>
      <c r="U3881" s="43">
        <f ca="1">_xll.BInterpol('Base CDI'!$H$4:$H$28,'Base CDI'!$I$4:$I$29,S3881,"Cubic","Extrapolate=Linear","MultiX=Average","Skip=True","Sort=True")</f>
        <v>13.804542215649089</v>
      </c>
    </row>
    <row r="3882" spans="16:21" x14ac:dyDescent="0.25">
      <c r="P3882" s="10">
        <v>40157</v>
      </c>
      <c r="Q3882">
        <v>22.25488</v>
      </c>
      <c r="S3882" s="42">
        <f t="shared" ca="1" si="65"/>
        <v>49740</v>
      </c>
      <c r="T3882" s="43">
        <f ca="1">_xll.BInterpol('Base CDI'!$H$4:$H$28,'Base CDI'!$J$4:$J$29,S3882,"Cubic","Extrapolate=Linear","MultiX=Average","Skip=True","Sort=True")</f>
        <v>13.874830820686682</v>
      </c>
      <c r="U3882" s="43">
        <f ca="1">_xll.BInterpol('Base CDI'!$H$4:$H$28,'Base CDI'!$I$4:$I$29,S3882,"Cubic","Extrapolate=Linear","MultiX=Average","Skip=True","Sort=True")</f>
        <v>13.804622288639635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49741</v>
      </c>
      <c r="T3883" s="43">
        <f ca="1">_xll.BInterpol('Base CDI'!$H$4:$H$28,'Base CDI'!$J$4:$J$29,S3883,"Cubic","Extrapolate=Linear","MultiX=Average","Skip=True","Sort=True")</f>
        <v>13.874696383488487</v>
      </c>
      <c r="U3883" s="43">
        <f ca="1">_xll.BInterpol('Base CDI'!$H$4:$H$28,'Base CDI'!$I$4:$I$29,S3883,"Cubic","Extrapolate=Linear","MultiX=Average","Skip=True","Sort=True")</f>
        <v>13.804702433495599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49742</v>
      </c>
      <c r="T3884" s="43">
        <f ca="1">_xll.BInterpol('Base CDI'!$H$4:$H$28,'Base CDI'!$J$4:$J$29,S3884,"Cubic","Extrapolate=Linear","MultiX=Average","Skip=True","Sort=True")</f>
        <v>13.874561839842833</v>
      </c>
      <c r="U3884" s="43">
        <f ca="1">_xll.BInterpol('Base CDI'!$H$4:$H$28,'Base CDI'!$I$4:$I$29,S3884,"Cubic","Extrapolate=Linear","MultiX=Average","Skip=True","Sort=True")</f>
        <v>13.804782649979018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49743</v>
      </c>
      <c r="T3885" s="43">
        <f ca="1">_xll.BInterpol('Base CDI'!$H$4:$H$28,'Base CDI'!$J$4:$J$29,S3885,"Cubic","Extrapolate=Linear","MultiX=Average","Skip=True","Sort=True")</f>
        <v>13.874427190103365</v>
      </c>
      <c r="U3885" s="43">
        <f ca="1">_xll.BInterpol('Base CDI'!$H$4:$H$28,'Base CDI'!$I$4:$I$29,S3885,"Cubic","Extrapolate=Linear","MultiX=Average","Skip=True","Sort=True")</f>
        <v>13.804862937851926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49744</v>
      </c>
      <c r="T3886" s="43">
        <f ca="1">_xll.BInterpol('Base CDI'!$H$4:$H$28,'Base CDI'!$J$4:$J$29,S3886,"Cubic","Extrapolate=Linear","MultiX=Average","Skip=True","Sort=True")</f>
        <v>13.874292434623731</v>
      </c>
      <c r="U3886" s="43">
        <f ca="1">_xll.BInterpol('Base CDI'!$H$4:$H$28,'Base CDI'!$I$4:$I$29,S3886,"Cubic","Extrapolate=Linear","MultiX=Average","Skip=True","Sort=True")</f>
        <v>13.804943296876358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49745</v>
      </c>
      <c r="T3887" s="43">
        <f ca="1">_xll.BInterpol('Base CDI'!$H$4:$H$28,'Base CDI'!$J$4:$J$29,S3887,"Cubic","Extrapolate=Linear","MultiX=Average","Skip=True","Sort=True")</f>
        <v>13.874157573757577</v>
      </c>
      <c r="U3887" s="43">
        <f ca="1">_xll.BInterpol('Base CDI'!$H$4:$H$28,'Base CDI'!$I$4:$I$29,S3887,"Cubic","Extrapolate=Linear","MultiX=Average","Skip=True","Sort=True")</f>
        <v>13.805023726814349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49746</v>
      </c>
      <c r="T3888" s="43">
        <f ca="1">_xll.BInterpol('Base CDI'!$H$4:$H$28,'Base CDI'!$J$4:$J$29,S3888,"Cubic","Extrapolate=Linear","MultiX=Average","Skip=True","Sort=True")</f>
        <v>13.874022607858546</v>
      </c>
      <c r="U3888" s="43">
        <f ca="1">_xll.BInterpol('Base CDI'!$H$4:$H$28,'Base CDI'!$I$4:$I$29,S3888,"Cubic","Extrapolate=Linear","MultiX=Average","Skip=True","Sort=True")</f>
        <v>13.805104227427934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49747</v>
      </c>
      <c r="T3889" s="43">
        <f ca="1">_xll.BInterpol('Base CDI'!$H$4:$H$28,'Base CDI'!$J$4:$J$29,S3889,"Cubic","Extrapolate=Linear","MultiX=Average","Skip=True","Sort=True")</f>
        <v>13.873887537280288</v>
      </c>
      <c r="U3889" s="43">
        <f ca="1">_xll.BInterpol('Base CDI'!$H$4:$H$28,'Base CDI'!$I$4:$I$29,S3889,"Cubic","Extrapolate=Linear","MultiX=Average","Skip=True","Sort=True")</f>
        <v>13.80518479847915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49748</v>
      </c>
      <c r="T3890" s="43">
        <f ca="1">_xll.BInterpol('Base CDI'!$H$4:$H$28,'Base CDI'!$J$4:$J$29,S3890,"Cubic","Extrapolate=Linear","MultiX=Average","Skip=True","Sort=True")</f>
        <v>13.873752362376445</v>
      </c>
      <c r="U3890" s="43">
        <f ca="1">_xll.BInterpol('Base CDI'!$H$4:$H$28,'Base CDI'!$I$4:$I$29,S3890,"Cubic","Extrapolate=Linear","MultiX=Average","Skip=True","Sort=True")</f>
        <v>13.805265439730029</v>
      </c>
    </row>
    <row r="3891" spans="16:21" x14ac:dyDescent="0.25">
      <c r="P3891" s="10">
        <v>40170</v>
      </c>
      <c r="Q3891">
        <v>22.32075</v>
      </c>
      <c r="S3891" s="42">
        <f t="shared" ca="1" si="65"/>
        <v>49749</v>
      </c>
      <c r="T3891" s="43">
        <f ca="1">_xll.BInterpol('Base CDI'!$H$4:$H$28,'Base CDI'!$J$4:$J$29,S3891,"Cubic","Extrapolate=Linear","MultiX=Average","Skip=True","Sort=True")</f>
        <v>13.873617083500667</v>
      </c>
      <c r="U3891" s="43">
        <f ca="1">_xll.BInterpol('Base CDI'!$H$4:$H$28,'Base CDI'!$I$4:$I$29,S3891,"Cubic","Extrapolate=Linear","MultiX=Average","Skip=True","Sort=True")</f>
        <v>13.805346150942606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49750</v>
      </c>
      <c r="T3892" s="43">
        <f ca="1">_xll.BInterpol('Base CDI'!$H$4:$H$28,'Base CDI'!$J$4:$J$29,S3892,"Cubic","Extrapolate=Linear","MultiX=Average","Skip=True","Sort=True")</f>
        <v>13.873481701006598</v>
      </c>
      <c r="U3892" s="43">
        <f ca="1">_xll.BInterpol('Base CDI'!$H$4:$H$28,'Base CDI'!$I$4:$I$29,S3892,"Cubic","Extrapolate=Linear","MultiX=Average","Skip=True","Sort=True")</f>
        <v>13.80542693187892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49751</v>
      </c>
      <c r="T3893" s="43">
        <f ca="1">_xll.BInterpol('Base CDI'!$H$4:$H$28,'Base CDI'!$J$4:$J$29,S3893,"Cubic","Extrapolate=Linear","MultiX=Average","Skip=True","Sort=True")</f>
        <v>13.873346215247883</v>
      </c>
      <c r="U3893" s="43">
        <f ca="1">_xll.BInterpol('Base CDI'!$H$4:$H$28,'Base CDI'!$I$4:$I$29,S3893,"Cubic","Extrapolate=Linear","MultiX=Average","Skip=True","Sort=True")</f>
        <v>13.805507782301001</v>
      </c>
    </row>
    <row r="3894" spans="16:21" x14ac:dyDescent="0.25">
      <c r="P3894" s="10">
        <v>40176</v>
      </c>
      <c r="Q3894">
        <v>22.34271</v>
      </c>
      <c r="S3894" s="42">
        <f t="shared" ca="1" si="65"/>
        <v>49752</v>
      </c>
      <c r="T3894" s="43">
        <f ca="1">_xll.BInterpol('Base CDI'!$H$4:$H$28,'Base CDI'!$J$4:$J$29,S3894,"Cubic","Extrapolate=Linear","MultiX=Average","Skip=True","Sort=True")</f>
        <v>13.873210626578171</v>
      </c>
      <c r="U3894" s="43">
        <f ca="1">_xll.BInterpol('Base CDI'!$H$4:$H$28,'Base CDI'!$I$4:$I$29,S3894,"Cubic","Extrapolate=Linear","MultiX=Average","Skip=True","Sort=True")</f>
        <v>13.805588701970889</v>
      </c>
    </row>
    <row r="3895" spans="16:21" x14ac:dyDescent="0.25">
      <c r="P3895" s="10">
        <v>40177</v>
      </c>
      <c r="Q3895">
        <v>22.35004</v>
      </c>
      <c r="S3895" s="42">
        <f t="shared" ca="1" si="65"/>
        <v>49753</v>
      </c>
      <c r="T3895" s="43">
        <f ca="1">_xll.BInterpol('Base CDI'!$H$4:$H$28,'Base CDI'!$J$4:$J$29,S3895,"Cubic","Extrapolate=Linear","MultiX=Average","Skip=True","Sort=True")</f>
        <v>13.873074935351106</v>
      </c>
      <c r="U3895" s="43">
        <f ca="1">_xll.BInterpol('Base CDI'!$H$4:$H$28,'Base CDI'!$I$4:$I$29,S3895,"Cubic","Extrapolate=Linear","MultiX=Average","Skip=True","Sort=True")</f>
        <v>13.805669690650614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49754</v>
      </c>
      <c r="T3896" s="43">
        <f ca="1">_xll.BInterpol('Base CDI'!$H$4:$H$28,'Base CDI'!$J$4:$J$29,S3896,"Cubic","Extrapolate=Linear","MultiX=Average","Skip=True","Sort=True")</f>
        <v>13.872939141920334</v>
      </c>
      <c r="U3896" s="43">
        <f ca="1">_xll.BInterpol('Base CDI'!$H$4:$H$28,'Base CDI'!$I$4:$I$29,S3896,"Cubic","Extrapolate=Linear","MultiX=Average","Skip=True","Sort=True")</f>
        <v>13.805750748102215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49755</v>
      </c>
      <c r="T3897" s="43">
        <f ca="1">_xll.BInterpol('Base CDI'!$H$4:$H$28,'Base CDI'!$J$4:$J$29,S3897,"Cubic","Extrapolate=Linear","MultiX=Average","Skip=True","Sort=True")</f>
        <v>13.872803246639501</v>
      </c>
      <c r="U3897" s="43">
        <f ca="1">_xll.BInterpol('Base CDI'!$H$4:$H$28,'Base CDI'!$I$4:$I$29,S3897,"Cubic","Extrapolate=Linear","MultiX=Average","Skip=True","Sort=True")</f>
        <v>13.805831874087724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49756</v>
      </c>
      <c r="T3898" s="43">
        <f ca="1">_xll.BInterpol('Base CDI'!$H$4:$H$28,'Base CDI'!$J$4:$J$29,S3898,"Cubic","Extrapolate=Linear","MultiX=Average","Skip=True","Sort=True")</f>
        <v>13.872667249862253</v>
      </c>
      <c r="U3898" s="43">
        <f ca="1">_xll.BInterpol('Base CDI'!$H$4:$H$28,'Base CDI'!$I$4:$I$29,S3898,"Cubic","Extrapolate=Linear","MultiX=Average","Skip=True","Sort=True")</f>
        <v>13.805913068369179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49757</v>
      </c>
      <c r="T3899" s="43">
        <f ca="1">_xll.BInterpol('Base CDI'!$H$4:$H$28,'Base CDI'!$J$4:$J$29,S3899,"Cubic","Extrapolate=Linear","MultiX=Average","Skip=True","Sort=True")</f>
        <v>13.872531151942239</v>
      </c>
      <c r="U3899" s="43">
        <f ca="1">_xll.BInterpol('Base CDI'!$H$4:$H$28,'Base CDI'!$I$4:$I$29,S3899,"Cubic","Extrapolate=Linear","MultiX=Average","Skip=True","Sort=True")</f>
        <v>13.805994330708614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49758</v>
      </c>
      <c r="T3900" s="43">
        <f ca="1">_xll.BInterpol('Base CDI'!$H$4:$H$28,'Base CDI'!$J$4:$J$29,S3900,"Cubic","Extrapolate=Linear","MultiX=Average","Skip=True","Sort=True")</f>
        <v>13.872394953233099</v>
      </c>
      <c r="U3900" s="43">
        <f ca="1">_xll.BInterpol('Base CDI'!$H$4:$H$28,'Base CDI'!$I$4:$I$29,S3900,"Cubic","Extrapolate=Linear","MultiX=Average","Skip=True","Sort=True")</f>
        <v>13.806075660868062</v>
      </c>
    </row>
    <row r="3901" spans="16:21" x14ac:dyDescent="0.25">
      <c r="P3901" s="10">
        <v>40186</v>
      </c>
      <c r="Q3901">
        <v>22.39395</v>
      </c>
      <c r="S3901" s="42">
        <f t="shared" ca="1" si="65"/>
        <v>49759</v>
      </c>
      <c r="T3901" s="43">
        <f ca="1">_xll.BInterpol('Base CDI'!$H$4:$H$28,'Base CDI'!$J$4:$J$29,S3901,"Cubic","Extrapolate=Linear","MultiX=Average","Skip=True","Sort=True")</f>
        <v>13.872258654088485</v>
      </c>
      <c r="U3901" s="43">
        <f ca="1">_xll.BInterpol('Base CDI'!$H$4:$H$28,'Base CDI'!$I$4:$I$29,S3901,"Cubic","Extrapolate=Linear","MultiX=Average","Skip=True","Sort=True")</f>
        <v>13.806157058609562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49760</v>
      </c>
      <c r="T3902" s="43">
        <f ca="1">_xll.BInterpol('Base CDI'!$H$4:$H$28,'Base CDI'!$J$4:$J$29,S3902,"Cubic","Extrapolate=Linear","MultiX=Average","Skip=True","Sort=True")</f>
        <v>13.872122254862042</v>
      </c>
      <c r="U3902" s="43">
        <f ca="1">_xll.BInterpol('Base CDI'!$H$4:$H$28,'Base CDI'!$I$4:$I$29,S3902,"Cubic","Extrapolate=Linear","MultiX=Average","Skip=True","Sort=True")</f>
        <v>13.806238523695146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49761</v>
      </c>
      <c r="T3903" s="43">
        <f ca="1">_xll.BInterpol('Base CDI'!$H$4:$H$28,'Base CDI'!$J$4:$J$29,S3903,"Cubic","Extrapolate=Linear","MultiX=Average","Skip=True","Sort=True")</f>
        <v>13.871985755907412</v>
      </c>
      <c r="U3903" s="43">
        <f ca="1">_xll.BInterpol('Base CDI'!$H$4:$H$28,'Base CDI'!$I$4:$I$29,S3903,"Cubic","Extrapolate=Linear","MultiX=Average","Skip=True","Sort=True")</f>
        <v>13.806320055886848</v>
      </c>
    </row>
    <row r="3904" spans="16:21" x14ac:dyDescent="0.25">
      <c r="P3904" s="10">
        <v>40191</v>
      </c>
      <c r="Q3904">
        <v>22.416</v>
      </c>
      <c r="S3904" s="42">
        <f t="shared" ca="1" si="65"/>
        <v>49762</v>
      </c>
      <c r="T3904" s="43">
        <f ca="1">_xll.BInterpol('Base CDI'!$H$4:$H$28,'Base CDI'!$J$4:$J$29,S3904,"Cubic","Extrapolate=Linear","MultiX=Average","Skip=True","Sort=True")</f>
        <v>13.871849157578245</v>
      </c>
      <c r="U3904" s="43">
        <f ca="1">_xll.BInterpol('Base CDI'!$H$4:$H$28,'Base CDI'!$I$4:$I$29,S3904,"Cubic","Extrapolate=Linear","MultiX=Average","Skip=True","Sort=True")</f>
        <v>13.806401654946708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49763</v>
      </c>
      <c r="T3905" s="43">
        <f ca="1">_xll.BInterpol('Base CDI'!$H$4:$H$28,'Base CDI'!$J$4:$J$29,S3905,"Cubic","Extrapolate=Linear","MultiX=Average","Skip=True","Sort=True")</f>
        <v>13.871712460228185</v>
      </c>
      <c r="U3905" s="43">
        <f ca="1">_xll.BInterpol('Base CDI'!$H$4:$H$28,'Base CDI'!$I$4:$I$29,S3905,"Cubic","Extrapolate=Linear","MultiX=Average","Skip=True","Sort=True")</f>
        <v>13.806483320636755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49764</v>
      </c>
      <c r="T3906" s="43">
        <f ca="1">_xll.BInterpol('Base CDI'!$H$4:$H$28,'Base CDI'!$J$4:$J$29,S3906,"Cubic","Extrapolate=Linear","MultiX=Average","Skip=True","Sort=True")</f>
        <v>13.87157566421088</v>
      </c>
      <c r="U3906" s="43">
        <f ca="1">_xll.BInterpol('Base CDI'!$H$4:$H$28,'Base CDI'!$I$4:$I$29,S3906,"Cubic","Extrapolate=Linear","MultiX=Average","Skip=True","Sort=True")</f>
        <v>13.806565052719028</v>
      </c>
    </row>
    <row r="3907" spans="16:21" x14ac:dyDescent="0.25">
      <c r="P3907" s="10">
        <v>40196</v>
      </c>
      <c r="Q3907">
        <v>22.43807</v>
      </c>
      <c r="S3907" s="42">
        <f t="shared" ca="1" si="65"/>
        <v>49765</v>
      </c>
      <c r="T3907" s="43">
        <f ca="1">_xll.BInterpol('Base CDI'!$H$4:$H$28,'Base CDI'!$J$4:$J$29,S3907,"Cubic","Extrapolate=Linear","MultiX=Average","Skip=True","Sort=True")</f>
        <v>13.871438769879974</v>
      </c>
      <c r="U3907" s="43">
        <f ca="1">_xll.BInterpol('Base CDI'!$H$4:$H$28,'Base CDI'!$I$4:$I$29,S3907,"Cubic","Extrapolate=Linear","MultiX=Average","Skip=True","Sort=True")</f>
        <v>13.806646850955561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49766</v>
      </c>
      <c r="T3908" s="43">
        <f ca="1">_xll.BInterpol('Base CDI'!$H$4:$H$28,'Base CDI'!$J$4:$J$29,S3908,"Cubic","Extrapolate=Linear","MultiX=Average","Skip=True","Sort=True")</f>
        <v>13.871301777589114</v>
      </c>
      <c r="U3908" s="43">
        <f ca="1">_xll.BInterpol('Base CDI'!$H$4:$H$28,'Base CDI'!$I$4:$I$29,S3908,"Cubic","Extrapolate=Linear","MultiX=Average","Skip=True","Sort=True")</f>
        <v>13.806728715108388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49767</v>
      </c>
      <c r="T3909" s="43">
        <f ca="1">_xll.BInterpol('Base CDI'!$H$4:$H$28,'Base CDI'!$J$4:$J$29,S3909,"Cubic","Extrapolate=Linear","MultiX=Average","Skip=True","Sort=True")</f>
        <v>13.871164687691946</v>
      </c>
      <c r="U3909" s="43">
        <f ca="1">_xll.BInterpol('Base CDI'!$H$4:$H$28,'Base CDI'!$I$4:$I$29,S3909,"Cubic","Extrapolate=Linear","MultiX=Average","Skip=True","Sort=True")</f>
        <v>13.806810644939546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49768</v>
      </c>
      <c r="T3910" s="43">
        <f ca="1">_xll.BInterpol('Base CDI'!$H$4:$H$28,'Base CDI'!$J$4:$J$29,S3910,"Cubic","Extrapolate=Linear","MultiX=Average","Skip=True","Sort=True")</f>
        <v>13.871027500542116</v>
      </c>
      <c r="U3910" s="43">
        <f ca="1">_xll.BInterpol('Base CDI'!$H$4:$H$28,'Base CDI'!$I$4:$I$29,S3910,"Cubic","Extrapolate=Linear","MultiX=Average","Skip=True","Sort=True")</f>
        <v>13.806892640211069</v>
      </c>
    </row>
    <row r="3911" spans="16:21" x14ac:dyDescent="0.25">
      <c r="P3911" s="10">
        <v>40200</v>
      </c>
      <c r="Q3911">
        <v>22.46752</v>
      </c>
      <c r="S3911" s="42">
        <f t="shared" ca="1" si="65"/>
        <v>49769</v>
      </c>
      <c r="T3911" s="43">
        <f ca="1">_xll.BInterpol('Base CDI'!$H$4:$H$28,'Base CDI'!$J$4:$J$29,S3911,"Cubic","Extrapolate=Linear","MultiX=Average","Skip=True","Sort=True")</f>
        <v>13.870890216493271</v>
      </c>
      <c r="U3911" s="43">
        <f ca="1">_xll.BInterpol('Base CDI'!$H$4:$H$28,'Base CDI'!$I$4:$I$29,S3911,"Cubic","Extrapolate=Linear","MultiX=Average","Skip=True","Sort=True")</f>
        <v>13.806974700684991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49770</v>
      </c>
      <c r="T3912" s="43">
        <f ca="1">_xll.BInterpol('Base CDI'!$H$4:$H$28,'Base CDI'!$J$4:$J$29,S3912,"Cubic","Extrapolate=Linear","MultiX=Average","Skip=True","Sort=True")</f>
        <v>13.870752835899054</v>
      </c>
      <c r="U3912" s="43">
        <f ca="1">_xll.BInterpol('Base CDI'!$H$4:$H$28,'Base CDI'!$I$4:$I$29,S3912,"Cubic","Extrapolate=Linear","MultiX=Average","Skip=True","Sort=True")</f>
        <v>13.807056826123349</v>
      </c>
    </row>
    <row r="3913" spans="16:21" x14ac:dyDescent="0.25">
      <c r="P3913" s="10">
        <v>40204</v>
      </c>
      <c r="Q3913">
        <v>22.48227</v>
      </c>
      <c r="S3913" s="42">
        <f t="shared" ca="1" si="65"/>
        <v>49771</v>
      </c>
      <c r="T3913" s="43">
        <f ca="1">_xll.BInterpol('Base CDI'!$H$4:$H$28,'Base CDI'!$J$4:$J$29,S3913,"Cubic","Extrapolate=Linear","MultiX=Average","Skip=True","Sort=True")</f>
        <v>13.870615359113115</v>
      </c>
      <c r="U3913" s="43">
        <f ca="1">_xll.BInterpol('Base CDI'!$H$4:$H$28,'Base CDI'!$I$4:$I$29,S3913,"Cubic","Extrapolate=Linear","MultiX=Average","Skip=True","Sort=True")</f>
        <v>13.807139016288177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49772</v>
      </c>
      <c r="T3914" s="43">
        <f ca="1">_xll.BInterpol('Base CDI'!$H$4:$H$28,'Base CDI'!$J$4:$J$29,S3914,"Cubic","Extrapolate=Linear","MultiX=Average","Skip=True","Sort=True")</f>
        <v>13.870477786489097</v>
      </c>
      <c r="U3914" s="43">
        <f ca="1">_xll.BInterpol('Base CDI'!$H$4:$H$28,'Base CDI'!$I$4:$I$29,S3914,"Cubic","Extrapolate=Linear","MultiX=Average","Skip=True","Sort=True")</f>
        <v>13.807221270941511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49773</v>
      </c>
      <c r="T3915" s="43">
        <f ca="1">_xll.BInterpol('Base CDI'!$H$4:$H$28,'Base CDI'!$J$4:$J$29,S3915,"Cubic","Extrapolate=Linear","MultiX=Average","Skip=True","Sort=True")</f>
        <v>13.870340118380648</v>
      </c>
      <c r="U3915" s="43">
        <f ca="1">_xll.BInterpol('Base CDI'!$H$4:$H$28,'Base CDI'!$I$4:$I$29,S3915,"Cubic","Extrapolate=Linear","MultiX=Average","Skip=True","Sort=True")</f>
        <v>13.807303589845384</v>
      </c>
    </row>
    <row r="3916" spans="16:21" x14ac:dyDescent="0.25">
      <c r="P3916" s="10">
        <v>40207</v>
      </c>
      <c r="Q3916">
        <v>22.50441</v>
      </c>
      <c r="S3916" s="42">
        <f t="shared" ca="1" si="66"/>
        <v>49774</v>
      </c>
      <c r="T3916" s="43">
        <f ca="1">_xll.BInterpol('Base CDI'!$H$4:$H$28,'Base CDI'!$J$4:$J$29,S3916,"Cubic","Extrapolate=Linear","MultiX=Average","Skip=True","Sort=True")</f>
        <v>13.870202355141414</v>
      </c>
      <c r="U3916" s="43">
        <f ca="1">_xll.BInterpol('Base CDI'!$H$4:$H$28,'Base CDI'!$I$4:$I$29,S3916,"Cubic","Extrapolate=Linear","MultiX=Average","Skip=True","Sort=True")</f>
        <v>13.807385972761832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49775</v>
      </c>
      <c r="T3917" s="43">
        <f ca="1">_xll.BInterpol('Base CDI'!$H$4:$H$28,'Base CDI'!$J$4:$J$29,S3917,"Cubic","Extrapolate=Linear","MultiX=Average","Skip=True","Sort=True")</f>
        <v>13.870064497125039</v>
      </c>
      <c r="U3917" s="43">
        <f ca="1">_xll.BInterpol('Base CDI'!$H$4:$H$28,'Base CDI'!$I$4:$I$29,S3917,"Cubic","Extrapolate=Linear","MultiX=Average","Skip=True","Sort=True")</f>
        <v>13.807468419452892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49776</v>
      </c>
      <c r="T3918" s="43">
        <f ca="1">_xll.BInterpol('Base CDI'!$H$4:$H$28,'Base CDI'!$J$4:$J$29,S3918,"Cubic","Extrapolate=Linear","MultiX=Average","Skip=True","Sort=True")</f>
        <v>13.869926544685171</v>
      </c>
      <c r="U3918" s="43">
        <f ca="1">_xll.BInterpol('Base CDI'!$H$4:$H$28,'Base CDI'!$I$4:$I$29,S3918,"Cubic","Extrapolate=Linear","MultiX=Average","Skip=True","Sort=True")</f>
        <v>13.807550929680596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49777</v>
      </c>
      <c r="T3919" s="43">
        <f ca="1">_xll.BInterpol('Base CDI'!$H$4:$H$28,'Base CDI'!$J$4:$J$29,S3919,"Cubic","Extrapolate=Linear","MultiX=Average","Skip=True","Sort=True")</f>
        <v>13.869788498175454</v>
      </c>
      <c r="U3919" s="43">
        <f ca="1">_xll.BInterpol('Base CDI'!$H$4:$H$28,'Base CDI'!$I$4:$I$29,S3919,"Cubic","Extrapolate=Linear","MultiX=Average","Skip=True","Sort=True")</f>
        <v>13.807633503206981</v>
      </c>
    </row>
    <row r="3920" spans="16:21" x14ac:dyDescent="0.25">
      <c r="P3920" s="10">
        <v>40213</v>
      </c>
      <c r="Q3920">
        <v>22.53398</v>
      </c>
      <c r="S3920" s="42">
        <f t="shared" ca="1" si="66"/>
        <v>49778</v>
      </c>
      <c r="T3920" s="43">
        <f ca="1">_xll.BInterpol('Base CDI'!$H$4:$H$28,'Base CDI'!$J$4:$J$29,S3920,"Cubic","Extrapolate=Linear","MultiX=Average","Skip=True","Sort=True")</f>
        <v>13.869650357949538</v>
      </c>
      <c r="U3920" s="43">
        <f ca="1">_xll.BInterpol('Base CDI'!$H$4:$H$28,'Base CDI'!$I$4:$I$29,S3920,"Cubic","Extrapolate=Linear","MultiX=Average","Skip=True","Sort=True")</f>
        <v>13.807716139794081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49779</v>
      </c>
      <c r="T3921" s="43">
        <f ca="1">_xll.BInterpol('Base CDI'!$H$4:$H$28,'Base CDI'!$J$4:$J$29,S3921,"Cubic","Extrapolate=Linear","MultiX=Average","Skip=True","Sort=True")</f>
        <v>13.869512124361064</v>
      </c>
      <c r="U3921" s="43">
        <f ca="1">_xll.BInterpol('Base CDI'!$H$4:$H$28,'Base CDI'!$I$4:$I$29,S3921,"Cubic","Extrapolate=Linear","MultiX=Average","Skip=True","Sort=True")</f>
        <v>13.807798839203931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49780</v>
      </c>
      <c r="T3922" s="43">
        <f ca="1">_xll.BInterpol('Base CDI'!$H$4:$H$28,'Base CDI'!$J$4:$J$29,S3922,"Cubic","Extrapolate=Linear","MultiX=Average","Skip=True","Sort=True")</f>
        <v>13.869373797763682</v>
      </c>
      <c r="U3922" s="43">
        <f ca="1">_xll.BInterpol('Base CDI'!$H$4:$H$28,'Base CDI'!$I$4:$I$29,S3922,"Cubic","Extrapolate=Linear","MultiX=Average","Skip=True","Sort=True")</f>
        <v>13.807881601198567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49781</v>
      </c>
      <c r="T3923" s="43">
        <f ca="1">_xll.BInterpol('Base CDI'!$H$4:$H$28,'Base CDI'!$J$4:$J$29,S3923,"Cubic","Extrapolate=Linear","MultiX=Average","Skip=True","Sort=True")</f>
        <v>13.869235378511037</v>
      </c>
      <c r="U3923" s="43">
        <f ca="1">_xll.BInterpol('Base CDI'!$H$4:$H$28,'Base CDI'!$I$4:$I$29,S3923,"Cubic","Extrapolate=Linear","MultiX=Average","Skip=True","Sort=True")</f>
        <v>13.807964425540023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49782</v>
      </c>
      <c r="T3924" s="43">
        <f ca="1">_xll.BInterpol('Base CDI'!$H$4:$H$28,'Base CDI'!$J$4:$J$29,S3924,"Cubic","Extrapolate=Linear","MultiX=Average","Skip=True","Sort=True")</f>
        <v>13.869096866956774</v>
      </c>
      <c r="U3924" s="43">
        <f ca="1">_xll.BInterpol('Base CDI'!$H$4:$H$28,'Base CDI'!$I$4:$I$29,S3924,"Cubic","Extrapolate=Linear","MultiX=Average","Skip=True","Sort=True")</f>
        <v>13.808047311990336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49783</v>
      </c>
      <c r="T3925" s="43">
        <f ca="1">_xll.BInterpol('Base CDI'!$H$4:$H$28,'Base CDI'!$J$4:$J$29,S3925,"Cubic","Extrapolate=Linear","MultiX=Average","Skip=True","Sort=True")</f>
        <v>13.868958263454539</v>
      </c>
      <c r="U3925" s="43">
        <f ca="1">_xll.BInterpol('Base CDI'!$H$4:$H$28,'Base CDI'!$I$4:$I$29,S3925,"Cubic","Extrapolate=Linear","MultiX=Average","Skip=True","Sort=True")</f>
        <v>13.808130260311538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49784</v>
      </c>
      <c r="T3926" s="43">
        <f ca="1">_xll.BInterpol('Base CDI'!$H$4:$H$28,'Base CDI'!$J$4:$J$29,S3926,"Cubic","Extrapolate=Linear","MultiX=Average","Skip=True","Sort=True")</f>
        <v>13.86881956835798</v>
      </c>
      <c r="U3926" s="43">
        <f ca="1">_xll.BInterpol('Base CDI'!$H$4:$H$28,'Base CDI'!$I$4:$I$29,S3926,"Cubic","Extrapolate=Linear","MultiX=Average","Skip=True","Sort=True")</f>
        <v>13.808213270265666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49785</v>
      </c>
      <c r="T3927" s="43">
        <f ca="1">_xll.BInterpol('Base CDI'!$H$4:$H$28,'Base CDI'!$J$4:$J$29,S3927,"Cubic","Extrapolate=Linear","MultiX=Average","Skip=True","Sort=True")</f>
        <v>13.868680782020741</v>
      </c>
      <c r="U3927" s="43">
        <f ca="1">_xll.BInterpol('Base CDI'!$H$4:$H$28,'Base CDI'!$I$4:$I$29,S3927,"Cubic","Extrapolate=Linear","MultiX=Average","Skip=True","Sort=True")</f>
        <v>13.808296341614755</v>
      </c>
    </row>
    <row r="3928" spans="16:21" x14ac:dyDescent="0.25">
      <c r="P3928" s="10">
        <v>40227</v>
      </c>
      <c r="Q3928">
        <v>22.5932</v>
      </c>
      <c r="S3928" s="42">
        <f t="shared" ca="1" si="66"/>
        <v>49786</v>
      </c>
      <c r="T3928" s="43">
        <f ca="1">_xll.BInterpol('Base CDI'!$H$4:$H$28,'Base CDI'!$J$4:$J$29,S3928,"Cubic","Extrapolate=Linear","MultiX=Average","Skip=True","Sort=True")</f>
        <v>13.868541904796468</v>
      </c>
      <c r="U3928" s="43">
        <f ca="1">_xll.BInterpol('Base CDI'!$H$4:$H$28,'Base CDI'!$I$4:$I$29,S3928,"Cubic","Extrapolate=Linear","MultiX=Average","Skip=True","Sort=True")</f>
        <v>13.808379474120839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49787</v>
      </c>
      <c r="T3929" s="43">
        <f ca="1">_xll.BInterpol('Base CDI'!$H$4:$H$28,'Base CDI'!$J$4:$J$29,S3929,"Cubic","Extrapolate=Linear","MultiX=Average","Skip=True","Sort=True")</f>
        <v>13.868402937038809</v>
      </c>
      <c r="U3929" s="43">
        <f ca="1">_xll.BInterpol('Base CDI'!$H$4:$H$28,'Base CDI'!$I$4:$I$29,S3929,"Cubic","Extrapolate=Linear","MultiX=Average","Skip=True","Sort=True")</f>
        <v>13.808462667545955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49788</v>
      </c>
      <c r="T3930" s="43">
        <f ca="1">_xll.BInterpol('Base CDI'!$H$4:$H$28,'Base CDI'!$J$4:$J$29,S3930,"Cubic","Extrapolate=Linear","MultiX=Average","Skip=True","Sort=True")</f>
        <v>13.868263879101407</v>
      </c>
      <c r="U3930" s="43">
        <f ca="1">_xll.BInterpol('Base CDI'!$H$4:$H$28,'Base CDI'!$I$4:$I$29,S3930,"Cubic","Extrapolate=Linear","MultiX=Average","Skip=True","Sort=True")</f>
        <v>13.808545921652136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49789</v>
      </c>
      <c r="T3931" s="43">
        <f ca="1">_xll.BInterpol('Base CDI'!$H$4:$H$28,'Base CDI'!$J$4:$J$29,S3931,"Cubic","Extrapolate=Linear","MultiX=Average","Skip=True","Sort=True")</f>
        <v>13.868124731337913</v>
      </c>
      <c r="U3931" s="43">
        <f ca="1">_xll.BInterpol('Base CDI'!$H$4:$H$28,'Base CDI'!$I$4:$I$29,S3931,"Cubic","Extrapolate=Linear","MultiX=Average","Skip=True","Sort=True")</f>
        <v>13.808629236201417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49790</v>
      </c>
      <c r="T3932" s="43">
        <f ca="1">_xll.BInterpol('Base CDI'!$H$4:$H$28,'Base CDI'!$J$4:$J$29,S3932,"Cubic","Extrapolate=Linear","MultiX=Average","Skip=True","Sort=True")</f>
        <v>13.867985494101967</v>
      </c>
      <c r="U3932" s="43">
        <f ca="1">_xll.BInterpol('Base CDI'!$H$4:$H$28,'Base CDI'!$I$4:$I$29,S3932,"Cubic","Extrapolate=Linear","MultiX=Average","Skip=True","Sort=True")</f>
        <v>13.808712610955835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49791</v>
      </c>
      <c r="T3933" s="43">
        <f ca="1">_xll.BInterpol('Base CDI'!$H$4:$H$28,'Base CDI'!$J$4:$J$29,S3933,"Cubic","Extrapolate=Linear","MultiX=Average","Skip=True","Sort=True")</f>
        <v>13.867846167747221</v>
      </c>
      <c r="U3933" s="43">
        <f ca="1">_xll.BInterpol('Base CDI'!$H$4:$H$28,'Base CDI'!$I$4:$I$29,S3933,"Cubic","Extrapolate=Linear","MultiX=Average","Skip=True","Sort=True")</f>
        <v>13.808796045677424</v>
      </c>
    </row>
    <row r="3934" spans="16:21" x14ac:dyDescent="0.25">
      <c r="P3934" s="10">
        <v>40235</v>
      </c>
      <c r="Q3934">
        <v>22.63776</v>
      </c>
      <c r="S3934" s="42">
        <f t="shared" ca="1" si="66"/>
        <v>49792</v>
      </c>
      <c r="T3934" s="43">
        <f ca="1">_xll.BInterpol('Base CDI'!$H$4:$H$28,'Base CDI'!$J$4:$J$29,S3934,"Cubic","Extrapolate=Linear","MultiX=Average","Skip=True","Sort=True")</f>
        <v>13.867706752627315</v>
      </c>
      <c r="U3934" s="43">
        <f ca="1">_xll.BInterpol('Base CDI'!$H$4:$H$28,'Base CDI'!$I$4:$I$29,S3934,"Cubic","Extrapolate=Linear","MultiX=Average","Skip=True","Sort=True")</f>
        <v>13.808879540128219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49793</v>
      </c>
      <c r="T3935" s="43">
        <f ca="1">_xll.BInterpol('Base CDI'!$H$4:$H$28,'Base CDI'!$J$4:$J$29,S3935,"Cubic","Extrapolate=Linear","MultiX=Average","Skip=True","Sort=True")</f>
        <v>13.867567249095901</v>
      </c>
      <c r="U3935" s="43">
        <f ca="1">_xll.BInterpol('Base CDI'!$H$4:$H$28,'Base CDI'!$I$4:$I$29,S3935,"Cubic","Extrapolate=Linear","MultiX=Average","Skip=True","Sort=True")</f>
        <v>13.808963094070254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49794</v>
      </c>
      <c r="T3936" s="43">
        <f ca="1">_xll.BInterpol('Base CDI'!$H$4:$H$28,'Base CDI'!$J$4:$J$29,S3936,"Cubic","Extrapolate=Linear","MultiX=Average","Skip=True","Sort=True")</f>
        <v>13.867427657506621</v>
      </c>
      <c r="U3936" s="43">
        <f ca="1">_xll.BInterpol('Base CDI'!$H$4:$H$28,'Base CDI'!$I$4:$I$29,S3936,"Cubic","Extrapolate=Linear","MultiX=Average","Skip=True","Sort=True")</f>
        <v>13.809046707265566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49795</v>
      </c>
      <c r="T3937" s="43">
        <f ca="1">_xll.BInterpol('Base CDI'!$H$4:$H$28,'Base CDI'!$J$4:$J$29,S3937,"Cubic","Extrapolate=Linear","MultiX=Average","Skip=True","Sort=True")</f>
        <v>13.86728797821312</v>
      </c>
      <c r="U3937" s="43">
        <f ca="1">_xll.BInterpol('Base CDI'!$H$4:$H$28,'Base CDI'!$I$4:$I$29,S3937,"Cubic","Extrapolate=Linear","MultiX=Average","Skip=True","Sort=True")</f>
        <v>13.809130379476187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49796</v>
      </c>
      <c r="T3938" s="43">
        <f ca="1">_xll.BInterpol('Base CDI'!$H$4:$H$28,'Base CDI'!$J$4:$J$29,S3938,"Cubic","Extrapolate=Linear","MultiX=Average","Skip=True","Sort=True")</f>
        <v>13.867148211569049</v>
      </c>
      <c r="U3938" s="43">
        <f ca="1">_xll.BInterpol('Base CDI'!$H$4:$H$28,'Base CDI'!$I$4:$I$29,S3938,"Cubic","Extrapolate=Linear","MultiX=Average","Skip=True","Sort=True")</f>
        <v>13.809214110464156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49797</v>
      </c>
      <c r="T3939" s="43">
        <f ca="1">_xll.BInterpol('Base CDI'!$H$4:$H$28,'Base CDI'!$J$4:$J$29,S3939,"Cubic","Extrapolate=Linear","MultiX=Average","Skip=True","Sort=True")</f>
        <v>13.86700835792805</v>
      </c>
      <c r="U3939" s="43">
        <f ca="1">_xll.BInterpol('Base CDI'!$H$4:$H$28,'Base CDI'!$I$4:$I$29,S3939,"Cubic","Extrapolate=Linear","MultiX=Average","Skip=True","Sort=True")</f>
        <v>13.809297899991504</v>
      </c>
    </row>
    <row r="3940" spans="16:21" x14ac:dyDescent="0.25">
      <c r="P3940" s="10">
        <v>40245</v>
      </c>
      <c r="Q3940">
        <v>22.68234</v>
      </c>
      <c r="S3940" s="42">
        <f t="shared" ca="1" si="66"/>
        <v>49798</v>
      </c>
      <c r="T3940" s="43">
        <f ca="1">_xll.BInterpol('Base CDI'!$H$4:$H$28,'Base CDI'!$J$4:$J$29,S3940,"Cubic","Extrapolate=Linear","MultiX=Average","Skip=True","Sort=True")</f>
        <v>13.866868417643772</v>
      </c>
      <c r="U3940" s="43">
        <f ca="1">_xll.BInterpol('Base CDI'!$H$4:$H$28,'Base CDI'!$I$4:$I$29,S3940,"Cubic","Extrapolate=Linear","MultiX=Average","Skip=True","Sort=True")</f>
        <v>13.80938174782027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49799</v>
      </c>
      <c r="T3941" s="43">
        <f ca="1">_xll.BInterpol('Base CDI'!$H$4:$H$28,'Base CDI'!$J$4:$J$29,S3941,"Cubic","Extrapolate=Linear","MultiX=Average","Skip=True","Sort=True")</f>
        <v>13.866728391069858</v>
      </c>
      <c r="U3941" s="43">
        <f ca="1">_xll.BInterpol('Base CDI'!$H$4:$H$28,'Base CDI'!$I$4:$I$29,S3941,"Cubic","Extrapolate=Linear","MultiX=Average","Skip=True","Sort=True")</f>
        <v>13.809465653712488</v>
      </c>
    </row>
    <row r="3942" spans="16:21" x14ac:dyDescent="0.25">
      <c r="P3942" s="10">
        <v>40247</v>
      </c>
      <c r="Q3942">
        <v>22.69725</v>
      </c>
      <c r="S3942" s="42">
        <f t="shared" ca="1" si="66"/>
        <v>49800</v>
      </c>
      <c r="T3942" s="43">
        <f ca="1">_xll.BInterpol('Base CDI'!$H$4:$H$28,'Base CDI'!$J$4:$J$29,S3942,"Cubic","Extrapolate=Linear","MultiX=Average","Skip=True","Sort=True")</f>
        <v>13.866588278559956</v>
      </c>
      <c r="U3942" s="43">
        <f ca="1">_xll.BInterpol('Base CDI'!$H$4:$H$28,'Base CDI'!$I$4:$I$29,S3942,"Cubic","Extrapolate=Linear","MultiX=Average","Skip=True","Sort=True")</f>
        <v>13.809549617430189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49801</v>
      </c>
      <c r="T3943" s="43">
        <f ca="1">_xll.BInterpol('Base CDI'!$H$4:$H$28,'Base CDI'!$J$4:$J$29,S3943,"Cubic","Extrapolate=Linear","MultiX=Average","Skip=True","Sort=True")</f>
        <v>13.866448080467709</v>
      </c>
      <c r="U3943" s="43">
        <f ca="1">_xll.BInterpol('Base CDI'!$H$4:$H$28,'Base CDI'!$I$4:$I$29,S3943,"Cubic","Extrapolate=Linear","MultiX=Average","Skip=True","Sort=True")</f>
        <v>13.809633638735415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49802</v>
      </c>
      <c r="T3944" s="43">
        <f ca="1">_xll.BInterpol('Base CDI'!$H$4:$H$28,'Base CDI'!$J$4:$J$29,S3944,"Cubic","Extrapolate=Linear","MultiX=Average","Skip=True","Sort=True")</f>
        <v>13.866307797146769</v>
      </c>
      <c r="U3944" s="43">
        <f ca="1">_xll.BInterpol('Base CDI'!$H$4:$H$28,'Base CDI'!$I$4:$I$29,S3944,"Cubic","Extrapolate=Linear","MultiX=Average","Skip=True","Sort=True")</f>
        <v>13.809717717390194</v>
      </c>
    </row>
    <row r="3945" spans="16:21" x14ac:dyDescent="0.25">
      <c r="P3945" s="10">
        <v>40252</v>
      </c>
      <c r="Q3945">
        <v>22.7196</v>
      </c>
      <c r="S3945" s="42">
        <f t="shared" ca="1" si="66"/>
        <v>49803</v>
      </c>
      <c r="T3945" s="43">
        <f ca="1">_xll.BInterpol('Base CDI'!$H$4:$H$28,'Base CDI'!$J$4:$J$29,S3945,"Cubic","Extrapolate=Linear","MultiX=Average","Skip=True","Sort=True")</f>
        <v>13.866167428950776</v>
      </c>
      <c r="U3945" s="43">
        <f ca="1">_xll.BInterpol('Base CDI'!$H$4:$H$28,'Base CDI'!$I$4:$I$29,S3945,"Cubic","Extrapolate=Linear","MultiX=Average","Skip=True","Sort=True")</f>
        <v>13.809801853156566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49804</v>
      </c>
      <c r="T3946" s="43">
        <f ca="1">_xll.BInterpol('Base CDI'!$H$4:$H$28,'Base CDI'!$J$4:$J$29,S3946,"Cubic","Extrapolate=Linear","MultiX=Average","Skip=True","Sort=True")</f>
        <v>13.86602697623338</v>
      </c>
      <c r="U3946" s="43">
        <f ca="1">_xll.BInterpol('Base CDI'!$H$4:$H$28,'Base CDI'!$I$4:$I$29,S3946,"Cubic","Extrapolate=Linear","MultiX=Average","Skip=True","Sort=True")</f>
        <v>13.809886045796564</v>
      </c>
    </row>
    <row r="3947" spans="16:21" x14ac:dyDescent="0.25">
      <c r="P3947" s="10">
        <v>40254</v>
      </c>
      <c r="Q3947">
        <v>22.73451</v>
      </c>
      <c r="S3947" s="42">
        <f t="shared" ca="1" si="66"/>
        <v>49805</v>
      </c>
      <c r="T3947" s="43">
        <f ca="1">_xll.BInterpol('Base CDI'!$H$4:$H$28,'Base CDI'!$J$4:$J$29,S3947,"Cubic","Extrapolate=Linear","MultiX=Average","Skip=True","Sort=True")</f>
        <v>13.865886439348225</v>
      </c>
      <c r="U3947" s="43">
        <f ca="1">_xll.BInterpol('Base CDI'!$H$4:$H$28,'Base CDI'!$I$4:$I$29,S3947,"Cubic","Extrapolate=Linear","MultiX=Average","Skip=True","Sort=True")</f>
        <v>13.809970295072224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49806</v>
      </c>
      <c r="T3948" s="43">
        <f ca="1">_xll.BInterpol('Base CDI'!$H$4:$H$28,'Base CDI'!$J$4:$J$29,S3948,"Cubic","Extrapolate=Linear","MultiX=Average","Skip=True","Sort=True")</f>
        <v>13.865745818648957</v>
      </c>
      <c r="U3948" s="43">
        <f ca="1">_xll.BInterpol('Base CDI'!$H$4:$H$28,'Base CDI'!$I$4:$I$29,S3948,"Cubic","Extrapolate=Linear","MultiX=Average","Skip=True","Sort=True")</f>
        <v>13.810054600745579</v>
      </c>
    </row>
    <row r="3949" spans="16:21" x14ac:dyDescent="0.25">
      <c r="P3949" s="10">
        <v>40256</v>
      </c>
      <c r="Q3949">
        <v>22.74943</v>
      </c>
      <c r="S3949" s="42">
        <f t="shared" ca="1" si="66"/>
        <v>49807</v>
      </c>
      <c r="T3949" s="43">
        <f ca="1">_xll.BInterpol('Base CDI'!$H$4:$H$28,'Base CDI'!$J$4:$J$29,S3949,"Cubic","Extrapolate=Linear","MultiX=Average","Skip=True","Sort=True")</f>
        <v>13.865605114489224</v>
      </c>
      <c r="U3949" s="43">
        <f ca="1">_xll.BInterpol('Base CDI'!$H$4:$H$28,'Base CDI'!$I$4:$I$29,S3949,"Cubic","Extrapolate=Linear","MultiX=Average","Skip=True","Sort=True")</f>
        <v>13.810138962578666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49808</v>
      </c>
      <c r="T3950" s="43">
        <f ca="1">_xll.BInterpol('Base CDI'!$H$4:$H$28,'Base CDI'!$J$4:$J$29,S3950,"Cubic","Extrapolate=Linear","MultiX=Average","Skip=True","Sort=True")</f>
        <v>13.865464327222671</v>
      </c>
      <c r="U3950" s="43">
        <f ca="1">_xll.BInterpol('Base CDI'!$H$4:$H$28,'Base CDI'!$I$4:$I$29,S3950,"Cubic","Extrapolate=Linear","MultiX=Average","Skip=True","Sort=True")</f>
        <v>13.81022338033352</v>
      </c>
    </row>
    <row r="3951" spans="16:21" x14ac:dyDescent="0.25">
      <c r="P3951" s="10">
        <v>40260</v>
      </c>
      <c r="Q3951">
        <v>22.76436</v>
      </c>
      <c r="S3951" s="42">
        <f t="shared" ca="1" si="66"/>
        <v>49809</v>
      </c>
      <c r="T3951" s="43">
        <f ca="1">_xll.BInterpol('Base CDI'!$H$4:$H$28,'Base CDI'!$J$4:$J$29,S3951,"Cubic","Extrapolate=Linear","MultiX=Average","Skip=True","Sort=True")</f>
        <v>13.865323457202942</v>
      </c>
      <c r="U3951" s="43">
        <f ca="1">_xll.BInterpol('Base CDI'!$H$4:$H$28,'Base CDI'!$I$4:$I$29,S3951,"Cubic","Extrapolate=Linear","MultiX=Average","Skip=True","Sort=True")</f>
        <v>13.810307853772176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49810</v>
      </c>
      <c r="T3952" s="43">
        <f ca="1">_xll.BInterpol('Base CDI'!$H$4:$H$28,'Base CDI'!$J$4:$J$29,S3952,"Cubic","Extrapolate=Linear","MultiX=Average","Skip=True","Sort=True")</f>
        <v>13.865182504783688</v>
      </c>
      <c r="U3952" s="43">
        <f ca="1">_xll.BInterpol('Base CDI'!$H$4:$H$28,'Base CDI'!$I$4:$I$29,S3952,"Cubic","Extrapolate=Linear","MultiX=Average","Skip=True","Sort=True")</f>
        <v>13.810392382656667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49811</v>
      </c>
      <c r="T3953" s="43">
        <f ca="1">_xll.BInterpol('Base CDI'!$H$4:$H$28,'Base CDI'!$J$4:$J$29,S3953,"Cubic","Extrapolate=Linear","MultiX=Average","Skip=True","Sort=True")</f>
        <v>13.865041470318548</v>
      </c>
      <c r="U3953" s="43">
        <f ca="1">_xll.BInterpol('Base CDI'!$H$4:$H$28,'Base CDI'!$I$4:$I$29,S3953,"Cubic","Extrapolate=Linear","MultiX=Average","Skip=True","Sort=True")</f>
        <v>13.810476966749031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49812</v>
      </c>
      <c r="T3954" s="43">
        <f ca="1">_xll.BInterpol('Base CDI'!$H$4:$H$28,'Base CDI'!$J$4:$J$29,S3954,"Cubic","Extrapolate=Linear","MultiX=Average","Skip=True","Sort=True")</f>
        <v>13.864900354161174</v>
      </c>
      <c r="U3954" s="43">
        <f ca="1">_xll.BInterpol('Base CDI'!$H$4:$H$28,'Base CDI'!$I$4:$I$29,S3954,"Cubic","Extrapolate=Linear","MultiX=Average","Skip=True","Sort=True")</f>
        <v>13.810561605811301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49813</v>
      </c>
      <c r="T3955" s="43">
        <f ca="1">_xll.BInterpol('Base CDI'!$H$4:$H$28,'Base CDI'!$J$4:$J$29,S3955,"Cubic","Extrapolate=Linear","MultiX=Average","Skip=True","Sort=True")</f>
        <v>13.86475915666521</v>
      </c>
      <c r="U3955" s="43">
        <f ca="1">_xll.BInterpol('Base CDI'!$H$4:$H$28,'Base CDI'!$I$4:$I$29,S3955,"Cubic","Extrapolate=Linear","MultiX=Average","Skip=True","Sort=True")</f>
        <v>13.810646299605512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49814</v>
      </c>
      <c r="T3956" s="43">
        <f ca="1">_xll.BInterpol('Base CDI'!$H$4:$H$28,'Base CDI'!$J$4:$J$29,S3956,"Cubic","Extrapolate=Linear","MultiX=Average","Skip=True","Sort=True")</f>
        <v>13.864617878184301</v>
      </c>
      <c r="U3956" s="43">
        <f ca="1">_xll.BInterpol('Base CDI'!$H$4:$H$28,'Base CDI'!$I$4:$I$29,S3956,"Cubic","Extrapolate=Linear","MultiX=Average","Skip=True","Sort=True")</f>
        <v>13.8107310478937</v>
      </c>
    </row>
    <row r="3957" spans="16:21" x14ac:dyDescent="0.25">
      <c r="P3957" s="10">
        <v>40268</v>
      </c>
      <c r="Q3957">
        <v>22.80912</v>
      </c>
      <c r="S3957" s="42">
        <f t="shared" ca="1" si="66"/>
        <v>49815</v>
      </c>
      <c r="T3957" s="43">
        <f ca="1">_xll.BInterpol('Base CDI'!$H$4:$H$28,'Base CDI'!$J$4:$J$29,S3957,"Cubic","Extrapolate=Linear","MultiX=Average","Skip=True","Sort=True")</f>
        <v>13.864476519072095</v>
      </c>
      <c r="U3957" s="43">
        <f ca="1">_xll.BInterpol('Base CDI'!$H$4:$H$28,'Base CDI'!$I$4:$I$29,S3957,"Cubic","Extrapolate=Linear","MultiX=Average","Skip=True","Sort=True")</f>
        <v>13.810815850437901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49816</v>
      </c>
      <c r="T3958" s="43">
        <f ca="1">_xll.BInterpol('Base CDI'!$H$4:$H$28,'Base CDI'!$J$4:$J$29,S3958,"Cubic","Extrapolate=Linear","MultiX=Average","Skip=True","Sort=True")</f>
        <v>13.864335079682238</v>
      </c>
      <c r="U3958" s="43">
        <f ca="1">_xll.BInterpol('Base CDI'!$H$4:$H$28,'Base CDI'!$I$4:$I$29,S3958,"Cubic","Extrapolate=Linear","MultiX=Average","Skip=True","Sort=True")</f>
        <v>13.810900707000147</v>
      </c>
    </row>
    <row r="3959" spans="16:21" x14ac:dyDescent="0.25">
      <c r="P3959" s="10">
        <v>40273</v>
      </c>
      <c r="Q3959">
        <v>22.82405</v>
      </c>
      <c r="S3959" s="42">
        <f t="shared" ca="1" si="66"/>
        <v>49817</v>
      </c>
      <c r="T3959" s="43">
        <f ca="1">_xll.BInterpol('Base CDI'!$H$4:$H$28,'Base CDI'!$J$4:$J$29,S3959,"Cubic","Extrapolate=Linear","MultiX=Average","Skip=True","Sort=True")</f>
        <v>13.864193560368374</v>
      </c>
      <c r="U3959" s="43">
        <f ca="1">_xll.BInterpol('Base CDI'!$H$4:$H$28,'Base CDI'!$I$4:$I$29,S3959,"Cubic","Extrapolate=Linear","MultiX=Average","Skip=True","Sort=True")</f>
        <v>13.810985617342476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49818</v>
      </c>
      <c r="T3960" s="43">
        <f ca="1">_xll.BInterpol('Base CDI'!$H$4:$H$28,'Base CDI'!$J$4:$J$29,S3960,"Cubic","Extrapolate=Linear","MultiX=Average","Skip=True","Sort=True")</f>
        <v>13.864051961484149</v>
      </c>
      <c r="U3960" s="43">
        <f ca="1">_xll.BInterpol('Base CDI'!$H$4:$H$28,'Base CDI'!$I$4:$I$29,S3960,"Cubic","Extrapolate=Linear","MultiX=Average","Skip=True","Sort=True")</f>
        <v>13.811070581226922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49819</v>
      </c>
      <c r="T3961" s="43">
        <f ca="1">_xll.BInterpol('Base CDI'!$H$4:$H$28,'Base CDI'!$J$4:$J$29,S3961,"Cubic","Extrapolate=Linear","MultiX=Average","Skip=True","Sort=True")</f>
        <v>13.863910283383213</v>
      </c>
      <c r="U3961" s="43">
        <f ca="1">_xll.BInterpol('Base CDI'!$H$4:$H$28,'Base CDI'!$I$4:$I$29,S3961,"Cubic","Extrapolate=Linear","MultiX=Average","Skip=True","Sort=True")</f>
        <v>13.811155598415519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49820</v>
      </c>
      <c r="T3962" s="43">
        <f ca="1">_xll.BInterpol('Base CDI'!$H$4:$H$28,'Base CDI'!$J$4:$J$29,S3962,"Cubic","Extrapolate=Linear","MultiX=Average","Skip=True","Sort=True")</f>
        <v>13.863768526419207</v>
      </c>
      <c r="U3962" s="43">
        <f ca="1">_xll.BInterpol('Base CDI'!$H$4:$H$28,'Base CDI'!$I$4:$I$29,S3962,"Cubic","Extrapolate=Linear","MultiX=Average","Skip=True","Sort=True")</f>
        <v>13.811240668670305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49821</v>
      </c>
      <c r="T3963" s="43">
        <f ca="1">_xll.BInterpol('Base CDI'!$H$4:$H$28,'Base CDI'!$J$4:$J$29,S3963,"Cubic","Extrapolate=Linear","MultiX=Average","Skip=True","Sort=True")</f>
        <v>13.863626690945781</v>
      </c>
      <c r="U3963" s="43">
        <f ca="1">_xll.BInterpol('Base CDI'!$H$4:$H$28,'Base CDI'!$I$4:$I$29,S3963,"Cubic","Extrapolate=Linear","MultiX=Average","Skip=True","Sort=True")</f>
        <v>13.81132579175331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49822</v>
      </c>
      <c r="T3964" s="43">
        <f ca="1">_xll.BInterpol('Base CDI'!$H$4:$H$28,'Base CDI'!$J$4:$J$29,S3964,"Cubic","Extrapolate=Linear","MultiX=Average","Skip=True","Sort=True")</f>
        <v>13.863484777316577</v>
      </c>
      <c r="U3964" s="43">
        <f ca="1">_xll.BInterpol('Base CDI'!$H$4:$H$28,'Base CDI'!$I$4:$I$29,S3964,"Cubic","Extrapolate=Linear","MultiX=Average","Skip=True","Sort=True")</f>
        <v>13.811410967426573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49823</v>
      </c>
      <c r="T3965" s="43">
        <f ca="1">_xll.BInterpol('Base CDI'!$H$4:$H$28,'Base CDI'!$J$4:$J$29,S3965,"Cubic","Extrapolate=Linear","MultiX=Average","Skip=True","Sort=True")</f>
        <v>13.863342785885246</v>
      </c>
      <c r="U3965" s="43">
        <f ca="1">_xll.BInterpol('Base CDI'!$H$4:$H$28,'Base CDI'!$I$4:$I$29,S3965,"Cubic","Extrapolate=Linear","MultiX=Average","Skip=True","Sort=True")</f>
        <v>13.811496195452129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49824</v>
      </c>
      <c r="T3966" s="43">
        <f ca="1">_xll.BInterpol('Base CDI'!$H$4:$H$28,'Base CDI'!$J$4:$J$29,S3966,"Cubic","Extrapolate=Linear","MultiX=Average","Skip=True","Sort=True")</f>
        <v>13.86320071700543</v>
      </c>
      <c r="U3966" s="43">
        <f ca="1">_xll.BInterpol('Base CDI'!$H$4:$H$28,'Base CDI'!$I$4:$I$29,S3966,"Cubic","Extrapolate=Linear","MultiX=Average","Skip=True","Sort=True")</f>
        <v>13.811581475592011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49825</v>
      </c>
      <c r="T3967" s="43">
        <f ca="1">_xll.BInterpol('Base CDI'!$H$4:$H$28,'Base CDI'!$J$4:$J$29,S3967,"Cubic","Extrapolate=Linear","MultiX=Average","Skip=True","Sort=True")</f>
        <v>13.863058571030777</v>
      </c>
      <c r="U3967" s="43">
        <f ca="1">_xll.BInterpol('Base CDI'!$H$4:$H$28,'Base CDI'!$I$4:$I$29,S3967,"Cubic","Extrapolate=Linear","MultiX=Average","Skip=True","Sort=True")</f>
        <v>13.811666807608255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49826</v>
      </c>
      <c r="T3968" s="43">
        <f ca="1">_xll.BInterpol('Base CDI'!$H$4:$H$28,'Base CDI'!$J$4:$J$29,S3968,"Cubic","Extrapolate=Linear","MultiX=Average","Skip=True","Sort=True")</f>
        <v>13.862916348314933</v>
      </c>
      <c r="U3968" s="43">
        <f ca="1">_xll.BInterpol('Base CDI'!$H$4:$H$28,'Base CDI'!$I$4:$I$29,S3968,"Cubic","Extrapolate=Linear","MultiX=Average","Skip=True","Sort=True")</f>
        <v>13.811752191262897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49827</v>
      </c>
      <c r="T3969" s="43">
        <f ca="1">_xll.BInterpol('Base CDI'!$H$4:$H$28,'Base CDI'!$J$4:$J$29,S3969,"Cubic","Extrapolate=Linear","MultiX=Average","Skip=True","Sort=True")</f>
        <v>13.862774049211541</v>
      </c>
      <c r="U3969" s="43">
        <f ca="1">_xll.BInterpol('Base CDI'!$H$4:$H$28,'Base CDI'!$I$4:$I$29,S3969,"Cubic","Extrapolate=Linear","MultiX=Average","Skip=True","Sort=True")</f>
        <v>13.811837626317971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49828</v>
      </c>
      <c r="T3970" s="43">
        <f ca="1">_xll.BInterpol('Base CDI'!$H$4:$H$28,'Base CDI'!$J$4:$J$29,S3970,"Cubic","Extrapolate=Linear","MultiX=Average","Skip=True","Sort=True")</f>
        <v>13.862631674074253</v>
      </c>
      <c r="U3970" s="43">
        <f ca="1">_xll.BInterpol('Base CDI'!$H$4:$H$28,'Base CDI'!$I$4:$I$29,S3970,"Cubic","Extrapolate=Linear","MultiX=Average","Skip=True","Sort=True")</f>
        <v>13.811923112535512</v>
      </c>
    </row>
    <row r="3971" spans="16:21" x14ac:dyDescent="0.25">
      <c r="P3971" s="10">
        <v>40290</v>
      </c>
      <c r="Q3971">
        <v>22.91412</v>
      </c>
      <c r="S3971" s="42">
        <f t="shared" ca="1" si="66"/>
        <v>49829</v>
      </c>
      <c r="T3971" s="43">
        <f ca="1">_xll.BInterpol('Base CDI'!$H$4:$H$28,'Base CDI'!$J$4:$J$29,S3971,"Cubic","Extrapolate=Linear","MultiX=Average","Skip=True","Sort=True")</f>
        <v>13.862489223256709</v>
      </c>
      <c r="U3971" s="43">
        <f ca="1">_xll.BInterpol('Base CDI'!$H$4:$H$28,'Base CDI'!$I$4:$I$29,S3971,"Cubic","Extrapolate=Linear","MultiX=Average","Skip=True","Sort=True")</f>
        <v>13.812008649677555</v>
      </c>
    </row>
    <row r="3972" spans="16:21" x14ac:dyDescent="0.25">
      <c r="P3972" s="10">
        <v>40291</v>
      </c>
      <c r="Q3972">
        <v>22.92164</v>
      </c>
      <c r="S3972" s="42">
        <f t="shared" ca="1" si="66"/>
        <v>49830</v>
      </c>
      <c r="T3972" s="43">
        <f ca="1">_xll.BInterpol('Base CDI'!$H$4:$H$28,'Base CDI'!$J$4:$J$29,S3972,"Cubic","Extrapolate=Linear","MultiX=Average","Skip=True","Sort=True")</f>
        <v>13.86234669711256</v>
      </c>
      <c r="U3972" s="43">
        <f ca="1">_xll.BInterpol('Base CDI'!$H$4:$H$28,'Base CDI'!$I$4:$I$29,S3972,"Cubic","Extrapolate=Linear","MultiX=Average","Skip=True","Sort=True")</f>
        <v>13.812094237506136</v>
      </c>
    </row>
    <row r="3973" spans="16:21" x14ac:dyDescent="0.25">
      <c r="P3973" s="10">
        <v>40294</v>
      </c>
      <c r="Q3973">
        <v>22.92916</v>
      </c>
      <c r="S3973" s="42">
        <f t="shared" ca="1" si="66"/>
        <v>49831</v>
      </c>
      <c r="T3973" s="43">
        <f ca="1">_xll.BInterpol('Base CDI'!$H$4:$H$28,'Base CDI'!$J$4:$J$29,S3973,"Cubic","Extrapolate=Linear","MultiX=Average","Skip=True","Sort=True")</f>
        <v>13.862204095995448</v>
      </c>
      <c r="U3973" s="43">
        <f ca="1">_xll.BInterpol('Base CDI'!$H$4:$H$28,'Base CDI'!$I$4:$I$29,S3973,"Cubic","Extrapolate=Linear","MultiX=Average","Skip=True","Sort=True")</f>
        <v>13.812179875783288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49832</v>
      </c>
      <c r="T3974" s="43">
        <f ca="1">_xll.BInterpol('Base CDI'!$H$4:$H$28,'Base CDI'!$J$4:$J$29,S3974,"Cubic","Extrapolate=Linear","MultiX=Average","Skip=True","Sort=True")</f>
        <v>13.862061420259021</v>
      </c>
      <c r="U3974" s="43">
        <f ca="1">_xll.BInterpol('Base CDI'!$H$4:$H$28,'Base CDI'!$I$4:$I$29,S3974,"Cubic","Extrapolate=Linear","MultiX=Average","Skip=True","Sort=True")</f>
        <v>13.812265564271048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49833</v>
      </c>
      <c r="T3975" s="43">
        <f ca="1">_xll.BInterpol('Base CDI'!$H$4:$H$28,'Base CDI'!$J$4:$J$29,S3975,"Cubic","Extrapolate=Linear","MultiX=Average","Skip=True","Sort=True")</f>
        <v>13.861918670256927</v>
      </c>
      <c r="U3975" s="43">
        <f ca="1">_xll.BInterpol('Base CDI'!$H$4:$H$28,'Base CDI'!$I$4:$I$29,S3975,"Cubic","Extrapolate=Linear","MultiX=Average","Skip=True","Sort=True")</f>
        <v>13.81235130273145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49834</v>
      </c>
      <c r="T3976" s="43">
        <f ca="1">_xll.BInterpol('Base CDI'!$H$4:$H$28,'Base CDI'!$J$4:$J$29,S3976,"Cubic","Extrapolate=Linear","MultiX=Average","Skip=True","Sort=True")</f>
        <v>13.861775846342807</v>
      </c>
      <c r="U3976" s="43">
        <f ca="1">_xll.BInterpol('Base CDI'!$H$4:$H$28,'Base CDI'!$I$4:$I$29,S3976,"Cubic","Extrapolate=Linear","MultiX=Average","Skip=True","Sort=True")</f>
        <v>13.812437090926531</v>
      </c>
    </row>
    <row r="3977" spans="16:21" x14ac:dyDescent="0.25">
      <c r="P3977" s="10">
        <v>40298</v>
      </c>
      <c r="Q3977">
        <v>22.95992</v>
      </c>
      <c r="S3977" s="42">
        <f t="shared" ca="1" si="66"/>
        <v>49835</v>
      </c>
      <c r="T3977" s="43">
        <f ca="1">_xll.BInterpol('Base CDI'!$H$4:$H$28,'Base CDI'!$J$4:$J$29,S3977,"Cubic","Extrapolate=Linear","MultiX=Average","Skip=True","Sort=True")</f>
        <v>13.861632948870312</v>
      </c>
      <c r="U3977" s="43">
        <f ca="1">_xll.BInterpol('Base CDI'!$H$4:$H$28,'Base CDI'!$I$4:$I$29,S3977,"Cubic","Extrapolate=Linear","MultiX=Average","Skip=True","Sort=True")</f>
        <v>13.812522928618323</v>
      </c>
    </row>
    <row r="3978" spans="16:21" x14ac:dyDescent="0.25">
      <c r="P3978" s="10">
        <v>40301</v>
      </c>
      <c r="Q3978">
        <v>22.96809</v>
      </c>
      <c r="S3978" s="42">
        <f t="shared" ca="1" si="66"/>
        <v>49836</v>
      </c>
      <c r="T3978" s="43">
        <f ca="1">_xll.BInterpol('Base CDI'!$H$4:$H$28,'Base CDI'!$J$4:$J$29,S3978,"Cubic","Extrapolate=Linear","MultiX=Average","Skip=True","Sort=True")</f>
        <v>13.861489978193084</v>
      </c>
      <c r="U3978" s="43">
        <f ca="1">_xll.BInterpol('Base CDI'!$H$4:$H$28,'Base CDI'!$I$4:$I$29,S3978,"Cubic","Extrapolate=Linear","MultiX=Average","Skip=True","Sort=True")</f>
        <v>13.812608815568863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49837</v>
      </c>
      <c r="T3979" s="43">
        <f ca="1">_xll.BInterpol('Base CDI'!$H$4:$H$28,'Base CDI'!$J$4:$J$29,S3979,"Cubic","Extrapolate=Linear","MultiX=Average","Skip=True","Sort=True")</f>
        <v>13.861346934664773</v>
      </c>
      <c r="U3979" s="43">
        <f ca="1">_xll.BInterpol('Base CDI'!$H$4:$H$28,'Base CDI'!$I$4:$I$29,S3979,"Cubic","Extrapolate=Linear","MultiX=Average","Skip=True","Sort=True")</f>
        <v>13.812694751540185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49838</v>
      </c>
      <c r="T3980" s="43">
        <f ca="1">_xll.BInterpol('Base CDI'!$H$4:$H$28,'Base CDI'!$J$4:$J$29,S3980,"Cubic","Extrapolate=Linear","MultiX=Average","Skip=True","Sort=True")</f>
        <v>13.861203818639023</v>
      </c>
      <c r="U3980" s="43">
        <f ca="1">_xll.BInterpol('Base CDI'!$H$4:$H$28,'Base CDI'!$I$4:$I$29,S3980,"Cubic","Extrapolate=Linear","MultiX=Average","Skip=True","Sort=True")</f>
        <v>13.812780736294325</v>
      </c>
    </row>
    <row r="3981" spans="16:21" x14ac:dyDescent="0.25">
      <c r="P3981" s="10">
        <v>40304</v>
      </c>
      <c r="Q3981">
        <v>22.99269</v>
      </c>
      <c r="S3981" s="42">
        <f t="shared" ca="1" si="67"/>
        <v>49839</v>
      </c>
      <c r="T3981" s="43">
        <f ca="1">_xll.BInterpol('Base CDI'!$H$4:$H$28,'Base CDI'!$J$4:$J$29,S3981,"Cubic","Extrapolate=Linear","MultiX=Average","Skip=True","Sort=True")</f>
        <v>13.861060630469479</v>
      </c>
      <c r="U3981" s="43">
        <f ca="1">_xll.BInterpol('Base CDI'!$H$4:$H$28,'Base CDI'!$I$4:$I$29,S3981,"Cubic","Extrapolate=Linear","MultiX=Average","Skip=True","Sort=True")</f>
        <v>13.812866769593318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49840</v>
      </c>
      <c r="T3982" s="43">
        <f ca="1">_xll.BInterpol('Base CDI'!$H$4:$H$28,'Base CDI'!$J$4:$J$29,S3982,"Cubic","Extrapolate=Linear","MultiX=Average","Skip=True","Sort=True")</f>
        <v>13.860917370509789</v>
      </c>
      <c r="U3982" s="43">
        <f ca="1">_xll.BInterpol('Base CDI'!$H$4:$H$28,'Base CDI'!$I$4:$I$29,S3982,"Cubic","Extrapolate=Linear","MultiX=Average","Skip=True","Sort=True")</f>
        <v>13.812952851199199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49841</v>
      </c>
      <c r="T3983" s="43">
        <f ca="1">_xll.BInterpol('Base CDI'!$H$4:$H$28,'Base CDI'!$J$4:$J$29,S3983,"Cubic","Extrapolate=Linear","MultiX=Average","Skip=True","Sort=True")</f>
        <v>13.860774039113597</v>
      </c>
      <c r="U3983" s="43">
        <f ca="1">_xll.BInterpol('Base CDI'!$H$4:$H$28,'Base CDI'!$I$4:$I$29,S3983,"Cubic","Extrapolate=Linear","MultiX=Average","Skip=True","Sort=True")</f>
        <v>13.813038980874001</v>
      </c>
    </row>
    <row r="3984" spans="16:21" x14ac:dyDescent="0.25">
      <c r="P3984" s="10">
        <v>40309</v>
      </c>
      <c r="Q3984">
        <v>23.01727</v>
      </c>
      <c r="S3984" s="42">
        <f t="shared" ca="1" si="67"/>
        <v>49842</v>
      </c>
      <c r="T3984" s="43">
        <f ca="1">_xll.BInterpol('Base CDI'!$H$4:$H$28,'Base CDI'!$J$4:$J$29,S3984,"Cubic","Extrapolate=Linear","MultiX=Average","Skip=True","Sort=True")</f>
        <v>13.86063063663455</v>
      </c>
      <c r="U3984" s="43">
        <f ca="1">_xll.BInterpol('Base CDI'!$H$4:$H$28,'Base CDI'!$I$4:$I$29,S3984,"Cubic","Extrapolate=Linear","MultiX=Average","Skip=True","Sort=True")</f>
        <v>13.813125158379762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49843</v>
      </c>
      <c r="T3985" s="43">
        <f ca="1">_xll.BInterpol('Base CDI'!$H$4:$H$28,'Base CDI'!$J$4:$J$29,S3985,"Cubic","Extrapolate=Linear","MultiX=Average","Skip=True","Sort=True")</f>
        <v>13.860487163426296</v>
      </c>
      <c r="U3985" s="43">
        <f ca="1">_xll.BInterpol('Base CDI'!$H$4:$H$28,'Base CDI'!$I$4:$I$29,S3985,"Cubic","Extrapolate=Linear","MultiX=Average","Skip=True","Sort=True")</f>
        <v>13.813211383478516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49844</v>
      </c>
      <c r="T3986" s="43">
        <f ca="1">_xll.BInterpol('Base CDI'!$H$4:$H$28,'Base CDI'!$J$4:$J$29,S3986,"Cubic","Extrapolate=Linear","MultiX=Average","Skip=True","Sort=True")</f>
        <v>13.860343619842478</v>
      </c>
      <c r="U3986" s="43">
        <f ca="1">_xll.BInterpol('Base CDI'!$H$4:$H$28,'Base CDI'!$I$4:$I$29,S3986,"Cubic","Extrapolate=Linear","MultiX=Average","Skip=True","Sort=True")</f>
        <v>13.813297655932297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49845</v>
      </c>
      <c r="T3987" s="43">
        <f ca="1">_xll.BInterpol('Base CDI'!$H$4:$H$28,'Base CDI'!$J$4:$J$29,S3987,"Cubic","Extrapolate=Linear","MultiX=Average","Skip=True","Sort=True")</f>
        <v>13.860200006236743</v>
      </c>
      <c r="U3987" s="43">
        <f ca="1">_xll.BInterpol('Base CDI'!$H$4:$H$28,'Base CDI'!$I$4:$I$29,S3987,"Cubic","Extrapolate=Linear","MultiX=Average","Skip=True","Sort=True")</f>
        <v>13.813383975503141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49846</v>
      </c>
      <c r="T3988" s="43">
        <f ca="1">_xll.BInterpol('Base CDI'!$H$4:$H$28,'Base CDI'!$J$4:$J$29,S3988,"Cubic","Extrapolate=Linear","MultiX=Average","Skip=True","Sort=True")</f>
        <v>13.860056322962739</v>
      </c>
      <c r="U3988" s="43">
        <f ca="1">_xll.BInterpol('Base CDI'!$H$4:$H$28,'Base CDI'!$I$4:$I$29,S3988,"Cubic","Extrapolate=Linear","MultiX=Average","Skip=True","Sort=True")</f>
        <v>13.813470341953083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49847</v>
      </c>
      <c r="T3989" s="43">
        <f ca="1">_xll.BInterpol('Base CDI'!$H$4:$H$28,'Base CDI'!$J$4:$J$29,S3989,"Cubic","Extrapolate=Linear","MultiX=Average","Skip=True","Sort=True")</f>
        <v>13.85991257037411</v>
      </c>
      <c r="U3989" s="43">
        <f ca="1">_xll.BInterpol('Base CDI'!$H$4:$H$28,'Base CDI'!$I$4:$I$29,S3989,"Cubic","Extrapolate=Linear","MultiX=Average","Skip=True","Sort=True")</f>
        <v>13.813556755044157</v>
      </c>
    </row>
    <row r="3990" spans="16:21" x14ac:dyDescent="0.25">
      <c r="P3990" s="10">
        <v>40317</v>
      </c>
      <c r="Q3990">
        <v>23.06644</v>
      </c>
      <c r="S3990" s="42">
        <f t="shared" ca="1" si="67"/>
        <v>49848</v>
      </c>
      <c r="T3990" s="43">
        <f ca="1">_xll.BInterpol('Base CDI'!$H$4:$H$28,'Base CDI'!$J$4:$J$29,S3990,"Cubic","Extrapolate=Linear","MultiX=Average","Skip=True","Sort=True")</f>
        <v>13.859768748824502</v>
      </c>
      <c r="U3990" s="43">
        <f ca="1">_xll.BInterpol('Base CDI'!$H$4:$H$28,'Base CDI'!$I$4:$I$29,S3990,"Cubic","Extrapolate=Linear","MultiX=Average","Skip=True","Sort=True")</f>
        <v>13.8136432145384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49849</v>
      </c>
      <c r="T3991" s="43">
        <f ca="1">_xll.BInterpol('Base CDI'!$H$4:$H$28,'Base CDI'!$J$4:$J$29,S3991,"Cubic","Extrapolate=Linear","MultiX=Average","Skip=True","Sort=True")</f>
        <v>13.859624858667562</v>
      </c>
      <c r="U3991" s="43">
        <f ca="1">_xll.BInterpol('Base CDI'!$H$4:$H$28,'Base CDI'!$I$4:$I$29,S3991,"Cubic","Extrapolate=Linear","MultiX=Average","Skip=True","Sort=True")</f>
        <v>13.813729720197847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49850</v>
      </c>
      <c r="T3992" s="43">
        <f ca="1">_xll.BInterpol('Base CDI'!$H$4:$H$28,'Base CDI'!$J$4:$J$29,S3992,"Cubic","Extrapolate=Linear","MultiX=Average","Skip=True","Sort=True")</f>
        <v>13.859480900256935</v>
      </c>
      <c r="U3992" s="43">
        <f ca="1">_xll.BInterpol('Base CDI'!$H$4:$H$28,'Base CDI'!$I$4:$I$29,S3992,"Cubic","Extrapolate=Linear","MultiX=Average","Skip=True","Sort=True")</f>
        <v>13.81381627178453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49851</v>
      </c>
      <c r="T3993" s="43">
        <f ca="1">_xll.BInterpol('Base CDI'!$H$4:$H$28,'Base CDI'!$J$4:$J$29,S3993,"Cubic","Extrapolate=Linear","MultiX=Average","Skip=True","Sort=True")</f>
        <v>13.859336873946269</v>
      </c>
      <c r="U3993" s="43">
        <f ca="1">_xll.BInterpol('Base CDI'!$H$4:$H$28,'Base CDI'!$I$4:$I$29,S3993,"Cubic","Extrapolate=Linear","MultiX=Average","Skip=True","Sort=True")</f>
        <v>13.813902869060486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49852</v>
      </c>
      <c r="T3994" s="43">
        <f ca="1">_xll.BInterpol('Base CDI'!$H$4:$H$28,'Base CDI'!$J$4:$J$29,S3994,"Cubic","Extrapolate=Linear","MultiX=Average","Skip=True","Sort=True")</f>
        <v>13.859192780089208</v>
      </c>
      <c r="U3994" s="43">
        <f ca="1">_xll.BInterpol('Base CDI'!$H$4:$H$28,'Base CDI'!$I$4:$I$29,S3994,"Cubic","Extrapolate=Linear","MultiX=Average","Skip=True","Sort=True")</f>
        <v>13.813989511787751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49853</v>
      </c>
      <c r="T3995" s="43">
        <f ca="1">_xll.BInterpol('Base CDI'!$H$4:$H$28,'Base CDI'!$J$4:$J$29,S3995,"Cubic","Extrapolate=Linear","MultiX=Average","Skip=True","Sort=True")</f>
        <v>13.859048619039397</v>
      </c>
      <c r="U3995" s="43">
        <f ca="1">_xll.BInterpol('Base CDI'!$H$4:$H$28,'Base CDI'!$I$4:$I$29,S3995,"Cubic","Extrapolate=Linear","MultiX=Average","Skip=True","Sort=True")</f>
        <v>13.814076199728358</v>
      </c>
    </row>
    <row r="3996" spans="16:21" x14ac:dyDescent="0.25">
      <c r="P3996" s="10">
        <v>40325</v>
      </c>
      <c r="Q3996">
        <v>23.1157</v>
      </c>
      <c r="S3996" s="42">
        <f t="shared" ca="1" si="67"/>
        <v>49854</v>
      </c>
      <c r="T3996" s="43">
        <f ca="1">_xll.BInterpol('Base CDI'!$H$4:$H$28,'Base CDI'!$J$4:$J$29,S3996,"Cubic","Extrapolate=Linear","MultiX=Average","Skip=True","Sort=True")</f>
        <v>13.858904391150485</v>
      </c>
      <c r="U3996" s="43">
        <f ca="1">_xll.BInterpol('Base CDI'!$H$4:$H$28,'Base CDI'!$I$4:$I$29,S3996,"Cubic","Extrapolate=Linear","MultiX=Average","Skip=True","Sort=True")</f>
        <v>13.814162932644345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49855</v>
      </c>
      <c r="T3997" s="43">
        <f ca="1">_xll.BInterpol('Base CDI'!$H$4:$H$28,'Base CDI'!$J$4:$J$29,S3997,"Cubic","Extrapolate=Linear","MultiX=Average","Skip=True","Sort=True")</f>
        <v>13.858760096776118</v>
      </c>
      <c r="U3997" s="43">
        <f ca="1">_xll.BInterpol('Base CDI'!$H$4:$H$28,'Base CDI'!$I$4:$I$29,S3997,"Cubic","Extrapolate=Linear","MultiX=Average","Skip=True","Sort=True")</f>
        <v>13.814249710297744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49856</v>
      </c>
      <c r="T3998" s="43">
        <f ca="1">_xll.BInterpol('Base CDI'!$H$4:$H$28,'Base CDI'!$J$4:$J$29,S3998,"Cubic","Extrapolate=Linear","MultiX=Average","Skip=True","Sort=True")</f>
        <v>13.85861573626994</v>
      </c>
      <c r="U3998" s="43">
        <f ca="1">_xll.BInterpol('Base CDI'!$H$4:$H$28,'Base CDI'!$I$4:$I$29,S3998,"Cubic","Extrapolate=Linear","MultiX=Average","Skip=True","Sort=True")</f>
        <v>13.814336532450591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49857</v>
      </c>
      <c r="T3999" s="43">
        <f ca="1">_xll.BInterpol('Base CDI'!$H$4:$H$28,'Base CDI'!$J$4:$J$29,S3999,"Cubic","Extrapolate=Linear","MultiX=Average","Skip=True","Sort=True")</f>
        <v>13.858471309985598</v>
      </c>
      <c r="U3999" s="43">
        <f ca="1">_xll.BInterpol('Base CDI'!$H$4:$H$28,'Base CDI'!$I$4:$I$29,S3999,"Cubic","Extrapolate=Linear","MultiX=Average","Skip=True","Sort=True")</f>
        <v>13.814423398864923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49858</v>
      </c>
      <c r="T4000" s="43">
        <f ca="1">_xll.BInterpol('Base CDI'!$H$4:$H$28,'Base CDI'!$J$4:$J$29,S4000,"Cubic","Extrapolate=Linear","MultiX=Average","Skip=True","Sort=True")</f>
        <v>13.858326818276737</v>
      </c>
      <c r="U4000" s="43">
        <f ca="1">_xll.BInterpol('Base CDI'!$H$4:$H$28,'Base CDI'!$I$4:$I$29,S4000,"Cubic","Extrapolate=Linear","MultiX=Average","Skip=True","Sort=True")</f>
        <v>13.814510309302772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49859</v>
      </c>
      <c r="T4001" s="43">
        <f ca="1">_xll.BInterpol('Base CDI'!$H$4:$H$28,'Base CDI'!$J$4:$J$29,S4001,"Cubic","Extrapolate=Linear","MultiX=Average","Skip=True","Sort=True")</f>
        <v>13.858182261497005</v>
      </c>
      <c r="U4001" s="43">
        <f ca="1">_xll.BInterpol('Base CDI'!$H$4:$H$28,'Base CDI'!$I$4:$I$29,S4001,"Cubic","Extrapolate=Linear","MultiX=Average","Skip=True","Sort=True")</f>
        <v>13.814597263526174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49860</v>
      </c>
      <c r="T4002" s="43">
        <f ca="1">_xll.BInterpol('Base CDI'!$H$4:$H$28,'Base CDI'!$J$4:$J$29,S4002,"Cubic","Extrapolate=Linear","MultiX=Average","Skip=True","Sort=True")</f>
        <v>13.858037640000045</v>
      </c>
      <c r="U4002" s="43">
        <f ca="1">_xll.BInterpol('Base CDI'!$H$4:$H$28,'Base CDI'!$I$4:$I$29,S4002,"Cubic","Extrapolate=Linear","MultiX=Average","Skip=True","Sort=True")</f>
        <v>13.814684261297165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49861</v>
      </c>
      <c r="T4003" s="43">
        <f ca="1">_xll.BInterpol('Base CDI'!$H$4:$H$28,'Base CDI'!$J$4:$J$29,S4003,"Cubic","Extrapolate=Linear","MultiX=Average","Skip=True","Sort=True")</f>
        <v>13.857892954139508</v>
      </c>
      <c r="U4003" s="43">
        <f ca="1">_xll.BInterpol('Base CDI'!$H$4:$H$28,'Base CDI'!$I$4:$I$29,S4003,"Cubic","Extrapolate=Linear","MultiX=Average","Skip=True","Sort=True")</f>
        <v>13.814771302377778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49862</v>
      </c>
      <c r="T4004" s="43">
        <f ca="1">_xll.BInterpol('Base CDI'!$H$4:$H$28,'Base CDI'!$J$4:$J$29,S4004,"Cubic","Extrapolate=Linear","MultiX=Average","Skip=True","Sort=True")</f>
        <v>13.857748204269036</v>
      </c>
      <c r="U4004" s="43">
        <f ca="1">_xll.BInterpol('Base CDI'!$H$4:$H$28,'Base CDI'!$I$4:$I$29,S4004,"Cubic","Extrapolate=Linear","MultiX=Average","Skip=True","Sort=True")</f>
        <v>13.814858386530052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49863</v>
      </c>
      <c r="T4005" s="43">
        <f ca="1">_xll.BInterpol('Base CDI'!$H$4:$H$28,'Base CDI'!$J$4:$J$29,S4005,"Cubic","Extrapolate=Linear","MultiX=Average","Skip=True","Sort=True")</f>
        <v>13.857603390742275</v>
      </c>
      <c r="U4005" s="43">
        <f ca="1">_xll.BInterpol('Base CDI'!$H$4:$H$28,'Base CDI'!$I$4:$I$29,S4005,"Cubic","Extrapolate=Linear","MultiX=Average","Skip=True","Sort=True")</f>
        <v>13.814945513516017</v>
      </c>
    </row>
    <row r="4006" spans="16:21" x14ac:dyDescent="0.25">
      <c r="P4006" s="10">
        <v>40340</v>
      </c>
      <c r="Q4006">
        <v>23.19876</v>
      </c>
      <c r="S4006" s="42">
        <f t="shared" ca="1" si="67"/>
        <v>49864</v>
      </c>
      <c r="T4006" s="43">
        <f ca="1">_xll.BInterpol('Base CDI'!$H$4:$H$28,'Base CDI'!$J$4:$J$29,S4006,"Cubic","Extrapolate=Linear","MultiX=Average","Skip=True","Sort=True")</f>
        <v>13.857458513912874</v>
      </c>
      <c r="U4006" s="43">
        <f ca="1">_xll.BInterpol('Base CDI'!$H$4:$H$28,'Base CDI'!$I$4:$I$29,S4006,"Cubic","Extrapolate=Linear","MultiX=Average","Skip=True","Sort=True")</f>
        <v>13.815032683097712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49865</v>
      </c>
      <c r="T4007" s="43">
        <f ca="1">_xll.BInterpol('Base CDI'!$H$4:$H$28,'Base CDI'!$J$4:$J$29,S4007,"Cubic","Extrapolate=Linear","MultiX=Average","Skip=True","Sort=True")</f>
        <v>13.857313574134476</v>
      </c>
      <c r="U4007" s="43">
        <f ca="1">_xll.BInterpol('Base CDI'!$H$4:$H$28,'Base CDI'!$I$4:$I$29,S4007,"Cubic","Extrapolate=Linear","MultiX=Average","Skip=True","Sort=True")</f>
        <v>13.815119895037169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49866</v>
      </c>
      <c r="T4008" s="43">
        <f ca="1">_xll.BInterpol('Base CDI'!$H$4:$H$28,'Base CDI'!$J$4:$J$29,S4008,"Cubic","Extrapolate=Linear","MultiX=Average","Skip=True","Sort=True")</f>
        <v>13.857168571760729</v>
      </c>
      <c r="U4008" s="43">
        <f ca="1">_xll.BInterpol('Base CDI'!$H$4:$H$28,'Base CDI'!$I$4:$I$29,S4008,"Cubic","Extrapolate=Linear","MultiX=Average","Skip=True","Sort=True")</f>
        <v>13.815207149096427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49867</v>
      </c>
      <c r="T4009" s="43">
        <f ca="1">_xll.BInterpol('Base CDI'!$H$4:$H$28,'Base CDI'!$J$4:$J$29,S4009,"Cubic","Extrapolate=Linear","MultiX=Average","Skip=True","Sort=True")</f>
        <v>13.857023507145279</v>
      </c>
      <c r="U4009" s="43">
        <f ca="1">_xll.BInterpol('Base CDI'!$H$4:$H$28,'Base CDI'!$I$4:$I$29,S4009,"Cubic","Extrapolate=Linear","MultiX=Average","Skip=True","Sort=True")</f>
        <v>13.815294445037516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49868</v>
      </c>
      <c r="T4010" s="43">
        <f ca="1">_xll.BInterpol('Base CDI'!$H$4:$H$28,'Base CDI'!$J$4:$J$29,S4010,"Cubic","Extrapolate=Linear","MultiX=Average","Skip=True","Sort=True")</f>
        <v>13.856878380641769</v>
      </c>
      <c r="U4010" s="43">
        <f ca="1">_xll.BInterpol('Base CDI'!$H$4:$H$28,'Base CDI'!$I$4:$I$29,S4010,"Cubic","Extrapolate=Linear","MultiX=Average","Skip=True","Sort=True")</f>
        <v>13.815381782622476</v>
      </c>
    </row>
    <row r="4011" spans="16:21" x14ac:dyDescent="0.25">
      <c r="P4011" s="10">
        <v>40347</v>
      </c>
      <c r="Q4011">
        <v>23.24314</v>
      </c>
      <c r="S4011" s="42">
        <f t="shared" ca="1" si="67"/>
        <v>49869</v>
      </c>
      <c r="T4011" s="43">
        <f ca="1">_xll.BInterpol('Base CDI'!$H$4:$H$28,'Base CDI'!$J$4:$J$29,S4011,"Cubic","Extrapolate=Linear","MultiX=Average","Skip=True","Sort=True")</f>
        <v>13.85673319260385</v>
      </c>
      <c r="U4011" s="43">
        <f ca="1">_xll.BInterpol('Base CDI'!$H$4:$H$28,'Base CDI'!$I$4:$I$29,S4011,"Cubic","Extrapolate=Linear","MultiX=Average","Skip=True","Sort=True")</f>
        <v>13.815469161613338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49870</v>
      </c>
      <c r="T4012" s="43">
        <f ca="1">_xll.BInterpol('Base CDI'!$H$4:$H$28,'Base CDI'!$J$4:$J$29,S4012,"Cubic","Extrapolate=Linear","MultiX=Average","Skip=True","Sort=True")</f>
        <v>13.856587943385163</v>
      </c>
      <c r="U4012" s="43">
        <f ca="1">_xll.BInterpol('Base CDI'!$H$4:$H$28,'Base CDI'!$I$4:$I$29,S4012,"Cubic","Extrapolate=Linear","MultiX=Average","Skip=True","Sort=True")</f>
        <v>13.815556581772139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49871</v>
      </c>
      <c r="T4013" s="43">
        <f ca="1">_xll.BInterpol('Base CDI'!$H$4:$H$28,'Base CDI'!$J$4:$J$29,S4013,"Cubic","Extrapolate=Linear","MultiX=Average","Skip=True","Sort=True")</f>
        <v>13.856442633339357</v>
      </c>
      <c r="U4013" s="43">
        <f ca="1">_xll.BInterpol('Base CDI'!$H$4:$H$28,'Base CDI'!$I$4:$I$29,S4013,"Cubic","Extrapolate=Linear","MultiX=Average","Skip=True","Sort=True")</f>
        <v>13.815644042860914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49872</v>
      </c>
      <c r="T4014" s="43">
        <f ca="1">_xll.BInterpol('Base CDI'!$H$4:$H$28,'Base CDI'!$J$4:$J$29,S4014,"Cubic","Extrapolate=Linear","MultiX=Average","Skip=True","Sort=True")</f>
        <v>13.85629726282008</v>
      </c>
      <c r="U4014" s="43">
        <f ca="1">_xll.BInterpol('Base CDI'!$H$4:$H$28,'Base CDI'!$I$4:$I$29,S4014,"Cubic","Extrapolate=Linear","MultiX=Average","Skip=True","Sort=True")</f>
        <v>13.815731544641698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49873</v>
      </c>
      <c r="T4015" s="43">
        <f ca="1">_xll.BInterpol('Base CDI'!$H$4:$H$28,'Base CDI'!$J$4:$J$29,S4015,"Cubic","Extrapolate=Linear","MultiX=Average","Skip=True","Sort=True")</f>
        <v>13.856151832180974</v>
      </c>
      <c r="U4015" s="43">
        <f ca="1">_xll.BInterpol('Base CDI'!$H$4:$H$28,'Base CDI'!$I$4:$I$29,S4015,"Cubic","Extrapolate=Linear","MultiX=Average","Skip=True","Sort=True")</f>
        <v>13.815819086876527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49874</v>
      </c>
      <c r="T4016" s="43">
        <f ca="1">_xll.BInterpol('Base CDI'!$H$4:$H$28,'Base CDI'!$J$4:$J$29,S4016,"Cubic","Extrapolate=Linear","MultiX=Average","Skip=True","Sort=True")</f>
        <v>13.856006341775686</v>
      </c>
      <c r="U4016" s="43">
        <f ca="1">_xll.BInterpol('Base CDI'!$H$4:$H$28,'Base CDI'!$I$4:$I$29,S4016,"Cubic","Extrapolate=Linear","MultiX=Average","Skip=True","Sort=True")</f>
        <v>13.815906669327433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49875</v>
      </c>
      <c r="T4017" s="43">
        <f ca="1">_xll.BInterpol('Base CDI'!$H$4:$H$28,'Base CDI'!$J$4:$J$29,S4017,"Cubic","Extrapolate=Linear","MultiX=Average","Skip=True","Sort=True")</f>
        <v>13.855860791957863</v>
      </c>
      <c r="U4017" s="43">
        <f ca="1">_xll.BInterpol('Base CDI'!$H$4:$H$28,'Base CDI'!$I$4:$I$29,S4017,"Cubic","Extrapolate=Linear","MultiX=Average","Skip=True","Sort=True")</f>
        <v>13.815994291756454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49876</v>
      </c>
      <c r="T4018" s="43">
        <f ca="1">_xll.BInterpol('Base CDI'!$H$4:$H$28,'Base CDI'!$J$4:$J$29,S4018,"Cubic","Extrapolate=Linear","MultiX=Average","Skip=True","Sort=True")</f>
        <v>13.85571518308115</v>
      </c>
      <c r="U4018" s="43">
        <f ca="1">_xll.BInterpol('Base CDI'!$H$4:$H$28,'Base CDI'!$I$4:$I$29,S4018,"Cubic","Extrapolate=Linear","MultiX=Average","Skip=True","Sort=True")</f>
        <v>13.816081953925623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49877</v>
      </c>
      <c r="T4019" s="43">
        <f ca="1">_xll.BInterpol('Base CDI'!$H$4:$H$28,'Base CDI'!$J$4:$J$29,S4019,"Cubic","Extrapolate=Linear","MultiX=Average","Skip=True","Sort=True")</f>
        <v>13.855569515499196</v>
      </c>
      <c r="U4019" s="43">
        <f ca="1">_xll.BInterpol('Base CDI'!$H$4:$H$28,'Base CDI'!$I$4:$I$29,S4019,"Cubic","Extrapolate=Linear","MultiX=Average","Skip=True","Sort=True")</f>
        <v>13.816169655596976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49878</v>
      </c>
      <c r="T4020" s="43">
        <f ca="1">_xll.BInterpol('Base CDI'!$H$4:$H$28,'Base CDI'!$J$4:$J$29,S4020,"Cubic","Extrapolate=Linear","MultiX=Average","Skip=True","Sort=True")</f>
        <v>13.855423789565643</v>
      </c>
      <c r="U4020" s="43">
        <f ca="1">_xll.BInterpol('Base CDI'!$H$4:$H$28,'Base CDI'!$I$4:$I$29,S4020,"Cubic","Extrapolate=Linear","MultiX=Average","Skip=True","Sort=True")</f>
        <v>13.816257396532549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49879</v>
      </c>
      <c r="T4021" s="43">
        <f ca="1">_xll.BInterpol('Base CDI'!$H$4:$H$28,'Base CDI'!$J$4:$J$29,S4021,"Cubic","Extrapolate=Linear","MultiX=Average","Skip=True","Sort=True")</f>
        <v>13.855278005634139</v>
      </c>
      <c r="U4021" s="43">
        <f ca="1">_xll.BInterpol('Base CDI'!$H$4:$H$28,'Base CDI'!$I$4:$I$29,S4021,"Cubic","Extrapolate=Linear","MultiX=Average","Skip=True","Sort=True")</f>
        <v>13.816345176494375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49880</v>
      </c>
      <c r="T4022" s="43">
        <f ca="1">_xll.BInterpol('Base CDI'!$H$4:$H$28,'Base CDI'!$J$4:$J$29,S4022,"Cubic","Extrapolate=Linear","MultiX=Average","Skip=True","Sort=True")</f>
        <v>13.855132164058331</v>
      </c>
      <c r="U4022" s="43">
        <f ca="1">_xll.BInterpol('Base CDI'!$H$4:$H$28,'Base CDI'!$I$4:$I$29,S4022,"Cubic","Extrapolate=Linear","MultiX=Average","Skip=True","Sort=True")</f>
        <v>13.81643299524449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49881</v>
      </c>
      <c r="T4023" s="43">
        <f ca="1">_xll.BInterpol('Base CDI'!$H$4:$H$28,'Base CDI'!$J$4:$J$29,S4023,"Cubic","Extrapolate=Linear","MultiX=Average","Skip=True","Sort=True")</f>
        <v>13.854986265191863</v>
      </c>
      <c r="U4023" s="43">
        <f ca="1">_xll.BInterpol('Base CDI'!$H$4:$H$28,'Base CDI'!$I$4:$I$29,S4023,"Cubic","Extrapolate=Linear","MultiX=Average","Skip=True","Sort=True")</f>
        <v>13.816520852544931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49882</v>
      </c>
      <c r="T4024" s="43">
        <f ca="1">_xll.BInterpol('Base CDI'!$H$4:$H$28,'Base CDI'!$J$4:$J$29,S4024,"Cubic","Extrapolate=Linear","MultiX=Average","Skip=True","Sort=True")</f>
        <v>13.854840309388381</v>
      </c>
      <c r="U4024" s="43">
        <f ca="1">_xll.BInterpol('Base CDI'!$H$4:$H$28,'Base CDI'!$I$4:$I$29,S4024,"Cubic","Extrapolate=Linear","MultiX=Average","Skip=True","Sort=True")</f>
        <v>13.81660874815773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49883</v>
      </c>
      <c r="T4025" s="43">
        <f ca="1">_xll.BInterpol('Base CDI'!$H$4:$H$28,'Base CDI'!$J$4:$J$29,S4025,"Cubic","Extrapolate=Linear","MultiX=Average","Skip=True","Sort=True")</f>
        <v>13.854694297001535</v>
      </c>
      <c r="U4025" s="43">
        <f ca="1">_xll.BInterpol('Base CDI'!$H$4:$H$28,'Base CDI'!$I$4:$I$29,S4025,"Cubic","Extrapolate=Linear","MultiX=Average","Skip=True","Sort=True")</f>
        <v>13.816696681844922</v>
      </c>
    </row>
    <row r="4026" spans="16:21" x14ac:dyDescent="0.25">
      <c r="P4026" s="10">
        <v>40368</v>
      </c>
      <c r="Q4026">
        <v>23.37707</v>
      </c>
      <c r="S4026" s="42">
        <f t="shared" ca="1" si="67"/>
        <v>49884</v>
      </c>
      <c r="T4026" s="43">
        <f ca="1">_xll.BInterpol('Base CDI'!$H$4:$H$28,'Base CDI'!$J$4:$J$29,S4026,"Cubic","Extrapolate=Linear","MultiX=Average","Skip=True","Sort=True")</f>
        <v>13.854548228384965</v>
      </c>
      <c r="U4026" s="43">
        <f ca="1">_xll.BInterpol('Base CDI'!$H$4:$H$28,'Base CDI'!$I$4:$I$29,S4026,"Cubic","Extrapolate=Linear","MultiX=Average","Skip=True","Sort=True")</f>
        <v>13.816784653368545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49885</v>
      </c>
      <c r="T4027" s="43">
        <f ca="1">_xll.BInterpol('Base CDI'!$H$4:$H$28,'Base CDI'!$J$4:$J$29,S4027,"Cubic","Extrapolate=Linear","MultiX=Average","Skip=True","Sort=True")</f>
        <v>13.854402103892321</v>
      </c>
      <c r="U4027" s="43">
        <f ca="1">_xll.BInterpol('Base CDI'!$H$4:$H$28,'Base CDI'!$I$4:$I$29,S4027,"Cubic","Extrapolate=Linear","MultiX=Average","Skip=True","Sort=True")</f>
        <v>13.816872662490631</v>
      </c>
    </row>
    <row r="4028" spans="16:21" x14ac:dyDescent="0.25">
      <c r="P4028" s="10">
        <v>40372</v>
      </c>
      <c r="Q4028">
        <v>23.395</v>
      </c>
      <c r="S4028" s="42">
        <f t="shared" ca="1" si="67"/>
        <v>49886</v>
      </c>
      <c r="T4028" s="43">
        <f ca="1">_xll.BInterpol('Base CDI'!$H$4:$H$28,'Base CDI'!$J$4:$J$29,S4028,"Cubic","Extrapolate=Linear","MultiX=Average","Skip=True","Sort=True")</f>
        <v>13.854255923877249</v>
      </c>
      <c r="U4028" s="43">
        <f ca="1">_xll.BInterpol('Base CDI'!$H$4:$H$28,'Base CDI'!$I$4:$I$29,S4028,"Cubic","Extrapolate=Linear","MultiX=Average","Skip=True","Sort=True")</f>
        <v>13.816960708973218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49887</v>
      </c>
      <c r="T4029" s="43">
        <f ca="1">_xll.BInterpol('Base CDI'!$H$4:$H$28,'Base CDI'!$J$4:$J$29,S4029,"Cubic","Extrapolate=Linear","MultiX=Average","Skip=True","Sort=True")</f>
        <v>13.854109688693393</v>
      </c>
      <c r="U4029" s="43">
        <f ca="1">_xll.BInterpol('Base CDI'!$H$4:$H$28,'Base CDI'!$I$4:$I$29,S4029,"Cubic","Extrapolate=Linear","MultiX=Average","Skip=True","Sort=True")</f>
        <v>13.817048792578339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49888</v>
      </c>
      <c r="T4030" s="43">
        <f ca="1">_xll.BInterpol('Base CDI'!$H$4:$H$28,'Base CDI'!$J$4:$J$29,S4030,"Cubic","Extrapolate=Linear","MultiX=Average","Skip=True","Sort=True")</f>
        <v>13.853963398694402</v>
      </c>
      <c r="U4030" s="43">
        <f ca="1">_xll.BInterpol('Base CDI'!$H$4:$H$28,'Base CDI'!$I$4:$I$29,S4030,"Cubic","Extrapolate=Linear","MultiX=Average","Skip=True","Sort=True")</f>
        <v>13.817136913068028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49889</v>
      </c>
      <c r="T4031" s="43">
        <f ca="1">_xll.BInterpol('Base CDI'!$H$4:$H$28,'Base CDI'!$J$4:$J$29,S4031,"Cubic","Extrapolate=Linear","MultiX=Average","Skip=True","Sort=True")</f>
        <v>13.853817054233918</v>
      </c>
      <c r="U4031" s="43">
        <f ca="1">_xll.BInterpol('Base CDI'!$H$4:$H$28,'Base CDI'!$I$4:$I$29,S4031,"Cubic","Extrapolate=Linear","MultiX=Average","Skip=True","Sort=True")</f>
        <v>13.817225070204321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49890</v>
      </c>
      <c r="T4032" s="43">
        <f ca="1">_xll.BInterpol('Base CDI'!$H$4:$H$28,'Base CDI'!$J$4:$J$29,S4032,"Cubic","Extrapolate=Linear","MultiX=Average","Skip=True","Sort=True")</f>
        <v>13.853670655665592</v>
      </c>
      <c r="U4032" s="43">
        <f ca="1">_xll.BInterpol('Base CDI'!$H$4:$H$28,'Base CDI'!$I$4:$I$29,S4032,"Cubic","Extrapolate=Linear","MultiX=Average","Skip=True","Sort=True")</f>
        <v>13.817313263749256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49891</v>
      </c>
      <c r="T4033" s="43">
        <f ca="1">_xll.BInterpol('Base CDI'!$H$4:$H$28,'Base CDI'!$J$4:$J$29,S4033,"Cubic","Extrapolate=Linear","MultiX=Average","Skip=True","Sort=True")</f>
        <v>13.853524203343065</v>
      </c>
      <c r="U4033" s="43">
        <f ca="1">_xll.BInterpol('Base CDI'!$H$4:$H$28,'Base CDI'!$I$4:$I$29,S4033,"Cubic","Extrapolate=Linear","MultiX=Average","Skip=True","Sort=True")</f>
        <v>13.817401493464864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49892</v>
      </c>
      <c r="T4034" s="43">
        <f ca="1">_xll.BInterpol('Base CDI'!$H$4:$H$28,'Base CDI'!$J$4:$J$29,S4034,"Cubic","Extrapolate=Linear","MultiX=Average","Skip=True","Sort=True")</f>
        <v>13.853377697619987</v>
      </c>
      <c r="U4034" s="43">
        <f ca="1">_xll.BInterpol('Base CDI'!$H$4:$H$28,'Base CDI'!$I$4:$I$29,S4034,"Cubic","Extrapolate=Linear","MultiX=Average","Skip=True","Sort=True")</f>
        <v>13.817489759113181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49893</v>
      </c>
      <c r="T4035" s="43">
        <f ca="1">_xll.BInterpol('Base CDI'!$H$4:$H$28,'Base CDI'!$J$4:$J$29,S4035,"Cubic","Extrapolate=Linear","MultiX=Average","Skip=True","Sort=True")</f>
        <v>13.853231138850001</v>
      </c>
      <c r="U4035" s="43">
        <f ca="1">_xll.BInterpol('Base CDI'!$H$4:$H$28,'Base CDI'!$I$4:$I$29,S4035,"Cubic","Extrapolate=Linear","MultiX=Average","Skip=True","Sort=True")</f>
        <v>13.817578060456244</v>
      </c>
    </row>
    <row r="4036" spans="16:21" x14ac:dyDescent="0.25">
      <c r="P4036" s="10">
        <v>40382</v>
      </c>
      <c r="Q4036">
        <v>23.46724</v>
      </c>
      <c r="S4036" s="42">
        <f t="shared" ca="1" si="67"/>
        <v>49894</v>
      </c>
      <c r="T4036" s="43">
        <f ca="1">_xll.BInterpol('Base CDI'!$H$4:$H$28,'Base CDI'!$J$4:$J$29,S4036,"Cubic","Extrapolate=Linear","MultiX=Average","Skip=True","Sort=True")</f>
        <v>13.853084527386756</v>
      </c>
      <c r="U4036" s="43">
        <f ca="1">_xll.BInterpol('Base CDI'!$H$4:$H$28,'Base CDI'!$I$4:$I$29,S4036,"Cubic","Extrapolate=Linear","MultiX=Average","Skip=True","Sort=True")</f>
        <v>13.817666397256085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49895</v>
      </c>
      <c r="T4037" s="43">
        <f ca="1">_xll.BInterpol('Base CDI'!$H$4:$H$28,'Base CDI'!$J$4:$J$29,S4037,"Cubic","Extrapolate=Linear","MultiX=Average","Skip=True","Sort=True")</f>
        <v>13.852937863583895</v>
      </c>
      <c r="U4037" s="43">
        <f ca="1">_xll.BInterpol('Base CDI'!$H$4:$H$28,'Base CDI'!$I$4:$I$29,S4037,"Cubic","Extrapolate=Linear","MultiX=Average","Skip=True","Sort=True")</f>
        <v>13.817754769274741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49896</v>
      </c>
      <c r="T4038" s="43">
        <f ca="1">_xll.BInterpol('Base CDI'!$H$4:$H$28,'Base CDI'!$J$4:$J$29,S4038,"Cubic","Extrapolate=Linear","MultiX=Average","Skip=True","Sort=True")</f>
        <v>13.852791147795067</v>
      </c>
      <c r="U4038" s="43">
        <f ca="1">_xll.BInterpol('Base CDI'!$H$4:$H$28,'Base CDI'!$I$4:$I$29,S4038,"Cubic","Extrapolate=Linear","MultiX=Average","Skip=True","Sort=True")</f>
        <v>13.817843176274247</v>
      </c>
    </row>
    <row r="4039" spans="16:21" x14ac:dyDescent="0.25">
      <c r="P4039" s="10">
        <v>40387</v>
      </c>
      <c r="Q4039">
        <v>23.4955</v>
      </c>
      <c r="S4039" s="42">
        <f t="shared" ca="1" si="67"/>
        <v>49897</v>
      </c>
      <c r="T4039" s="43">
        <f ca="1">_xll.BInterpol('Base CDI'!$H$4:$H$28,'Base CDI'!$J$4:$J$29,S4039,"Cubic","Extrapolate=Linear","MultiX=Average","Skip=True","Sort=True")</f>
        <v>13.852644380373917</v>
      </c>
      <c r="U4039" s="43">
        <f ca="1">_xll.BInterpol('Base CDI'!$H$4:$H$28,'Base CDI'!$I$4:$I$29,S4039,"Cubic","Extrapolate=Linear","MultiX=Average","Skip=True","Sort=True")</f>
        <v>13.817931618016638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49898</v>
      </c>
      <c r="T4040" s="43">
        <f ca="1">_xll.BInterpol('Base CDI'!$H$4:$H$28,'Base CDI'!$J$4:$J$29,S4040,"Cubic","Extrapolate=Linear","MultiX=Average","Skip=True","Sort=True")</f>
        <v>13.852497561674088</v>
      </c>
      <c r="U4040" s="43">
        <f ca="1">_xll.BInterpol('Base CDI'!$H$4:$H$28,'Base CDI'!$I$4:$I$29,S4040,"Cubic","Extrapolate=Linear","MultiX=Average","Skip=True","Sort=True")</f>
        <v>13.818020094263948</v>
      </c>
    </row>
    <row r="4041" spans="16:21" x14ac:dyDescent="0.25">
      <c r="P4041" s="10">
        <v>40389</v>
      </c>
      <c r="Q4041">
        <v>23.51435</v>
      </c>
      <c r="S4041" s="42">
        <f t="shared" ca="1" si="67"/>
        <v>49899</v>
      </c>
      <c r="T4041" s="43">
        <f ca="1">_xll.BInterpol('Base CDI'!$H$4:$H$28,'Base CDI'!$J$4:$J$29,S4041,"Cubic","Extrapolate=Linear","MultiX=Average","Skip=True","Sort=True")</f>
        <v>13.852350692049232</v>
      </c>
      <c r="U4041" s="43">
        <f ca="1">_xll.BInterpol('Base CDI'!$H$4:$H$28,'Base CDI'!$I$4:$I$29,S4041,"Cubic","Extrapolate=Linear","MultiX=Average","Skip=True","Sort=True")</f>
        <v>13.818108604778214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49900</v>
      </c>
      <c r="T4042" s="43">
        <f ca="1">_xll.BInterpol('Base CDI'!$H$4:$H$28,'Base CDI'!$J$4:$J$29,S4042,"Cubic","Extrapolate=Linear","MultiX=Average","Skip=True","Sort=True")</f>
        <v>13.85220377185299</v>
      </c>
      <c r="U4042" s="43">
        <f ca="1">_xll.BInterpol('Base CDI'!$H$4:$H$28,'Base CDI'!$I$4:$I$29,S4042,"Cubic","Extrapolate=Linear","MultiX=Average","Skip=True","Sort=True")</f>
        <v>13.818197149321469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49901</v>
      </c>
      <c r="T4043" s="43">
        <f ca="1">_xll.BInterpol('Base CDI'!$H$4:$H$28,'Base CDI'!$J$4:$J$29,S4043,"Cubic","Extrapolate=Linear","MultiX=Average","Skip=True","Sort=True")</f>
        <v>13.85205680143901</v>
      </c>
      <c r="U4043" s="43">
        <f ca="1">_xll.BInterpol('Base CDI'!$H$4:$H$28,'Base CDI'!$I$4:$I$29,S4043,"Cubic","Extrapolate=Linear","MultiX=Average","Skip=True","Sort=True")</f>
        <v>13.818285727655748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49902</v>
      </c>
      <c r="T4044" s="43">
        <f ca="1">_xll.BInterpol('Base CDI'!$H$4:$H$28,'Base CDI'!$J$4:$J$29,S4044,"Cubic","Extrapolate=Linear","MultiX=Average","Skip=True","Sort=True")</f>
        <v>13.851909781160938</v>
      </c>
      <c r="U4044" s="43">
        <f ca="1">_xll.BInterpol('Base CDI'!$H$4:$H$28,'Base CDI'!$I$4:$I$29,S4044,"Cubic","Extrapolate=Linear","MultiX=Average","Skip=True","Sort=True")</f>
        <v>13.818374339543089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49903</v>
      </c>
      <c r="T4045" s="43">
        <f ca="1">_xll.BInterpol('Base CDI'!$H$4:$H$28,'Base CDI'!$J$4:$J$29,S4045,"Cubic","Extrapolate=Linear","MultiX=Average","Skip=True","Sort=True")</f>
        <v>13.85176271137242</v>
      </c>
      <c r="U4045" s="43">
        <f ca="1">_xll.BInterpol('Base CDI'!$H$4:$H$28,'Base CDI'!$I$4:$I$29,S4045,"Cubic","Extrapolate=Linear","MultiX=Average","Skip=True","Sort=True")</f>
        <v>13.818462984745523</v>
      </c>
    </row>
    <row r="4046" spans="16:21" x14ac:dyDescent="0.25">
      <c r="P4046" s="10">
        <v>40396</v>
      </c>
      <c r="Q4046">
        <v>23.56157</v>
      </c>
      <c r="S4046" s="42">
        <f t="shared" ca="1" si="68"/>
        <v>49904</v>
      </c>
      <c r="T4046" s="43">
        <f ca="1">_xll.BInterpol('Base CDI'!$H$4:$H$28,'Base CDI'!$J$4:$J$29,S4046,"Cubic","Extrapolate=Linear","MultiX=Average","Skip=True","Sort=True")</f>
        <v>13.851615592427102</v>
      </c>
      <c r="U4046" s="43">
        <f ca="1">_xll.BInterpol('Base CDI'!$H$4:$H$28,'Base CDI'!$I$4:$I$29,S4046,"Cubic","Extrapolate=Linear","MultiX=Average","Skip=True","Sort=True")</f>
        <v>13.818551663025088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49905</v>
      </c>
      <c r="T4047" s="43">
        <f ca="1">_xll.BInterpol('Base CDI'!$H$4:$H$28,'Base CDI'!$J$4:$J$29,S4047,"Cubic","Extrapolate=Linear","MultiX=Average","Skip=True","Sort=True")</f>
        <v>13.851468424678629</v>
      </c>
      <c r="U4047" s="43">
        <f ca="1">_xll.BInterpol('Base CDI'!$H$4:$H$28,'Base CDI'!$I$4:$I$29,S4047,"Cubic","Extrapolate=Linear","MultiX=Average","Skip=True","Sort=True")</f>
        <v>13.818640374143818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49906</v>
      </c>
      <c r="T4048" s="43">
        <f ca="1">_xll.BInterpol('Base CDI'!$H$4:$H$28,'Base CDI'!$J$4:$J$29,S4048,"Cubic","Extrapolate=Linear","MultiX=Average","Skip=True","Sort=True")</f>
        <v>13.851321208480648</v>
      </c>
      <c r="U4048" s="43">
        <f ca="1">_xll.BInterpol('Base CDI'!$H$4:$H$28,'Base CDI'!$I$4:$I$29,S4048,"Cubic","Extrapolate=Linear","MultiX=Average","Skip=True","Sort=True")</f>
        <v>13.818729117863747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49907</v>
      </c>
      <c r="T4049" s="43">
        <f ca="1">_xll.BInterpol('Base CDI'!$H$4:$H$28,'Base CDI'!$J$4:$J$29,S4049,"Cubic","Extrapolate=Linear","MultiX=Average","Skip=True","Sort=True")</f>
        <v>13.851173944186806</v>
      </c>
      <c r="U4049" s="43">
        <f ca="1">_xll.BInterpol('Base CDI'!$H$4:$H$28,'Base CDI'!$I$4:$I$29,S4049,"Cubic","Extrapolate=Linear","MultiX=Average","Skip=True","Sort=True")</f>
        <v>13.818817893946912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49908</v>
      </c>
      <c r="T4050" s="43">
        <f ca="1">_xll.BInterpol('Base CDI'!$H$4:$H$28,'Base CDI'!$J$4:$J$29,S4050,"Cubic","Extrapolate=Linear","MultiX=Average","Skip=True","Sort=True")</f>
        <v>13.851026632150749</v>
      </c>
      <c r="U4050" s="43">
        <f ca="1">_xll.BInterpol('Base CDI'!$H$4:$H$28,'Base CDI'!$I$4:$I$29,S4050,"Cubic","Extrapolate=Linear","MultiX=Average","Skip=True","Sort=True")</f>
        <v>13.818906702155347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49909</v>
      </c>
      <c r="T4051" s="43">
        <f ca="1">_xll.BInterpol('Base CDI'!$H$4:$H$28,'Base CDI'!$J$4:$J$29,S4051,"Cubic","Extrapolate=Linear","MultiX=Average","Skip=True","Sort=True")</f>
        <v>13.85087927272612</v>
      </c>
      <c r="U4051" s="43">
        <f ca="1">_xll.BInterpol('Base CDI'!$H$4:$H$28,'Base CDI'!$I$4:$I$29,S4051,"Cubic","Extrapolate=Linear","MultiX=Average","Skip=True","Sort=True")</f>
        <v>13.818995542251088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49910</v>
      </c>
      <c r="T4052" s="43">
        <f ca="1">_xll.BInterpol('Base CDI'!$H$4:$H$28,'Base CDI'!$J$4:$J$29,S4052,"Cubic","Extrapolate=Linear","MultiX=Average","Skip=True","Sort=True")</f>
        <v>13.850731866266569</v>
      </c>
      <c r="U4052" s="43">
        <f ca="1">_xll.BInterpol('Base CDI'!$H$4:$H$28,'Base CDI'!$I$4:$I$29,S4052,"Cubic","Extrapolate=Linear","MultiX=Average","Skip=True","Sort=True")</f>
        <v>13.819084413996167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49911</v>
      </c>
      <c r="T4053" s="43">
        <f ca="1">_xll.BInterpol('Base CDI'!$H$4:$H$28,'Base CDI'!$J$4:$J$29,S4053,"Cubic","Extrapolate=Linear","MultiX=Average","Skip=True","Sort=True")</f>
        <v>13.850584413125739</v>
      </c>
      <c r="U4053" s="43">
        <f ca="1">_xll.BInterpol('Base CDI'!$H$4:$H$28,'Base CDI'!$I$4:$I$29,S4053,"Cubic","Extrapolate=Linear","MultiX=Average","Skip=True","Sort=True")</f>
        <v>13.819173317152623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49912</v>
      </c>
      <c r="T4054" s="43">
        <f ca="1">_xll.BInterpol('Base CDI'!$H$4:$H$28,'Base CDI'!$J$4:$J$29,S4054,"Cubic","Extrapolate=Linear","MultiX=Average","Skip=True","Sort=True")</f>
        <v>13.850436913657278</v>
      </c>
      <c r="U4054" s="43">
        <f ca="1">_xll.BInterpol('Base CDI'!$H$4:$H$28,'Base CDI'!$I$4:$I$29,S4054,"Cubic","Extrapolate=Linear","MultiX=Average","Skip=True","Sort=True")</f>
        <v>13.819262251482488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49913</v>
      </c>
      <c r="T4055" s="43">
        <f ca="1">_xll.BInterpol('Base CDI'!$H$4:$H$28,'Base CDI'!$J$4:$J$29,S4055,"Cubic","Extrapolate=Linear","MultiX=Average","Skip=True","Sort=True")</f>
        <v>13.850289368214831</v>
      </c>
      <c r="U4055" s="43">
        <f ca="1">_xll.BInterpol('Base CDI'!$H$4:$H$28,'Base CDI'!$I$4:$I$29,S4055,"Cubic","Extrapolate=Linear","MultiX=Average","Skip=True","Sort=True")</f>
        <v>13.819351216747799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49914</v>
      </c>
      <c r="T4056" s="43">
        <f ca="1">_xll.BInterpol('Base CDI'!$H$4:$H$28,'Base CDI'!$J$4:$J$29,S4056,"Cubic","Extrapolate=Linear","MultiX=Average","Skip=True","Sort=True")</f>
        <v>13.850141777152045</v>
      </c>
      <c r="U4056" s="43">
        <f ca="1">_xll.BInterpol('Base CDI'!$H$4:$H$28,'Base CDI'!$I$4:$I$29,S4056,"Cubic","Extrapolate=Linear","MultiX=Average","Skip=True","Sort=True")</f>
        <v>13.819440212710591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49915</v>
      </c>
      <c r="T4057" s="43">
        <f ca="1">_xll.BInterpol('Base CDI'!$H$4:$H$28,'Base CDI'!$J$4:$J$29,S4057,"Cubic","Extrapolate=Linear","MultiX=Average","Skip=True","Sort=True")</f>
        <v>13.849994140822565</v>
      </c>
      <c r="U4057" s="43">
        <f ca="1">_xll.BInterpol('Base CDI'!$H$4:$H$28,'Base CDI'!$I$4:$I$29,S4057,"Cubic","Extrapolate=Linear","MultiX=Average","Skip=True","Sort=True")</f>
        <v>13.819529239132898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49916</v>
      </c>
      <c r="T4058" s="43">
        <f ca="1">_xll.BInterpol('Base CDI'!$H$4:$H$28,'Base CDI'!$J$4:$J$29,S4058,"Cubic","Extrapolate=Linear","MultiX=Average","Skip=True","Sort=True")</f>
        <v>13.849846459580037</v>
      </c>
      <c r="U4058" s="43">
        <f ca="1">_xll.BInterpol('Base CDI'!$H$4:$H$28,'Base CDI'!$I$4:$I$29,S4058,"Cubic","Extrapolate=Linear","MultiX=Average","Skip=True","Sort=True")</f>
        <v>13.819618295776754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49917</v>
      </c>
      <c r="T4059" s="43">
        <f ca="1">_xll.BInterpol('Base CDI'!$H$4:$H$28,'Base CDI'!$J$4:$J$29,S4059,"Cubic","Extrapolate=Linear","MultiX=Average","Skip=True","Sort=True")</f>
        <v>13.849698733778109</v>
      </c>
      <c r="U4059" s="43">
        <f ca="1">_xll.BInterpol('Base CDI'!$H$4:$H$28,'Base CDI'!$I$4:$I$29,S4059,"Cubic","Extrapolate=Linear","MultiX=Average","Skip=True","Sort=True")</f>
        <v>13.819707382404196</v>
      </c>
    </row>
    <row r="4060" spans="16:21" x14ac:dyDescent="0.25">
      <c r="P4060" s="10">
        <v>40416</v>
      </c>
      <c r="Q4060">
        <v>23.69425</v>
      </c>
      <c r="S4060" s="42">
        <f t="shared" ca="1" si="68"/>
        <v>49918</v>
      </c>
      <c r="T4060" s="43">
        <f ca="1">_xll.BInterpol('Base CDI'!$H$4:$H$28,'Base CDI'!$J$4:$J$29,S4060,"Cubic","Extrapolate=Linear","MultiX=Average","Skip=True","Sort=True")</f>
        <v>13.849550963770424</v>
      </c>
      <c r="U4060" s="43">
        <f ca="1">_xll.BInterpol('Base CDI'!$H$4:$H$28,'Base CDI'!$I$4:$I$29,S4060,"Cubic","Extrapolate=Linear","MultiX=Average","Skip=True","Sort=True")</f>
        <v>13.81979649877726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49919</v>
      </c>
      <c r="T4061" s="43">
        <f ca="1">_xll.BInterpol('Base CDI'!$H$4:$H$28,'Base CDI'!$J$4:$J$29,S4061,"Cubic","Extrapolate=Linear","MultiX=Average","Skip=True","Sort=True")</f>
        <v>13.84940314991063</v>
      </c>
      <c r="U4061" s="43">
        <f ca="1">_xll.BInterpol('Base CDI'!$H$4:$H$28,'Base CDI'!$I$4:$I$29,S4061,"Cubic","Extrapolate=Linear","MultiX=Average","Skip=True","Sort=True")</f>
        <v>13.819885644657978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49920</v>
      </c>
      <c r="T4062" s="43">
        <f ca="1">_xll.BInterpol('Base CDI'!$H$4:$H$28,'Base CDI'!$J$4:$J$29,S4062,"Cubic","Extrapolate=Linear","MultiX=Average","Skip=True","Sort=True")</f>
        <v>13.849255292552373</v>
      </c>
      <c r="U4062" s="43">
        <f ca="1">_xll.BInterpol('Base CDI'!$H$4:$H$28,'Base CDI'!$I$4:$I$29,S4062,"Cubic","Extrapolate=Linear","MultiX=Average","Skip=True","Sort=True")</f>
        <v>13.819974819808387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49921</v>
      </c>
      <c r="T4063" s="43">
        <f ca="1">_xll.BInterpol('Base CDI'!$H$4:$H$28,'Base CDI'!$J$4:$J$29,S4063,"Cubic","Extrapolate=Linear","MultiX=Average","Skip=True","Sort=True")</f>
        <v>13.849107392049298</v>
      </c>
      <c r="U4063" s="43">
        <f ca="1">_xll.BInterpol('Base CDI'!$H$4:$H$28,'Base CDI'!$I$4:$I$29,S4063,"Cubic","Extrapolate=Linear","MultiX=Average","Skip=True","Sort=True")</f>
        <v>13.820064023990522</v>
      </c>
    </row>
    <row r="4064" spans="16:21" x14ac:dyDescent="0.25">
      <c r="P4064" s="10">
        <v>40422</v>
      </c>
      <c r="Q4064">
        <v>23.73227</v>
      </c>
      <c r="S4064" s="42">
        <f t="shared" ca="1" si="68"/>
        <v>49922</v>
      </c>
      <c r="T4064" s="43">
        <f ca="1">_xll.BInterpol('Base CDI'!$H$4:$H$28,'Base CDI'!$J$4:$J$29,S4064,"Cubic","Extrapolate=Linear","MultiX=Average","Skip=True","Sort=True")</f>
        <v>13.848959448755052</v>
      </c>
      <c r="U4064" s="43">
        <f ca="1">_xll.BInterpol('Base CDI'!$H$4:$H$28,'Base CDI'!$I$4:$I$29,S4064,"Cubic","Extrapolate=Linear","MultiX=Average","Skip=True","Sort=True")</f>
        <v>13.820153256966417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49923</v>
      </c>
      <c r="T4065" s="43">
        <f ca="1">_xll.BInterpol('Base CDI'!$H$4:$H$28,'Base CDI'!$J$4:$J$29,S4065,"Cubic","Extrapolate=Linear","MultiX=Average","Skip=True","Sort=True")</f>
        <v>13.848811463023281</v>
      </c>
      <c r="U4065" s="43">
        <f ca="1">_xll.BInterpol('Base CDI'!$H$4:$H$28,'Base CDI'!$I$4:$I$29,S4065,"Cubic","Extrapolate=Linear","MultiX=Average","Skip=True","Sort=True")</f>
        <v>13.820242518498109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49924</v>
      </c>
      <c r="T4066" s="43">
        <f ca="1">_xll.BInterpol('Base CDI'!$H$4:$H$28,'Base CDI'!$J$4:$J$29,S4066,"Cubic","Extrapolate=Linear","MultiX=Average","Skip=True","Sort=True")</f>
        <v>13.84866343520763</v>
      </c>
      <c r="U4066" s="43">
        <f ca="1">_xll.BInterpol('Base CDI'!$H$4:$H$28,'Base CDI'!$I$4:$I$29,S4066,"Cubic","Extrapolate=Linear","MultiX=Average","Skip=True","Sort=True")</f>
        <v>13.82033180834763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49925</v>
      </c>
      <c r="T4067" s="43">
        <f ca="1">_xll.BInterpol('Base CDI'!$H$4:$H$28,'Base CDI'!$J$4:$J$29,S4067,"Cubic","Extrapolate=Linear","MultiX=Average","Skip=True","Sort=True")</f>
        <v>13.848515365661747</v>
      </c>
      <c r="U4067" s="43">
        <f ca="1">_xll.BInterpol('Base CDI'!$H$4:$H$28,'Base CDI'!$I$4:$I$29,S4067,"Cubic","Extrapolate=Linear","MultiX=Average","Skip=True","Sort=True")</f>
        <v>13.820421126277017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49926</v>
      </c>
      <c r="T4068" s="43">
        <f ca="1">_xll.BInterpol('Base CDI'!$H$4:$H$28,'Base CDI'!$J$4:$J$29,S4068,"Cubic","Extrapolate=Linear","MultiX=Average","Skip=True","Sort=True")</f>
        <v>13.848367254739276</v>
      </c>
      <c r="U4068" s="43">
        <f ca="1">_xll.BInterpol('Base CDI'!$H$4:$H$28,'Base CDI'!$I$4:$I$29,S4068,"Cubic","Extrapolate=Linear","MultiX=Average","Skip=True","Sort=True")</f>
        <v>13.820510472048305</v>
      </c>
    </row>
    <row r="4069" spans="16:21" x14ac:dyDescent="0.25">
      <c r="P4069" s="10">
        <v>40430</v>
      </c>
      <c r="Q4069">
        <v>23.77985</v>
      </c>
      <c r="S4069" s="42">
        <f t="shared" ca="1" si="68"/>
        <v>49927</v>
      </c>
      <c r="T4069" s="43">
        <f ca="1">_xll.BInterpol('Base CDI'!$H$4:$H$28,'Base CDI'!$J$4:$J$29,S4069,"Cubic","Extrapolate=Linear","MultiX=Average","Skip=True","Sort=True")</f>
        <v>13.848219102793864</v>
      </c>
      <c r="U4069" s="43">
        <f ca="1">_xll.BInterpol('Base CDI'!$H$4:$H$28,'Base CDI'!$I$4:$I$29,S4069,"Cubic","Extrapolate=Linear","MultiX=Average","Skip=True","Sort=True")</f>
        <v>13.820599845423528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49928</v>
      </c>
      <c r="T4070" s="43">
        <f ca="1">_xll.BInterpol('Base CDI'!$H$4:$H$28,'Base CDI'!$J$4:$J$29,S4070,"Cubic","Extrapolate=Linear","MultiX=Average","Skip=True","Sort=True")</f>
        <v>13.848070910179159</v>
      </c>
      <c r="U4070" s="43">
        <f ca="1">_xll.BInterpol('Base CDI'!$H$4:$H$28,'Base CDI'!$I$4:$I$29,S4070,"Cubic","Extrapolate=Linear","MultiX=Average","Skip=True","Sort=True")</f>
        <v>13.820689246164724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49929</v>
      </c>
      <c r="T4071" s="43">
        <f ca="1">_xll.BInterpol('Base CDI'!$H$4:$H$28,'Base CDI'!$J$4:$J$29,S4071,"Cubic","Extrapolate=Linear","MultiX=Average","Skip=True","Sort=True")</f>
        <v>13.847922677248803</v>
      </c>
      <c r="U4071" s="43">
        <f ca="1">_xll.BInterpol('Base CDI'!$H$4:$H$28,'Base CDI'!$I$4:$I$29,S4071,"Cubic","Extrapolate=Linear","MultiX=Average","Skip=True","Sort=True")</f>
        <v>13.820778674033924</v>
      </c>
    </row>
    <row r="4072" spans="16:21" x14ac:dyDescent="0.25">
      <c r="P4072" s="10">
        <v>40435</v>
      </c>
      <c r="Q4072">
        <v>23.80846</v>
      </c>
      <c r="S4072" s="42">
        <f t="shared" ca="1" si="68"/>
        <v>49930</v>
      </c>
      <c r="T4072" s="43">
        <f ca="1">_xll.BInterpol('Base CDI'!$H$4:$H$28,'Base CDI'!$J$4:$J$29,S4072,"Cubic","Extrapolate=Linear","MultiX=Average","Skip=True","Sort=True")</f>
        <v>13.847774404356445</v>
      </c>
      <c r="U4072" s="43">
        <f ca="1">_xll.BInterpol('Base CDI'!$H$4:$H$28,'Base CDI'!$I$4:$I$29,S4072,"Cubic","Extrapolate=Linear","MultiX=Average","Skip=True","Sort=True")</f>
        <v>13.820868128793165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49931</v>
      </c>
      <c r="T4073" s="43">
        <f ca="1">_xll.BInterpol('Base CDI'!$H$4:$H$28,'Base CDI'!$J$4:$J$29,S4073,"Cubic","Extrapolate=Linear","MultiX=Average","Skip=True","Sort=True")</f>
        <v>13.847626091855728</v>
      </c>
      <c r="U4073" s="43">
        <f ca="1">_xll.BInterpol('Base CDI'!$H$4:$H$28,'Base CDI'!$I$4:$I$29,S4073,"Cubic","Extrapolate=Linear","MultiX=Average","Skip=True","Sort=True")</f>
        <v>13.820957610204482</v>
      </c>
    </row>
    <row r="4074" spans="16:21" x14ac:dyDescent="0.25">
      <c r="P4074" s="10">
        <v>40437</v>
      </c>
      <c r="Q4074">
        <v>23.82751</v>
      </c>
      <c r="S4074" s="42">
        <f t="shared" ca="1" si="68"/>
        <v>49932</v>
      </c>
      <c r="T4074" s="43">
        <f ca="1">_xll.BInterpol('Base CDI'!$H$4:$H$28,'Base CDI'!$J$4:$J$29,S4074,"Cubic","Extrapolate=Linear","MultiX=Average","Skip=True","Sort=True")</f>
        <v>13.847477740100302</v>
      </c>
      <c r="U4074" s="43">
        <f ca="1">_xll.BInterpol('Base CDI'!$H$4:$H$28,'Base CDI'!$I$4:$I$29,S4074,"Cubic","Extrapolate=Linear","MultiX=Average","Skip=True","Sort=True")</f>
        <v>13.821047118029911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49933</v>
      </c>
      <c r="T4075" s="43">
        <f ca="1">_xll.BInterpol('Base CDI'!$H$4:$H$28,'Base CDI'!$J$4:$J$29,S4075,"Cubic","Extrapolate=Linear","MultiX=Average","Skip=True","Sort=True")</f>
        <v>13.847329349443811</v>
      </c>
      <c r="U4075" s="43">
        <f ca="1">_xll.BInterpol('Base CDI'!$H$4:$H$28,'Base CDI'!$I$4:$I$29,S4075,"Cubic","Extrapolate=Linear","MultiX=Average","Skip=True","Sort=True")</f>
        <v>13.821136652031486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49934</v>
      </c>
      <c r="T4076" s="43">
        <f ca="1">_xll.BInterpol('Base CDI'!$H$4:$H$28,'Base CDI'!$J$4:$J$29,S4076,"Cubic","Extrapolate=Linear","MultiX=Average","Skip=True","Sort=True")</f>
        <v>13.847180920239902</v>
      </c>
      <c r="U4076" s="43">
        <f ca="1">_xll.BInterpol('Base CDI'!$H$4:$H$28,'Base CDI'!$I$4:$I$29,S4076,"Cubic","Extrapolate=Linear","MultiX=Average","Skip=True","Sort=True")</f>
        <v>13.82122621197124</v>
      </c>
    </row>
    <row r="4077" spans="16:21" x14ac:dyDescent="0.25">
      <c r="P4077" s="10">
        <v>40442</v>
      </c>
      <c r="Q4077">
        <v>23.85614</v>
      </c>
      <c r="S4077" s="42">
        <f t="shared" ca="1" si="68"/>
        <v>49935</v>
      </c>
      <c r="T4077" s="43">
        <f ca="1">_xll.BInterpol('Base CDI'!$H$4:$H$28,'Base CDI'!$J$4:$J$29,S4077,"Cubic","Extrapolate=Linear","MultiX=Average","Skip=True","Sort=True")</f>
        <v>13.847032452842219</v>
      </c>
      <c r="U4077" s="43">
        <f ca="1">_xll.BInterpol('Base CDI'!$H$4:$H$28,'Base CDI'!$I$4:$I$29,S4077,"Cubic","Extrapolate=Linear","MultiX=Average","Skip=True","Sort=True")</f>
        <v>13.821315797611213</v>
      </c>
    </row>
    <row r="4078" spans="16:21" x14ac:dyDescent="0.25">
      <c r="P4078" s="10">
        <v>40443</v>
      </c>
      <c r="Q4078">
        <v>23.8657</v>
      </c>
      <c r="S4078" s="42">
        <f t="shared" ca="1" si="68"/>
        <v>49936</v>
      </c>
      <c r="T4078" s="43">
        <f ca="1">_xll.BInterpol('Base CDI'!$H$4:$H$28,'Base CDI'!$J$4:$J$29,S4078,"Cubic","Extrapolate=Linear","MultiX=Average","Skip=True","Sort=True")</f>
        <v>13.846883947604411</v>
      </c>
      <c r="U4078" s="43">
        <f ca="1">_xll.BInterpol('Base CDI'!$H$4:$H$28,'Base CDI'!$I$4:$I$29,S4078,"Cubic","Extrapolate=Linear","MultiX=Average","Skip=True","Sort=True")</f>
        <v>13.821405408713435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49937</v>
      </c>
      <c r="T4079" s="43">
        <f ca="1">_xll.BInterpol('Base CDI'!$H$4:$H$28,'Base CDI'!$J$4:$J$29,S4079,"Cubic","Extrapolate=Linear","MultiX=Average","Skip=True","Sort=True")</f>
        <v>13.846735404880121</v>
      </c>
      <c r="U4079" s="43">
        <f ca="1">_xll.BInterpol('Base CDI'!$H$4:$H$28,'Base CDI'!$I$4:$I$29,S4079,"Cubic","Extrapolate=Linear","MultiX=Average","Skip=True","Sort=True")</f>
        <v>13.821495045039944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49938</v>
      </c>
      <c r="T4080" s="43">
        <f ca="1">_xll.BInterpol('Base CDI'!$H$4:$H$28,'Base CDI'!$J$4:$J$29,S4080,"Cubic","Extrapolate=Linear","MultiX=Average","Skip=True","Sort=True")</f>
        <v>13.846586825022996</v>
      </c>
      <c r="U4080" s="43">
        <f ca="1">_xll.BInterpol('Base CDI'!$H$4:$H$28,'Base CDI'!$I$4:$I$29,S4080,"Cubic","Extrapolate=Linear","MultiX=Average","Skip=True","Sort=True")</f>
        <v>13.821584706352773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49939</v>
      </c>
      <c r="T4081" s="43">
        <f ca="1">_xll.BInterpol('Base CDI'!$H$4:$H$28,'Base CDI'!$J$4:$J$29,S4081,"Cubic","Extrapolate=Linear","MultiX=Average","Skip=True","Sort=True")</f>
        <v>13.846438208386683</v>
      </c>
      <c r="U4081" s="43">
        <f ca="1">_xll.BInterpol('Base CDI'!$H$4:$H$28,'Base CDI'!$I$4:$I$29,S4081,"Cubic","Extrapolate=Linear","MultiX=Average","Skip=True","Sort=True")</f>
        <v>13.821674392413959</v>
      </c>
    </row>
    <row r="4082" spans="16:21" x14ac:dyDescent="0.25">
      <c r="P4082" s="10">
        <v>40449</v>
      </c>
      <c r="Q4082">
        <v>23.90399</v>
      </c>
      <c r="S4082" s="42">
        <f t="shared" ca="1" si="68"/>
        <v>49940</v>
      </c>
      <c r="T4082" s="43">
        <f ca="1">_xll.BInterpol('Base CDI'!$H$4:$H$28,'Base CDI'!$J$4:$J$29,S4082,"Cubic","Extrapolate=Linear","MultiX=Average","Skip=True","Sort=True")</f>
        <v>13.846289555324828</v>
      </c>
      <c r="U4082" s="43">
        <f ca="1">_xll.BInterpol('Base CDI'!$H$4:$H$28,'Base CDI'!$I$4:$I$29,S4082,"Cubic","Extrapolate=Linear","MultiX=Average","Skip=True","Sort=True")</f>
        <v>13.821764102985536</v>
      </c>
    </row>
    <row r="4083" spans="16:21" x14ac:dyDescent="0.25">
      <c r="P4083" s="10">
        <v>40450</v>
      </c>
      <c r="Q4083">
        <v>23.91356</v>
      </c>
      <c r="S4083" s="42">
        <f t="shared" ca="1" si="68"/>
        <v>49941</v>
      </c>
      <c r="T4083" s="43">
        <f ca="1">_xll.BInterpol('Base CDI'!$H$4:$H$28,'Base CDI'!$J$4:$J$29,S4083,"Cubic","Extrapolate=Linear","MultiX=Average","Skip=True","Sort=True")</f>
        <v>13.846140866191076</v>
      </c>
      <c r="U4083" s="43">
        <f ca="1">_xll.BInterpol('Base CDI'!$H$4:$H$28,'Base CDI'!$I$4:$I$29,S4083,"Cubic","Extrapolate=Linear","MultiX=Average","Skip=True","Sort=True")</f>
        <v>13.821853837829542</v>
      </c>
    </row>
    <row r="4084" spans="16:21" x14ac:dyDescent="0.25">
      <c r="P4084" s="10">
        <v>40451</v>
      </c>
      <c r="Q4084">
        <v>23.92313</v>
      </c>
      <c r="S4084" s="42">
        <f t="shared" ca="1" si="68"/>
        <v>49942</v>
      </c>
      <c r="T4084" s="43">
        <f ca="1">_xll.BInterpol('Base CDI'!$H$4:$H$28,'Base CDI'!$J$4:$J$29,S4084,"Cubic","Extrapolate=Linear","MultiX=Average","Skip=True","Sort=True")</f>
        <v>13.845992141339075</v>
      </c>
      <c r="U4084" s="43">
        <f ca="1">_xll.BInterpol('Base CDI'!$H$4:$H$28,'Base CDI'!$I$4:$I$29,S4084,"Cubic","Extrapolate=Linear","MultiX=Average","Skip=True","Sort=True")</f>
        <v>13.821943596708007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49943</v>
      </c>
      <c r="T4085" s="43">
        <f ca="1">_xll.BInterpol('Base CDI'!$H$4:$H$28,'Base CDI'!$J$4:$J$29,S4085,"Cubic","Extrapolate=Linear","MultiX=Average","Skip=True","Sort=True")</f>
        <v>13.845843381122467</v>
      </c>
      <c r="U4085" s="43">
        <f ca="1">_xll.BInterpol('Base CDI'!$H$4:$H$28,'Base CDI'!$I$4:$I$29,S4085,"Cubic","Extrapolate=Linear","MultiX=Average","Skip=True","Sort=True")</f>
        <v>13.822033379382967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49944</v>
      </c>
      <c r="T4086" s="43">
        <f ca="1">_xll.BInterpol('Base CDI'!$H$4:$H$28,'Base CDI'!$J$4:$J$29,S4086,"Cubic","Extrapolate=Linear","MultiX=Average","Skip=True","Sort=True")</f>
        <v>13.845694585894902</v>
      </c>
      <c r="U4086" s="43">
        <f ca="1">_xll.BInterpol('Base CDI'!$H$4:$H$28,'Base CDI'!$I$4:$I$29,S4086,"Cubic","Extrapolate=Linear","MultiX=Average","Skip=True","Sort=True")</f>
        <v>13.82212318561646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49945</v>
      </c>
      <c r="T4087" s="43">
        <f ca="1">_xll.BInterpol('Base CDI'!$H$4:$H$28,'Base CDI'!$J$4:$J$29,S4087,"Cubic","Extrapolate=Linear","MultiX=Average","Skip=True","Sort=True")</f>
        <v>13.845545756010026</v>
      </c>
      <c r="U4087" s="43">
        <f ca="1">_xll.BInterpol('Base CDI'!$H$4:$H$28,'Base CDI'!$I$4:$I$29,S4087,"Cubic","Extrapolate=Linear","MultiX=Average","Skip=True","Sort=True")</f>
        <v>13.822213015170519</v>
      </c>
    </row>
    <row r="4088" spans="16:21" x14ac:dyDescent="0.25">
      <c r="P4088" s="10">
        <v>40457</v>
      </c>
      <c r="Q4088">
        <v>23.96153</v>
      </c>
      <c r="S4088" s="42">
        <f t="shared" ca="1" si="68"/>
        <v>49946</v>
      </c>
      <c r="T4088" s="43">
        <f ca="1">_xll.BInterpol('Base CDI'!$H$4:$H$28,'Base CDI'!$J$4:$J$29,S4088,"Cubic","Extrapolate=Linear","MultiX=Average","Skip=True","Sort=True")</f>
        <v>13.845396891821482</v>
      </c>
      <c r="U4088" s="43">
        <f ca="1">_xll.BInterpol('Base CDI'!$H$4:$H$28,'Base CDI'!$I$4:$I$29,S4088,"Cubic","Extrapolate=Linear","MultiX=Average","Skip=True","Sort=True")</f>
        <v>13.82230286780718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49947</v>
      </c>
      <c r="T4089" s="43">
        <f ca="1">_xll.BInterpol('Base CDI'!$H$4:$H$28,'Base CDI'!$J$4:$J$29,S4089,"Cubic","Extrapolate=Linear","MultiX=Average","Skip=True","Sort=True")</f>
        <v>13.845247993682918</v>
      </c>
      <c r="U4089" s="43">
        <f ca="1">_xll.BInterpol('Base CDI'!$H$4:$H$28,'Base CDI'!$I$4:$I$29,S4089,"Cubic","Extrapolate=Linear","MultiX=Average","Skip=True","Sort=True")</f>
        <v>13.822392743288479</v>
      </c>
    </row>
    <row r="4090" spans="16:21" x14ac:dyDescent="0.25">
      <c r="P4090" s="10">
        <v>40459</v>
      </c>
      <c r="Q4090">
        <v>23.98076</v>
      </c>
      <c r="S4090" s="42">
        <f t="shared" ca="1" si="68"/>
        <v>49948</v>
      </c>
      <c r="T4090" s="43">
        <f ca="1">_xll.BInterpol('Base CDI'!$H$4:$H$28,'Base CDI'!$J$4:$J$29,S4090,"Cubic","Extrapolate=Linear","MultiX=Average","Skip=True","Sort=True")</f>
        <v>13.84509906194798</v>
      </c>
      <c r="U4090" s="43">
        <f ca="1">_xll.BInterpol('Base CDI'!$H$4:$H$28,'Base CDI'!$I$4:$I$29,S4090,"Cubic","Extrapolate=Linear","MultiX=Average","Skip=True","Sort=True")</f>
        <v>13.822482641376446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49949</v>
      </c>
      <c r="T4091" s="43">
        <f ca="1">_xll.BInterpol('Base CDI'!$H$4:$H$28,'Base CDI'!$J$4:$J$29,S4091,"Cubic","Extrapolate=Linear","MultiX=Average","Skip=True","Sort=True")</f>
        <v>13.844950096970315</v>
      </c>
      <c r="U4091" s="43">
        <f ca="1">_xll.BInterpol('Base CDI'!$H$4:$H$28,'Base CDI'!$I$4:$I$29,S4091,"Cubic","Extrapolate=Linear","MultiX=Average","Skip=True","Sort=True")</f>
        <v>13.822572561833121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49950</v>
      </c>
      <c r="T4092" s="43">
        <f ca="1">_xll.BInterpol('Base CDI'!$H$4:$H$28,'Base CDI'!$J$4:$J$29,S4092,"Cubic","Extrapolate=Linear","MultiX=Average","Skip=True","Sort=True")</f>
        <v>13.844801099103567</v>
      </c>
      <c r="U4092" s="43">
        <f ca="1">_xll.BInterpol('Base CDI'!$H$4:$H$28,'Base CDI'!$I$4:$I$29,S4092,"Cubic","Extrapolate=Linear","MultiX=Average","Skip=True","Sort=True")</f>
        <v>13.822662504420538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49951</v>
      </c>
      <c r="T4093" s="43">
        <f ca="1">_xll.BInterpol('Base CDI'!$H$4:$H$28,'Base CDI'!$J$4:$J$29,S4093,"Cubic","Extrapolate=Linear","MultiX=Average","Skip=True","Sort=True")</f>
        <v>13.844652068701382</v>
      </c>
      <c r="U4093" s="43">
        <f ca="1">_xll.BInterpol('Base CDI'!$H$4:$H$28,'Base CDI'!$I$4:$I$29,S4093,"Cubic","Extrapolate=Linear","MultiX=Average","Skip=True","Sort=True")</f>
        <v>13.822752468900733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49952</v>
      </c>
      <c r="T4094" s="43">
        <f ca="1">_xll.BInterpol('Base CDI'!$H$4:$H$28,'Base CDI'!$J$4:$J$29,S4094,"Cubic","Extrapolate=Linear","MultiX=Average","Skip=True","Sort=True")</f>
        <v>13.844503006117408</v>
      </c>
      <c r="U4094" s="43">
        <f ca="1">_xll.BInterpol('Base CDI'!$H$4:$H$28,'Base CDI'!$I$4:$I$29,S4094,"Cubic","Extrapolate=Linear","MultiX=Average","Skip=True","Sort=True")</f>
        <v>13.822842455035738</v>
      </c>
    </row>
    <row r="4095" spans="16:21" x14ac:dyDescent="0.25">
      <c r="P4095" s="10">
        <v>40469</v>
      </c>
      <c r="Q4095">
        <v>24.02891</v>
      </c>
      <c r="S4095" s="42">
        <f t="shared" ca="1" si="68"/>
        <v>49953</v>
      </c>
      <c r="T4095" s="43">
        <f ca="1">_xll.BInterpol('Base CDI'!$H$4:$H$28,'Base CDI'!$J$4:$J$29,S4095,"Cubic","Extrapolate=Linear","MultiX=Average","Skip=True","Sort=True")</f>
        <v>13.844353911705291</v>
      </c>
      <c r="U4095" s="43">
        <f ca="1">_xll.BInterpol('Base CDI'!$H$4:$H$28,'Base CDI'!$I$4:$I$29,S4095,"Cubic","Extrapolate=Linear","MultiX=Average","Skip=True","Sort=True")</f>
        <v>13.822932462587591</v>
      </c>
    </row>
    <row r="4096" spans="16:21" x14ac:dyDescent="0.25">
      <c r="P4096" s="10">
        <v>40470</v>
      </c>
      <c r="Q4096">
        <v>24.03856</v>
      </c>
      <c r="S4096" s="42">
        <f t="shared" ca="1" si="68"/>
        <v>49954</v>
      </c>
      <c r="T4096" s="43">
        <f ca="1">_xll.BInterpol('Base CDI'!$H$4:$H$28,'Base CDI'!$J$4:$J$29,S4096,"Cubic","Extrapolate=Linear","MultiX=Average","Skip=True","Sort=True")</f>
        <v>13.844204785818675</v>
      </c>
      <c r="U4096" s="43">
        <f ca="1">_xll.BInterpol('Base CDI'!$H$4:$H$28,'Base CDI'!$I$4:$I$29,S4096,"Cubic","Extrapolate=Linear","MultiX=Average","Skip=True","Sort=True")</f>
        <v>13.823022491318325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49955</v>
      </c>
      <c r="T4097" s="43">
        <f ca="1">_xll.BInterpol('Base CDI'!$H$4:$H$28,'Base CDI'!$J$4:$J$29,S4097,"Cubic","Extrapolate=Linear","MultiX=Average","Skip=True","Sort=True")</f>
        <v>13.844055628811208</v>
      </c>
      <c r="U4097" s="43">
        <f ca="1">_xll.BInterpol('Base CDI'!$H$4:$H$28,'Base CDI'!$I$4:$I$29,S4097,"Cubic","Extrapolate=Linear","MultiX=Average","Skip=True","Sort=True")</f>
        <v>13.823112540989975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49956</v>
      </c>
      <c r="T4098" s="43">
        <f ca="1">_xll.BInterpol('Base CDI'!$H$4:$H$28,'Base CDI'!$J$4:$J$29,S4098,"Cubic","Extrapolate=Linear","MultiX=Average","Skip=True","Sort=True")</f>
        <v>13.843906441036534</v>
      </c>
      <c r="U4098" s="43">
        <f ca="1">_xll.BInterpol('Base CDI'!$H$4:$H$28,'Base CDI'!$I$4:$I$29,S4098,"Cubic","Extrapolate=Linear","MultiX=Average","Skip=True","Sort=True")</f>
        <v>13.823202611364579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49957</v>
      </c>
      <c r="T4099" s="43">
        <f ca="1">_xll.BInterpol('Base CDI'!$H$4:$H$28,'Base CDI'!$J$4:$J$29,S4099,"Cubic","Extrapolate=Linear","MultiX=Average","Skip=True","Sort=True")</f>
        <v>13.843757222848302</v>
      </c>
      <c r="U4099" s="43">
        <f ca="1">_xll.BInterpol('Base CDI'!$H$4:$H$28,'Base CDI'!$I$4:$I$29,S4099,"Cubic","Extrapolate=Linear","MultiX=Average","Skip=True","Sort=True")</f>
        <v>13.823292702204167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49958</v>
      </c>
      <c r="T4100" s="43">
        <f ca="1">_xll.BInterpol('Base CDI'!$H$4:$H$28,'Base CDI'!$J$4:$J$29,S4100,"Cubic","Extrapolate=Linear","MultiX=Average","Skip=True","Sort=True")</f>
        <v>13.843607974600154</v>
      </c>
      <c r="U4100" s="43">
        <f ca="1">_xll.BInterpol('Base CDI'!$H$4:$H$28,'Base CDI'!$I$4:$I$29,S4100,"Cubic","Extrapolate=Linear","MultiX=Average","Skip=True","Sort=True")</f>
        <v>13.823382813270779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49959</v>
      </c>
      <c r="T4101" s="43">
        <f ca="1">_xll.BInterpol('Base CDI'!$H$4:$H$28,'Base CDI'!$J$4:$J$29,S4101,"Cubic","Extrapolate=Linear","MultiX=Average","Skip=True","Sort=True")</f>
        <v>13.84345869664574</v>
      </c>
      <c r="U4101" s="43">
        <f ca="1">_xll.BInterpol('Base CDI'!$H$4:$H$28,'Base CDI'!$I$4:$I$29,S4101,"Cubic","Extrapolate=Linear","MultiX=Average","Skip=True","Sort=True")</f>
        <v>13.823472944326447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49960</v>
      </c>
      <c r="T4102" s="43">
        <f ca="1">_xll.BInterpol('Base CDI'!$H$4:$H$28,'Base CDI'!$J$4:$J$29,S4102,"Cubic","Extrapolate=Linear","MultiX=Average","Skip=True","Sort=True")</f>
        <v>13.843309389338705</v>
      </c>
      <c r="U4102" s="43">
        <f ca="1">_xll.BInterpol('Base CDI'!$H$4:$H$28,'Base CDI'!$I$4:$I$29,S4102,"Cubic","Extrapolate=Linear","MultiX=Average","Skip=True","Sort=True")</f>
        <v>13.823563095133208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49961</v>
      </c>
      <c r="T4103" s="43">
        <f ca="1">_xll.BInterpol('Base CDI'!$H$4:$H$28,'Base CDI'!$J$4:$J$29,S4103,"Cubic","Extrapolate=Linear","MultiX=Average","Skip=True","Sort=True")</f>
        <v>13.843160053032692</v>
      </c>
      <c r="U4103" s="43">
        <f ca="1">_xll.BInterpol('Base CDI'!$H$4:$H$28,'Base CDI'!$I$4:$I$29,S4103,"Cubic","Extrapolate=Linear","MultiX=Average","Skip=True","Sort=True")</f>
        <v>13.823653265453094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49962</v>
      </c>
      <c r="T4104" s="43">
        <f ca="1">_xll.BInterpol('Base CDI'!$H$4:$H$28,'Base CDI'!$J$4:$J$29,S4104,"Cubic","Extrapolate=Linear","MultiX=Average","Skip=True","Sort=True")</f>
        <v>13.843010688081351</v>
      </c>
      <c r="U4104" s="43">
        <f ca="1">_xll.BInterpol('Base CDI'!$H$4:$H$28,'Base CDI'!$I$4:$I$29,S4104,"Cubic","Extrapolate=Linear","MultiX=Average","Skip=True","Sort=True")</f>
        <v>13.823743455048145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49963</v>
      </c>
      <c r="T4105" s="43">
        <f ca="1">_xll.BInterpol('Base CDI'!$H$4:$H$28,'Base CDI'!$J$4:$J$29,S4105,"Cubic","Extrapolate=Linear","MultiX=Average","Skip=True","Sort=True")</f>
        <v>13.842861294838327</v>
      </c>
      <c r="U4105" s="43">
        <f ca="1">_xll.BInterpol('Base CDI'!$H$4:$H$28,'Base CDI'!$I$4:$I$29,S4105,"Cubic","Extrapolate=Linear","MultiX=Average","Skip=True","Sort=True")</f>
        <v>13.823833663680391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49964</v>
      </c>
      <c r="T4106" s="43">
        <f ca="1">_xll.BInterpol('Base CDI'!$H$4:$H$28,'Base CDI'!$J$4:$J$29,S4106,"Cubic","Extrapolate=Linear","MultiX=Average","Skip=True","Sort=True")</f>
        <v>13.842711873657265</v>
      </c>
      <c r="U4106" s="43">
        <f ca="1">_xll.BInterpol('Base CDI'!$H$4:$H$28,'Base CDI'!$I$4:$I$29,S4106,"Cubic","Extrapolate=Linear","MultiX=Average","Skip=True","Sort=True")</f>
        <v>13.823923891111869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49965</v>
      </c>
      <c r="T4107" s="43">
        <f ca="1">_xll.BInterpol('Base CDI'!$H$4:$H$28,'Base CDI'!$J$4:$J$29,S4107,"Cubic","Extrapolate=Linear","MultiX=Average","Skip=True","Sort=True")</f>
        <v>13.842562424891812</v>
      </c>
      <c r="U4107" s="43">
        <f ca="1">_xll.BInterpol('Base CDI'!$H$4:$H$28,'Base CDI'!$I$4:$I$29,S4107,"Cubic","Extrapolate=Linear","MultiX=Average","Skip=True","Sort=True")</f>
        <v>13.824014137104616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49966</v>
      </c>
      <c r="T4108" s="43">
        <f ca="1">_xll.BInterpol('Base CDI'!$H$4:$H$28,'Base CDI'!$J$4:$J$29,S4108,"Cubic","Extrapolate=Linear","MultiX=Average","Skip=True","Sort=True")</f>
        <v>13.842412948895612</v>
      </c>
      <c r="U4108" s="43">
        <f ca="1">_xll.BInterpol('Base CDI'!$H$4:$H$28,'Base CDI'!$I$4:$I$29,S4108,"Cubic","Extrapolate=Linear","MultiX=Average","Skip=True","Sort=True")</f>
        <v>13.824104401420664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49967</v>
      </c>
      <c r="T4109" s="43">
        <f ca="1">_xll.BInterpol('Base CDI'!$H$4:$H$28,'Base CDI'!$J$4:$J$29,S4109,"Cubic","Extrapolate=Linear","MultiX=Average","Skip=True","Sort=True")</f>
        <v>13.842263446022315</v>
      </c>
      <c r="U4109" s="43">
        <f ca="1">_xll.BInterpol('Base CDI'!$H$4:$H$28,'Base CDI'!$I$4:$I$29,S4109,"Cubic","Extrapolate=Linear","MultiX=Average","Skip=True","Sort=True")</f>
        <v>13.82419468382205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49968</v>
      </c>
      <c r="T4110" s="43">
        <f ca="1">_xll.BInterpol('Base CDI'!$H$4:$H$28,'Base CDI'!$J$4:$J$29,S4110,"Cubic","Extrapolate=Linear","MultiX=Average","Skip=True","Sort=True")</f>
        <v>13.842113916625562</v>
      </c>
      <c r="U4110" s="43">
        <f ca="1">_xll.BInterpol('Base CDI'!$H$4:$H$28,'Base CDI'!$I$4:$I$29,S4110,"Cubic","Extrapolate=Linear","MultiX=Average","Skip=True","Sort=True")</f>
        <v>13.824284984070808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49969</v>
      </c>
      <c r="T4111" s="43">
        <f ca="1">_xll.BInterpol('Base CDI'!$H$4:$H$28,'Base CDI'!$J$4:$J$29,S4111,"Cubic","Extrapolate=Linear","MultiX=Average","Skip=True","Sort=True")</f>
        <v>13.841964361059004</v>
      </c>
      <c r="U4111" s="43">
        <f ca="1">_xll.BInterpol('Base CDI'!$H$4:$H$28,'Base CDI'!$I$4:$I$29,S4111,"Cubic","Extrapolate=Linear","MultiX=Average","Skip=True","Sort=True")</f>
        <v>13.824375301928972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49970</v>
      </c>
      <c r="T4112" s="43">
        <f ca="1">_xll.BInterpol('Base CDI'!$H$4:$H$28,'Base CDI'!$J$4:$J$29,S4112,"Cubic","Extrapolate=Linear","MultiX=Average","Skip=True","Sort=True")</f>
        <v>13.841814779676284</v>
      </c>
      <c r="U4112" s="43">
        <f ca="1">_xll.BInterpol('Base CDI'!$H$4:$H$28,'Base CDI'!$I$4:$I$29,S4112,"Cubic","Extrapolate=Linear","MultiX=Average","Skip=True","Sort=True")</f>
        <v>13.824465637158578</v>
      </c>
    </row>
    <row r="4113" spans="16:21" x14ac:dyDescent="0.25">
      <c r="P4113" s="10">
        <v>40494</v>
      </c>
      <c r="Q4113">
        <v>24.20307</v>
      </c>
      <c r="S4113" s="42">
        <f t="shared" ca="1" si="69"/>
        <v>49971</v>
      </c>
      <c r="T4113" s="43">
        <f ca="1">_xll.BInterpol('Base CDI'!$H$4:$H$28,'Base CDI'!$J$4:$J$29,S4113,"Cubic","Extrapolate=Linear","MultiX=Average","Skip=True","Sort=True")</f>
        <v>13.84166517283105</v>
      </c>
      <c r="U4113" s="43">
        <f ca="1">_xll.BInterpol('Base CDI'!$H$4:$H$28,'Base CDI'!$I$4:$I$29,S4113,"Cubic","Extrapolate=Linear","MultiX=Average","Skip=True","Sort=True")</f>
        <v>13.824555989521663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49972</v>
      </c>
      <c r="T4114" s="43">
        <f ca="1">_xll.BInterpol('Base CDI'!$H$4:$H$28,'Base CDI'!$J$4:$J$29,S4114,"Cubic","Extrapolate=Linear","MultiX=Average","Skip=True","Sort=True")</f>
        <v>13.841515540876946</v>
      </c>
      <c r="U4114" s="43">
        <f ca="1">_xll.BInterpol('Base CDI'!$H$4:$H$28,'Base CDI'!$I$4:$I$29,S4114,"Cubic","Extrapolate=Linear","MultiX=Average","Skip=True","Sort=True")</f>
        <v>13.82464635878026</v>
      </c>
    </row>
    <row r="4115" spans="16:21" x14ac:dyDescent="0.25">
      <c r="P4115" s="10">
        <v>40499</v>
      </c>
      <c r="Q4115">
        <v>24.2225</v>
      </c>
      <c r="S4115" s="42">
        <f t="shared" ca="1" si="69"/>
        <v>49973</v>
      </c>
      <c r="T4115" s="43">
        <f ca="1">_xll.BInterpol('Base CDI'!$H$4:$H$28,'Base CDI'!$J$4:$J$29,S4115,"Cubic","Extrapolate=Linear","MultiX=Average","Skip=True","Sort=True")</f>
        <v>13.841365884167619</v>
      </c>
      <c r="U4115" s="43">
        <f ca="1">_xll.BInterpol('Base CDI'!$H$4:$H$28,'Base CDI'!$I$4:$I$29,S4115,"Cubic","Extrapolate=Linear","MultiX=Average","Skip=True","Sort=True")</f>
        <v>13.824736744696406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49974</v>
      </c>
      <c r="T4116" s="43">
        <f ca="1">_xll.BInterpol('Base CDI'!$H$4:$H$28,'Base CDI'!$J$4:$J$29,S4116,"Cubic","Extrapolate=Linear","MultiX=Average","Skip=True","Sort=True")</f>
        <v>13.841216203056714</v>
      </c>
      <c r="U4116" s="43">
        <f ca="1">_xll.BInterpol('Base CDI'!$H$4:$H$28,'Base CDI'!$I$4:$I$29,S4116,"Cubic","Extrapolate=Linear","MultiX=Average","Skip=True","Sort=True")</f>
        <v>13.824827147032133</v>
      </c>
    </row>
    <row r="4117" spans="16:21" x14ac:dyDescent="0.25">
      <c r="P4117" s="10">
        <v>40501</v>
      </c>
      <c r="Q4117">
        <v>24.24194</v>
      </c>
      <c r="S4117" s="42">
        <f t="shared" ca="1" si="69"/>
        <v>49975</v>
      </c>
      <c r="T4117" s="43">
        <f ca="1">_xll.BInterpol('Base CDI'!$H$4:$H$28,'Base CDI'!$J$4:$J$29,S4117,"Cubic","Extrapolate=Linear","MultiX=Average","Skip=True","Sort=True")</f>
        <v>13.841066497897879</v>
      </c>
      <c r="U4117" s="43">
        <f ca="1">_xll.BInterpol('Base CDI'!$H$4:$H$28,'Base CDI'!$I$4:$I$29,S4117,"Cubic","Extrapolate=Linear","MultiX=Average","Skip=True","Sort=True")</f>
        <v>13.824917565549477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49976</v>
      </c>
      <c r="T4118" s="43">
        <f ca="1">_xll.BInterpol('Base CDI'!$H$4:$H$28,'Base CDI'!$J$4:$J$29,S4118,"Cubic","Extrapolate=Linear","MultiX=Average","Skip=True","Sort=True")</f>
        <v>13.840916769044759</v>
      </c>
      <c r="U4118" s="43">
        <f ca="1">_xll.BInterpol('Base CDI'!$H$4:$H$28,'Base CDI'!$I$4:$I$29,S4118,"Cubic","Extrapolate=Linear","MultiX=Average","Skip=True","Sort=True")</f>
        <v>13.825008000010474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49977</v>
      </c>
      <c r="T4119" s="43">
        <f ca="1">_xll.BInterpol('Base CDI'!$H$4:$H$28,'Base CDI'!$J$4:$J$29,S4119,"Cubic","Extrapolate=Linear","MultiX=Average","Skip=True","Sort=True")</f>
        <v>13.840767016851</v>
      </c>
      <c r="U4119" s="43">
        <f ca="1">_xll.BInterpol('Base CDI'!$H$4:$H$28,'Base CDI'!$I$4:$I$29,S4119,"Cubic","Extrapolate=Linear","MultiX=Average","Skip=True","Sort=True")</f>
        <v>13.825098450177158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49978</v>
      </c>
      <c r="T4120" s="43">
        <f ca="1">_xll.BInterpol('Base CDI'!$H$4:$H$28,'Base CDI'!$J$4:$J$29,S4120,"Cubic","Extrapolate=Linear","MultiX=Average","Skip=True","Sort=True")</f>
        <v>13.840617241670248</v>
      </c>
      <c r="U4120" s="43">
        <f ca="1">_xll.BInterpol('Base CDI'!$H$4:$H$28,'Base CDI'!$I$4:$I$29,S4120,"Cubic","Extrapolate=Linear","MultiX=Average","Skip=True","Sort=True")</f>
        <v>13.825188915811566</v>
      </c>
    </row>
    <row r="4121" spans="16:21" x14ac:dyDescent="0.25">
      <c r="P4121" s="10">
        <v>40507</v>
      </c>
      <c r="Q4121">
        <v>24.28088</v>
      </c>
      <c r="S4121" s="42">
        <f t="shared" ca="1" si="69"/>
        <v>49979</v>
      </c>
      <c r="T4121" s="43">
        <f ca="1">_xll.BInterpol('Base CDI'!$H$4:$H$28,'Base CDI'!$J$4:$J$29,S4121,"Cubic","Extrapolate=Linear","MultiX=Average","Skip=True","Sort=True")</f>
        <v>13.84046744385615</v>
      </c>
      <c r="U4121" s="43">
        <f ca="1">_xll.BInterpol('Base CDI'!$H$4:$H$28,'Base CDI'!$I$4:$I$29,S4121,"Cubic","Extrapolate=Linear","MultiX=Average","Skip=True","Sort=True")</f>
        <v>13.825279396675732</v>
      </c>
    </row>
    <row r="4122" spans="16:21" x14ac:dyDescent="0.25">
      <c r="P4122" s="10">
        <v>40508</v>
      </c>
      <c r="Q4122">
        <v>24.29063</v>
      </c>
      <c r="S4122" s="42">
        <f t="shared" ca="1" si="69"/>
        <v>49980</v>
      </c>
      <c r="T4122" s="43">
        <f ca="1">_xll.BInterpol('Base CDI'!$H$4:$H$28,'Base CDI'!$J$4:$J$29,S4122,"Cubic","Extrapolate=Linear","MultiX=Average","Skip=True","Sort=True")</f>
        <v>13.840317623762351</v>
      </c>
      <c r="U4122" s="43">
        <f ca="1">_xll.BInterpol('Base CDI'!$H$4:$H$28,'Base CDI'!$I$4:$I$29,S4122,"Cubic","Extrapolate=Linear","MultiX=Average","Skip=True","Sort=True")</f>
        <v>13.82536989253169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49981</v>
      </c>
      <c r="T4123" s="43">
        <f ca="1">_xll.BInterpol('Base CDI'!$H$4:$H$28,'Base CDI'!$J$4:$J$29,S4123,"Cubic","Extrapolate=Linear","MultiX=Average","Skip=True","Sort=True")</f>
        <v>13.840167781742498</v>
      </c>
      <c r="U4123" s="43">
        <f ca="1">_xll.BInterpol('Base CDI'!$H$4:$H$28,'Base CDI'!$I$4:$I$29,S4123,"Cubic","Extrapolate=Linear","MultiX=Average","Skip=True","Sort=True")</f>
        <v>13.825460403141475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49982</v>
      </c>
      <c r="T4124" s="43">
        <f ca="1">_xll.BInterpol('Base CDI'!$H$4:$H$28,'Base CDI'!$J$4:$J$29,S4124,"Cubic","Extrapolate=Linear","MultiX=Average","Skip=True","Sort=True")</f>
        <v>13.840017918150235</v>
      </c>
      <c r="U4124" s="43">
        <f ca="1">_xll.BInterpol('Base CDI'!$H$4:$H$28,'Base CDI'!$I$4:$I$29,S4124,"Cubic","Extrapolate=Linear","MultiX=Average","Skip=True","Sort=True")</f>
        <v>13.825550928267123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49983</v>
      </c>
      <c r="T4125" s="43">
        <f ca="1">_xll.BInterpol('Base CDI'!$H$4:$H$28,'Base CDI'!$J$4:$J$29,S4125,"Cubic","Extrapolate=Linear","MultiX=Average","Skip=True","Sort=True")</f>
        <v>13.83986803333921</v>
      </c>
      <c r="U4125" s="43">
        <f ca="1">_xll.BInterpol('Base CDI'!$H$4:$H$28,'Base CDI'!$I$4:$I$29,S4125,"Cubic","Extrapolate=Linear","MultiX=Average","Skip=True","Sort=True")</f>
        <v>13.825641467670669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49984</v>
      </c>
      <c r="T4126" s="43">
        <f ca="1">_xll.BInterpol('Base CDI'!$H$4:$H$28,'Base CDI'!$J$4:$J$29,S4126,"Cubic","Extrapolate=Linear","MultiX=Average","Skip=True","Sort=True")</f>
        <v>13.839718127663067</v>
      </c>
      <c r="U4126" s="43">
        <f ca="1">_xll.BInterpol('Base CDI'!$H$4:$H$28,'Base CDI'!$I$4:$I$29,S4126,"Cubic","Extrapolate=Linear","MultiX=Average","Skip=True","Sort=True")</f>
        <v>13.825732021114149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49985</v>
      </c>
      <c r="T4127" s="43">
        <f ca="1">_xll.BInterpol('Base CDI'!$H$4:$H$28,'Base CDI'!$J$4:$J$29,S4127,"Cubic","Extrapolate=Linear","MultiX=Average","Skip=True","Sort=True")</f>
        <v>13.839568201475455</v>
      </c>
      <c r="U4127" s="43">
        <f ca="1">_xll.BInterpol('Base CDI'!$H$4:$H$28,'Base CDI'!$I$4:$I$29,S4127,"Cubic","Extrapolate=Linear","MultiX=Average","Skip=True","Sort=True")</f>
        <v>13.825822588359596</v>
      </c>
    </row>
    <row r="4128" spans="16:21" x14ac:dyDescent="0.25">
      <c r="P4128" s="10">
        <v>40518</v>
      </c>
      <c r="Q4128">
        <v>24.34918</v>
      </c>
      <c r="S4128" s="42">
        <f t="shared" ca="1" si="69"/>
        <v>49986</v>
      </c>
      <c r="T4128" s="43">
        <f ca="1">_xll.BInterpol('Base CDI'!$H$4:$H$28,'Base CDI'!$J$4:$J$29,S4128,"Cubic","Extrapolate=Linear","MultiX=Average","Skip=True","Sort=True")</f>
        <v>13.839418255130019</v>
      </c>
      <c r="U4128" s="43">
        <f ca="1">_xll.BInterpol('Base CDI'!$H$4:$H$28,'Base CDI'!$I$4:$I$29,S4128,"Cubic","Extrapolate=Linear","MultiX=Average","Skip=True","Sort=True")</f>
        <v>13.825913169169045</v>
      </c>
    </row>
    <row r="4129" spans="16:21" x14ac:dyDescent="0.25">
      <c r="P4129" s="10">
        <v>40519</v>
      </c>
      <c r="Q4129">
        <v>24.35895</v>
      </c>
      <c r="S4129" s="42">
        <f t="shared" ca="1" si="69"/>
        <v>49987</v>
      </c>
      <c r="T4129" s="43">
        <f ca="1">_xll.BInterpol('Base CDI'!$H$4:$H$28,'Base CDI'!$J$4:$J$29,S4129,"Cubic","Extrapolate=Linear","MultiX=Average","Skip=True","Sort=True")</f>
        <v>13.839268288980403</v>
      </c>
      <c r="U4129" s="43">
        <f ca="1">_xll.BInterpol('Base CDI'!$H$4:$H$28,'Base CDI'!$I$4:$I$29,S4129,"Cubic","Extrapolate=Linear","MultiX=Average","Skip=True","Sort=True")</f>
        <v>13.826003763304533</v>
      </c>
    </row>
    <row r="4130" spans="16:21" x14ac:dyDescent="0.25">
      <c r="P4130" s="10">
        <v>40520</v>
      </c>
      <c r="Q4130">
        <v>24.36872</v>
      </c>
      <c r="S4130" s="42">
        <f t="shared" ca="1" si="69"/>
        <v>49988</v>
      </c>
      <c r="T4130" s="43">
        <f ca="1">_xll.BInterpol('Base CDI'!$H$4:$H$28,'Base CDI'!$J$4:$J$29,S4130,"Cubic","Extrapolate=Linear","MultiX=Average","Skip=True","Sort=True")</f>
        <v>13.839118303380255</v>
      </c>
      <c r="U4130" s="43">
        <f ca="1">_xll.BInterpol('Base CDI'!$H$4:$H$28,'Base CDI'!$I$4:$I$29,S4130,"Cubic","Extrapolate=Linear","MultiX=Average","Skip=True","Sort=True")</f>
        <v>13.826094370528095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49989</v>
      </c>
      <c r="T4131" s="43">
        <f ca="1">_xll.BInterpol('Base CDI'!$H$4:$H$28,'Base CDI'!$J$4:$J$29,S4131,"Cubic","Extrapolate=Linear","MultiX=Average","Skip=True","Sort=True")</f>
        <v>13.838968298683222</v>
      </c>
      <c r="U4131" s="43">
        <f ca="1">_xll.BInterpol('Base CDI'!$H$4:$H$28,'Base CDI'!$I$4:$I$29,S4131,"Cubic","Extrapolate=Linear","MultiX=Average","Skip=True","Sort=True")</f>
        <v>13.826184990601764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49990</v>
      </c>
      <c r="T4132" s="43">
        <f ca="1">_xll.BInterpol('Base CDI'!$H$4:$H$28,'Base CDI'!$J$4:$J$29,S4132,"Cubic","Extrapolate=Linear","MultiX=Average","Skip=True","Sort=True")</f>
        <v>13.838818275242946</v>
      </c>
      <c r="U4132" s="43">
        <f ca="1">_xll.BInterpol('Base CDI'!$H$4:$H$28,'Base CDI'!$I$4:$I$29,S4132,"Cubic","Extrapolate=Linear","MultiX=Average","Skip=True","Sort=True")</f>
        <v>13.826275623287575</v>
      </c>
    </row>
    <row r="4133" spans="16:21" x14ac:dyDescent="0.25">
      <c r="P4133" s="10">
        <v>40525</v>
      </c>
      <c r="Q4133">
        <v>24.39808</v>
      </c>
      <c r="S4133" s="42">
        <f t="shared" ca="1" si="69"/>
        <v>49991</v>
      </c>
      <c r="T4133" s="43">
        <f ca="1">_xll.BInterpol('Base CDI'!$H$4:$H$28,'Base CDI'!$J$4:$J$29,S4133,"Cubic","Extrapolate=Linear","MultiX=Average","Skip=True","Sort=True")</f>
        <v>13.838668233413078</v>
      </c>
      <c r="U4133" s="43">
        <f ca="1">_xll.BInterpol('Base CDI'!$H$4:$H$28,'Base CDI'!$I$4:$I$29,S4133,"Cubic","Extrapolate=Linear","MultiX=Average","Skip=True","Sort=True")</f>
        <v>13.826366268347565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49992</v>
      </c>
      <c r="T4134" s="43">
        <f ca="1">_xll.BInterpol('Base CDI'!$H$4:$H$28,'Base CDI'!$J$4:$J$29,S4134,"Cubic","Extrapolate=Linear","MultiX=Average","Skip=True","Sort=True")</f>
        <v>13.838518173547261</v>
      </c>
      <c r="U4134" s="43">
        <f ca="1">_xll.BInterpol('Base CDI'!$H$4:$H$28,'Base CDI'!$I$4:$I$29,S4134,"Cubic","Extrapolate=Linear","MultiX=Average","Skip=True","Sort=True")</f>
        <v>13.826456925543768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49993</v>
      </c>
      <c r="T4135" s="43">
        <f ca="1">_xll.BInterpol('Base CDI'!$H$4:$H$28,'Base CDI'!$J$4:$J$29,S4135,"Cubic","Extrapolate=Linear","MultiX=Average","Skip=True","Sort=True")</f>
        <v>13.838368095999142</v>
      </c>
      <c r="U4135" s="43">
        <f ca="1">_xll.BInterpol('Base CDI'!$H$4:$H$28,'Base CDI'!$I$4:$I$29,S4135,"Cubic","Extrapolate=Linear","MultiX=Average","Skip=True","Sort=True")</f>
        <v>13.826547594638219</v>
      </c>
    </row>
    <row r="4136" spans="16:21" x14ac:dyDescent="0.25">
      <c r="P4136" s="10">
        <v>40528</v>
      </c>
      <c r="Q4136">
        <v>24.42747</v>
      </c>
      <c r="S4136" s="42">
        <f t="shared" ca="1" si="69"/>
        <v>49994</v>
      </c>
      <c r="T4136" s="43">
        <f ca="1">_xll.BInterpol('Base CDI'!$H$4:$H$28,'Base CDI'!$J$4:$J$29,S4136,"Cubic","Extrapolate=Linear","MultiX=Average","Skip=True","Sort=True")</f>
        <v>13.838218001122367</v>
      </c>
      <c r="U4136" s="43">
        <f ca="1">_xll.BInterpol('Base CDI'!$H$4:$H$28,'Base CDI'!$I$4:$I$29,S4136,"Cubic","Extrapolate=Linear","MultiX=Average","Skip=True","Sort=True")</f>
        <v>13.826638275392954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49995</v>
      </c>
      <c r="T4137" s="43">
        <f ca="1">_xll.BInterpol('Base CDI'!$H$4:$H$28,'Base CDI'!$J$4:$J$29,S4137,"Cubic","Extrapolate=Linear","MultiX=Average","Skip=True","Sort=True")</f>
        <v>13.838067889270581</v>
      </c>
      <c r="U4137" s="43">
        <f ca="1">_xll.BInterpol('Base CDI'!$H$4:$H$28,'Base CDI'!$I$4:$I$29,S4137,"Cubic","Extrapolate=Linear","MultiX=Average","Skip=True","Sort=True")</f>
        <v>13.826728967570007</v>
      </c>
    </row>
    <row r="4138" spans="16:21" x14ac:dyDescent="0.25">
      <c r="P4138" s="10">
        <v>40532</v>
      </c>
      <c r="Q4138">
        <v>24.44708</v>
      </c>
      <c r="S4138" s="42">
        <f t="shared" ca="1" si="69"/>
        <v>49996</v>
      </c>
      <c r="T4138" s="43">
        <f ca="1">_xll.BInterpol('Base CDI'!$H$4:$H$28,'Base CDI'!$J$4:$J$29,S4138,"Cubic","Extrapolate=Linear","MultiX=Average","Skip=True","Sort=True")</f>
        <v>13.837917760797433</v>
      </c>
      <c r="U4138" s="43">
        <f ca="1">_xll.BInterpol('Base CDI'!$H$4:$H$28,'Base CDI'!$I$4:$I$29,S4138,"Cubic","Extrapolate=Linear","MultiX=Average","Skip=True","Sort=True")</f>
        <v>13.826819670931414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49997</v>
      </c>
      <c r="T4139" s="43">
        <f ca="1">_xll.BInterpol('Base CDI'!$H$4:$H$28,'Base CDI'!$J$4:$J$29,S4139,"Cubic","Extrapolate=Linear","MultiX=Average","Skip=True","Sort=True")</f>
        <v>13.837767616056565</v>
      </c>
      <c r="U4139" s="43">
        <f ca="1">_xll.BInterpol('Base CDI'!$H$4:$H$28,'Base CDI'!$I$4:$I$29,S4139,"Cubic","Extrapolate=Linear","MultiX=Average","Skip=True","Sort=True")</f>
        <v>13.826910385239207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49998</v>
      </c>
      <c r="T4140" s="43">
        <f ca="1">_xll.BInterpol('Base CDI'!$H$4:$H$28,'Base CDI'!$J$4:$J$29,S4140,"Cubic","Extrapolate=Linear","MultiX=Average","Skip=True","Sort=True")</f>
        <v>13.837617455401626</v>
      </c>
      <c r="U4140" s="43">
        <f ca="1">_xll.BInterpol('Base CDI'!$H$4:$H$28,'Base CDI'!$I$4:$I$29,S4140,"Cubic","Extrapolate=Linear","MultiX=Average","Skip=True","Sort=True")</f>
        <v>13.827001110255425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49999</v>
      </c>
      <c r="T4141" s="43">
        <f ca="1">_xll.BInterpol('Base CDI'!$H$4:$H$28,'Base CDI'!$J$4:$J$29,S4141,"Cubic","Extrapolate=Linear","MultiX=Average","Skip=True","Sort=True")</f>
        <v>13.837467279186262</v>
      </c>
      <c r="U4141" s="43">
        <f ca="1">_xll.BInterpol('Base CDI'!$H$4:$H$28,'Base CDI'!$I$4:$I$29,S4141,"Cubic","Extrapolate=Linear","MultiX=Average","Skip=True","Sort=True")</f>
        <v>13.827091845742101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50000</v>
      </c>
      <c r="T4142" s="43">
        <f ca="1">_xll.BInterpol('Base CDI'!$H$4:$H$28,'Base CDI'!$J$4:$J$29,S4142,"Cubic","Extrapolate=Linear","MultiX=Average","Skip=True","Sort=True")</f>
        <v>13.837317087764117</v>
      </c>
      <c r="U4142" s="43">
        <f ca="1">_xll.BInterpol('Base CDI'!$H$4:$H$28,'Base CDI'!$I$4:$I$29,S4142,"Cubic","Extrapolate=Linear","MultiX=Average","Skip=True","Sort=True")</f>
        <v>13.827182591461272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50001</v>
      </c>
      <c r="T4143" s="43">
        <f ca="1">_xll.BInterpol('Base CDI'!$H$4:$H$28,'Base CDI'!$J$4:$J$29,S4143,"Cubic","Extrapolate=Linear","MultiX=Average","Skip=True","Sort=True")</f>
        <v>13.837166881488837</v>
      </c>
      <c r="U4143" s="43">
        <f ca="1">_xll.BInterpol('Base CDI'!$H$4:$H$28,'Base CDI'!$I$4:$I$29,S4143,"Cubic","Extrapolate=Linear","MultiX=Average","Skip=True","Sort=True")</f>
        <v>13.82727334717497</v>
      </c>
    </row>
    <row r="4144" spans="16:21" x14ac:dyDescent="0.25">
      <c r="P4144" s="10">
        <v>40540</v>
      </c>
      <c r="Q4144">
        <v>24.506</v>
      </c>
      <c r="S4144" s="42">
        <f t="shared" ca="1" si="69"/>
        <v>50002</v>
      </c>
      <c r="T4144" s="43">
        <f ca="1">_xll.BInterpol('Base CDI'!$H$4:$H$28,'Base CDI'!$J$4:$J$29,S4144,"Cubic","Extrapolate=Linear","MultiX=Average","Skip=True","Sort=True")</f>
        <v>13.83701666071407</v>
      </c>
      <c r="U4144" s="43">
        <f ca="1">_xll.BInterpol('Base CDI'!$H$4:$H$28,'Base CDI'!$I$4:$I$29,S4144,"Cubic","Extrapolate=Linear","MultiX=Average","Skip=True","Sort=True")</f>
        <v>13.827364112645233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50003</v>
      </c>
      <c r="T4145" s="43">
        <f ca="1">_xll.BInterpol('Base CDI'!$H$4:$H$28,'Base CDI'!$J$4:$J$29,S4145,"Cubic","Extrapolate=Linear","MultiX=Average","Skip=True","Sort=True")</f>
        <v>13.836866425793461</v>
      </c>
      <c r="U4145" s="43">
        <f ca="1">_xll.BInterpol('Base CDI'!$H$4:$H$28,'Base CDI'!$I$4:$I$29,S4145,"Cubic","Extrapolate=Linear","MultiX=Average","Skip=True","Sort=True")</f>
        <v>13.827454887634092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50004</v>
      </c>
      <c r="T4146" s="43">
        <f ca="1">_xll.BInterpol('Base CDI'!$H$4:$H$28,'Base CDI'!$J$4:$J$29,S4146,"Cubic","Extrapolate=Linear","MultiX=Average","Skip=True","Sort=True")</f>
        <v>13.836716177080659</v>
      </c>
      <c r="U4146" s="43">
        <f ca="1">_xll.BInterpol('Base CDI'!$H$4:$H$28,'Base CDI'!$I$4:$I$29,S4146,"Cubic","Extrapolate=Linear","MultiX=Average","Skip=True","Sort=True")</f>
        <v>13.827545671903586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50005</v>
      </c>
      <c r="T4147" s="43">
        <f ca="1">_xll.BInterpol('Base CDI'!$H$4:$H$28,'Base CDI'!$J$4:$J$29,S4147,"Cubic","Extrapolate=Linear","MultiX=Average","Skip=True","Sort=True")</f>
        <v>13.836565914929304</v>
      </c>
      <c r="U4147" s="43">
        <f ca="1">_xll.BInterpol('Base CDI'!$H$4:$H$28,'Base CDI'!$I$4:$I$29,S4147,"Cubic","Extrapolate=Linear","MultiX=Average","Skip=True","Sort=True")</f>
        <v>13.827636465215749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50006</v>
      </c>
      <c r="T4148" s="43">
        <f ca="1">_xll.BInterpol('Base CDI'!$H$4:$H$28,'Base CDI'!$J$4:$J$29,S4148,"Cubic","Extrapolate=Linear","MultiX=Average","Skip=True","Sort=True")</f>
        <v>13.836415639693048</v>
      </c>
      <c r="U4148" s="43">
        <f ca="1">_xll.BInterpol('Base CDI'!$H$4:$H$28,'Base CDI'!$I$4:$I$29,S4148,"Cubic","Extrapolate=Linear","MultiX=Average","Skip=True","Sort=True")</f>
        <v>13.827727267332614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50007</v>
      </c>
      <c r="T4149" s="43">
        <f ca="1">_xll.BInterpol('Base CDI'!$H$4:$H$28,'Base CDI'!$J$4:$J$29,S4149,"Cubic","Extrapolate=Linear","MultiX=Average","Skip=True","Sort=True")</f>
        <v>13.836265351725531</v>
      </c>
      <c r="U4149" s="43">
        <f ca="1">_xll.BInterpol('Base CDI'!$H$4:$H$28,'Base CDI'!$I$4:$I$29,S4149,"Cubic","Extrapolate=Linear","MultiX=Average","Skip=True","Sort=True")</f>
        <v>13.82781807801622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50008</v>
      </c>
      <c r="T4150" s="43">
        <f ca="1">_xll.BInterpol('Base CDI'!$H$4:$H$28,'Base CDI'!$J$4:$J$29,S4150,"Cubic","Extrapolate=Linear","MultiX=Average","Skip=True","Sort=True")</f>
        <v>13.836115051380405</v>
      </c>
      <c r="U4150" s="43">
        <f ca="1">_xll.BInterpol('Base CDI'!$H$4:$H$28,'Base CDI'!$I$4:$I$29,S4150,"Cubic","Extrapolate=Linear","MultiX=Average","Skip=True","Sort=True")</f>
        <v>13.827908897028598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50009</v>
      </c>
      <c r="T4151" s="43">
        <f ca="1">_xll.BInterpol('Base CDI'!$H$4:$H$28,'Base CDI'!$J$4:$J$29,S4151,"Cubic","Extrapolate=Linear","MultiX=Average","Skip=True","Sort=True")</f>
        <v>13.835964739011313</v>
      </c>
      <c r="U4151" s="43">
        <f ca="1">_xll.BInterpol('Base CDI'!$H$4:$H$28,'Base CDI'!$I$4:$I$29,S4151,"Cubic","Extrapolate=Linear","MultiX=Average","Skip=True","Sort=True")</f>
        <v>13.827999724131786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50010</v>
      </c>
      <c r="T4152" s="43">
        <f ca="1">_xll.BInterpol('Base CDI'!$H$4:$H$28,'Base CDI'!$J$4:$J$29,S4152,"Cubic","Extrapolate=Linear","MultiX=Average","Skip=True","Sort=True")</f>
        <v>13.835814414971903</v>
      </c>
      <c r="U4152" s="43">
        <f ca="1">_xll.BInterpol('Base CDI'!$H$4:$H$28,'Base CDI'!$I$4:$I$29,S4152,"Cubic","Extrapolate=Linear","MultiX=Average","Skip=True","Sort=True")</f>
        <v>13.828090559087817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50011</v>
      </c>
      <c r="T4153" s="43">
        <f ca="1">_xll.BInterpol('Base CDI'!$H$4:$H$28,'Base CDI'!$J$4:$J$29,S4153,"Cubic","Extrapolate=Linear","MultiX=Average","Skip=True","Sort=True")</f>
        <v>13.835664079615817</v>
      </c>
      <c r="U4153" s="43">
        <f ca="1">_xll.BInterpol('Base CDI'!$H$4:$H$28,'Base CDI'!$I$4:$I$29,S4153,"Cubic","Extrapolate=Linear","MultiX=Average","Skip=True","Sort=True")</f>
        <v>13.828181401658727</v>
      </c>
    </row>
    <row r="4154" spans="16:21" x14ac:dyDescent="0.25">
      <c r="P4154" s="10">
        <v>40554</v>
      </c>
      <c r="Q4154">
        <v>24.60453</v>
      </c>
      <c r="S4154" s="42">
        <f t="shared" ca="1" si="69"/>
        <v>50012</v>
      </c>
      <c r="T4154" s="43">
        <f ca="1">_xll.BInterpol('Base CDI'!$H$4:$H$28,'Base CDI'!$J$4:$J$29,S4154,"Cubic","Extrapolate=Linear","MultiX=Average","Skip=True","Sort=True")</f>
        <v>13.835513733296706</v>
      </c>
      <c r="U4154" s="43">
        <f ca="1">_xll.BInterpol('Base CDI'!$H$4:$H$28,'Base CDI'!$I$4:$I$29,S4154,"Cubic","Extrapolate=Linear","MultiX=Average","Skip=True","Sort=True")</f>
        <v>13.828272251606551</v>
      </c>
    </row>
    <row r="4155" spans="16:21" x14ac:dyDescent="0.25">
      <c r="P4155" s="10">
        <v>40555</v>
      </c>
      <c r="Q4155">
        <v>24.6144</v>
      </c>
      <c r="S4155" s="42">
        <f t="shared" ca="1" si="69"/>
        <v>50013</v>
      </c>
      <c r="T4155" s="43">
        <f ca="1">_xll.BInterpol('Base CDI'!$H$4:$H$28,'Base CDI'!$J$4:$J$29,S4155,"Cubic","Extrapolate=Linear","MultiX=Average","Skip=True","Sort=True")</f>
        <v>13.835363376368212</v>
      </c>
      <c r="U4155" s="43">
        <f ca="1">_xll.BInterpol('Base CDI'!$H$4:$H$28,'Base CDI'!$I$4:$I$29,S4155,"Cubic","Extrapolate=Linear","MultiX=Average","Skip=True","Sort=True")</f>
        <v>13.828363108693324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50014</v>
      </c>
      <c r="T4156" s="43">
        <f ca="1">_xll.BInterpol('Base CDI'!$H$4:$H$28,'Base CDI'!$J$4:$J$29,S4156,"Cubic","Extrapolate=Linear","MultiX=Average","Skip=True","Sort=True")</f>
        <v>13.835213009183983</v>
      </c>
      <c r="U4156" s="43">
        <f ca="1">_xll.BInterpol('Base CDI'!$H$4:$H$28,'Base CDI'!$I$4:$I$29,S4156,"Cubic","Extrapolate=Linear","MultiX=Average","Skip=True","Sort=True")</f>
        <v>13.82845397268108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50015</v>
      </c>
      <c r="T4157" s="43">
        <f ca="1">_xll.BInterpol('Base CDI'!$H$4:$H$28,'Base CDI'!$J$4:$J$29,S4157,"Cubic","Extrapolate=Linear","MultiX=Average","Skip=True","Sort=True")</f>
        <v>13.835062632097666</v>
      </c>
      <c r="U4157" s="43">
        <f ca="1">_xll.BInterpol('Base CDI'!$H$4:$H$28,'Base CDI'!$I$4:$I$29,S4157,"Cubic","Extrapolate=Linear","MultiX=Average","Skip=True","Sort=True")</f>
        <v>13.828544843331857</v>
      </c>
    </row>
    <row r="4158" spans="16:21" x14ac:dyDescent="0.25">
      <c r="P4158" s="10">
        <v>40560</v>
      </c>
      <c r="Q4158">
        <v>24.64405</v>
      </c>
      <c r="S4158" s="42">
        <f t="shared" ca="1" si="69"/>
        <v>50016</v>
      </c>
      <c r="T4158" s="43">
        <f ca="1">_xll.BInterpol('Base CDI'!$H$4:$H$28,'Base CDI'!$J$4:$J$29,S4158,"Cubic","Extrapolate=Linear","MultiX=Average","Skip=True","Sort=True")</f>
        <v>13.834912245462904</v>
      </c>
      <c r="U4158" s="43">
        <f ca="1">_xll.BInterpol('Base CDI'!$H$4:$H$28,'Base CDI'!$I$4:$I$29,S4158,"Cubic","Extrapolate=Linear","MultiX=Average","Skip=True","Sort=True")</f>
        <v>13.828635720407686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50017</v>
      </c>
      <c r="T4159" s="43">
        <f ca="1">_xll.BInterpol('Base CDI'!$H$4:$H$28,'Base CDI'!$J$4:$J$29,S4159,"Cubic","Extrapolate=Linear","MultiX=Average","Skip=True","Sort=True")</f>
        <v>13.834761849633345</v>
      </c>
      <c r="U4159" s="43">
        <f ca="1">_xll.BInterpol('Base CDI'!$H$4:$H$28,'Base CDI'!$I$4:$I$29,S4159,"Cubic","Extrapolate=Linear","MultiX=Average","Skip=True","Sort=True")</f>
        <v>13.828726603670605</v>
      </c>
    </row>
    <row r="4160" spans="16:21" x14ac:dyDescent="0.25">
      <c r="P4160" s="10">
        <v>40562</v>
      </c>
      <c r="Q4160">
        <v>24.66384</v>
      </c>
      <c r="S4160" s="42">
        <f t="shared" ca="1" si="69"/>
        <v>50018</v>
      </c>
      <c r="T4160" s="43">
        <f ca="1">_xll.BInterpol('Base CDI'!$H$4:$H$28,'Base CDI'!$J$4:$J$29,S4160,"Cubic","Extrapolate=Linear","MultiX=Average","Skip=True","Sort=True")</f>
        <v>13.834611444962636</v>
      </c>
      <c r="U4160" s="43">
        <f ca="1">_xll.BInterpol('Base CDI'!$H$4:$H$28,'Base CDI'!$I$4:$I$29,S4160,"Cubic","Extrapolate=Linear","MultiX=Average","Skip=True","Sort=True")</f>
        <v>13.828817492882647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50019</v>
      </c>
      <c r="T4161" s="43">
        <f ca="1">_xll.BInterpol('Base CDI'!$H$4:$H$28,'Base CDI'!$J$4:$J$29,S4161,"Cubic","Extrapolate=Linear","MultiX=Average","Skip=True","Sort=True")</f>
        <v>13.834461031804423</v>
      </c>
      <c r="U4161" s="43">
        <f ca="1">_xll.BInterpol('Base CDI'!$H$4:$H$28,'Base CDI'!$I$4:$I$29,S4161,"Cubic","Extrapolate=Linear","MultiX=Average","Skip=True","Sort=True")</f>
        <v>13.82890838780585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50020</v>
      </c>
      <c r="T4162" s="43">
        <f ca="1">_xll.BInterpol('Base CDI'!$H$4:$H$28,'Base CDI'!$J$4:$J$29,S4162,"Cubic","Extrapolate=Linear","MultiX=Average","Skip=True","Sort=True")</f>
        <v>13.834310610512349</v>
      </c>
      <c r="U4162" s="43">
        <f ca="1">_xll.BInterpol('Base CDI'!$H$4:$H$28,'Base CDI'!$I$4:$I$29,S4162,"Cubic","Extrapolate=Linear","MultiX=Average","Skip=True","Sort=True")</f>
        <v>13.828999288202246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50021</v>
      </c>
      <c r="T4163" s="43">
        <f ca="1">_xll.BInterpol('Base CDI'!$H$4:$H$28,'Base CDI'!$J$4:$J$29,S4163,"Cubic","Extrapolate=Linear","MultiX=Average","Skip=True","Sort=True")</f>
        <v>13.834160181440062</v>
      </c>
      <c r="U4163" s="43">
        <f ca="1">_xll.BInterpol('Base CDI'!$H$4:$H$28,'Base CDI'!$I$4:$I$29,S4163,"Cubic","Extrapolate=Linear","MultiX=Average","Skip=True","Sort=True")</f>
        <v>13.829090193833871</v>
      </c>
    </row>
    <row r="4164" spans="16:21" x14ac:dyDescent="0.25">
      <c r="P4164" s="10">
        <v>40568</v>
      </c>
      <c r="Q4164">
        <v>24.70478</v>
      </c>
      <c r="S4164" s="42">
        <f t="shared" ca="1" si="69"/>
        <v>50022</v>
      </c>
      <c r="T4164" s="43">
        <f ca="1">_xll.BInterpol('Base CDI'!$H$4:$H$28,'Base CDI'!$J$4:$J$29,S4164,"Cubic","Extrapolate=Linear","MultiX=Average","Skip=True","Sort=True")</f>
        <v>13.834009744941209</v>
      </c>
      <c r="U4164" s="43">
        <f ca="1">_xll.BInterpol('Base CDI'!$H$4:$H$28,'Base CDI'!$I$4:$I$29,S4164,"Cubic","Extrapolate=Linear","MultiX=Average","Skip=True","Sort=True")</f>
        <v>13.82918110446276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50023</v>
      </c>
      <c r="T4165" s="43">
        <f ca="1">_xll.BInterpol('Base CDI'!$H$4:$H$28,'Base CDI'!$J$4:$J$29,S4165,"Cubic","Extrapolate=Linear","MultiX=Average","Skip=True","Sort=True")</f>
        <v>13.833859301369435</v>
      </c>
      <c r="U4165" s="43">
        <f ca="1">_xll.BInterpol('Base CDI'!$H$4:$H$28,'Base CDI'!$I$4:$I$29,S4165,"Cubic","Extrapolate=Linear","MultiX=Average","Skip=True","Sort=True")</f>
        <v>13.829272019850949</v>
      </c>
    </row>
    <row r="4166" spans="16:21" x14ac:dyDescent="0.25">
      <c r="P4166" s="10">
        <v>40570</v>
      </c>
      <c r="Q4166">
        <v>24.7255</v>
      </c>
      <c r="S4166" s="42">
        <f t="shared" ca="1" si="69"/>
        <v>50024</v>
      </c>
      <c r="T4166" s="43">
        <f ca="1">_xll.BInterpol('Base CDI'!$H$4:$H$28,'Base CDI'!$J$4:$J$29,S4166,"Cubic","Extrapolate=Linear","MultiX=Average","Skip=True","Sort=True")</f>
        <v>13.833708851078386</v>
      </c>
      <c r="U4166" s="43">
        <f ca="1">_xll.BInterpol('Base CDI'!$H$4:$H$28,'Base CDI'!$I$4:$I$29,S4166,"Cubic","Extrapolate=Linear","MultiX=Average","Skip=True","Sort=True")</f>
        <v>13.829362939760474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50025</v>
      </c>
      <c r="T4167" s="43">
        <f ca="1">_xll.BInterpol('Base CDI'!$H$4:$H$28,'Base CDI'!$J$4:$J$29,S4167,"Cubic","Extrapolate=Linear","MultiX=Average","Skip=True","Sort=True")</f>
        <v>13.83355839442171</v>
      </c>
      <c r="U4167" s="43">
        <f ca="1">_xll.BInterpol('Base CDI'!$H$4:$H$28,'Base CDI'!$I$4:$I$29,S4167,"Cubic","Extrapolate=Linear","MultiX=Average","Skip=True","Sort=True")</f>
        <v>13.829453863953365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50026</v>
      </c>
      <c r="T4168" s="43">
        <f ca="1">_xll.BInterpol('Base CDI'!$H$4:$H$28,'Base CDI'!$J$4:$J$29,S4168,"Cubic","Extrapolate=Linear","MultiX=Average","Skip=True","Sort=True")</f>
        <v>13.833407931753047</v>
      </c>
      <c r="U4168" s="43">
        <f ca="1">_xll.BInterpol('Base CDI'!$H$4:$H$28,'Base CDI'!$I$4:$I$29,S4168,"Cubic","Extrapolate=Linear","MultiX=Average","Skip=True","Sort=True")</f>
        <v>13.829544792191662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50027</v>
      </c>
      <c r="T4169" s="43">
        <f ca="1">_xll.BInterpol('Base CDI'!$H$4:$H$28,'Base CDI'!$J$4:$J$29,S4169,"Cubic","Extrapolate=Linear","MultiX=Average","Skip=True","Sort=True")</f>
        <v>13.833257463426051</v>
      </c>
      <c r="U4169" s="43">
        <f ca="1">_xll.BInterpol('Base CDI'!$H$4:$H$28,'Base CDI'!$I$4:$I$29,S4169,"Cubic","Extrapolate=Linear","MultiX=Average","Skip=True","Sort=True")</f>
        <v>13.829635724237399</v>
      </c>
    </row>
    <row r="4170" spans="16:21" x14ac:dyDescent="0.25">
      <c r="P4170" s="10">
        <v>40576</v>
      </c>
      <c r="Q4170">
        <v>24.76698</v>
      </c>
      <c r="S4170" s="42">
        <f t="shared" ca="1" si="69"/>
        <v>50028</v>
      </c>
      <c r="T4170" s="43">
        <f ca="1">_xll.BInterpol('Base CDI'!$H$4:$H$28,'Base CDI'!$J$4:$J$29,S4170,"Cubic","Extrapolate=Linear","MultiX=Average","Skip=True","Sort=True")</f>
        <v>13.833106989794363</v>
      </c>
      <c r="U4170" s="43">
        <f ca="1">_xll.BInterpol('Base CDI'!$H$4:$H$28,'Base CDI'!$I$4:$I$29,S4170,"Cubic","Extrapolate=Linear","MultiX=Average","Skip=True","Sort=True")</f>
        <v>13.829726659852609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50029</v>
      </c>
      <c r="T4171" s="43">
        <f ca="1">_xll.BInterpol('Base CDI'!$H$4:$H$28,'Base CDI'!$J$4:$J$29,S4171,"Cubic","Extrapolate=Linear","MultiX=Average","Skip=True","Sort=True")</f>
        <v>13.832956511211631</v>
      </c>
      <c r="U4171" s="43">
        <f ca="1">_xll.BInterpol('Base CDI'!$H$4:$H$28,'Base CDI'!$I$4:$I$29,S4171,"Cubic","Extrapolate=Linear","MultiX=Average","Skip=True","Sort=True")</f>
        <v>13.82981759879933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50030</v>
      </c>
      <c r="T4172" s="43">
        <f ca="1">_xll.BInterpol('Base CDI'!$H$4:$H$28,'Base CDI'!$J$4:$J$29,S4172,"Cubic","Extrapolate=Linear","MultiX=Average","Skip=True","Sort=True")</f>
        <v>13.8328060280315</v>
      </c>
      <c r="U4172" s="43">
        <f ca="1">_xll.BInterpol('Base CDI'!$H$4:$H$28,'Base CDI'!$I$4:$I$29,S4172,"Cubic","Extrapolate=Linear","MultiX=Average","Skip=True","Sort=True")</f>
        <v>13.829908540839595</v>
      </c>
    </row>
    <row r="4173" spans="16:21" x14ac:dyDescent="0.25">
      <c r="P4173" s="10">
        <v>40581</v>
      </c>
      <c r="Q4173">
        <v>24.79815</v>
      </c>
      <c r="S4173" s="42">
        <f t="shared" ca="1" si="70"/>
        <v>50031</v>
      </c>
      <c r="T4173" s="43">
        <f ca="1">_xll.BInterpol('Base CDI'!$H$4:$H$28,'Base CDI'!$J$4:$J$29,S4173,"Cubic","Extrapolate=Linear","MultiX=Average","Skip=True","Sort=True")</f>
        <v>13.832655540607616</v>
      </c>
      <c r="U4173" s="43">
        <f ca="1">_xll.BInterpol('Base CDI'!$H$4:$H$28,'Base CDI'!$I$4:$I$29,S4173,"Cubic","Extrapolate=Linear","MultiX=Average","Skip=True","Sort=True")</f>
        <v>13.829999485735438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50032</v>
      </c>
      <c r="T4174" s="43">
        <f ca="1">_xll.BInterpol('Base CDI'!$H$4:$H$28,'Base CDI'!$J$4:$J$29,S4174,"Cubic","Extrapolate=Linear","MultiX=Average","Skip=True","Sort=True")</f>
        <v>13.832505049293626</v>
      </c>
      <c r="U4174" s="43">
        <f ca="1">_xll.BInterpol('Base CDI'!$H$4:$H$28,'Base CDI'!$I$4:$I$29,S4174,"Cubic","Extrapolate=Linear","MultiX=Average","Skip=True","Sort=True")</f>
        <v>13.830090433248898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50033</v>
      </c>
      <c r="T4175" s="43">
        <f ca="1">_xll.BInterpol('Base CDI'!$H$4:$H$28,'Base CDI'!$J$4:$J$29,S4175,"Cubic","Extrapolate=Linear","MultiX=Average","Skip=True","Sort=True")</f>
        <v>13.832354554443176</v>
      </c>
      <c r="U4175" s="43">
        <f ca="1">_xll.BInterpol('Base CDI'!$H$4:$H$28,'Base CDI'!$I$4:$I$29,S4175,"Cubic","Extrapolate=Linear","MultiX=Average","Skip=True","Sort=True")</f>
        <v>13.830181383142007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50034</v>
      </c>
      <c r="T4176" s="43">
        <f ca="1">_xll.BInterpol('Base CDI'!$H$4:$H$28,'Base CDI'!$J$4:$J$29,S4176,"Cubic","Extrapolate=Linear","MultiX=Average","Skip=True","Sort=True")</f>
        <v>13.83220405640991</v>
      </c>
      <c r="U4176" s="43">
        <f ca="1">_xll.BInterpol('Base CDI'!$H$4:$H$28,'Base CDI'!$I$4:$I$29,S4176,"Cubic","Extrapolate=Linear","MultiX=Average","Skip=True","Sort=True")</f>
        <v>13.830272335176801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50035</v>
      </c>
      <c r="T4177" s="43">
        <f ca="1">_xll.BInterpol('Base CDI'!$H$4:$H$28,'Base CDI'!$J$4:$J$29,S4177,"Cubic","Extrapolate=Linear","MultiX=Average","Skip=True","Sort=True")</f>
        <v>13.832053555547478</v>
      </c>
      <c r="U4177" s="43">
        <f ca="1">_xll.BInterpol('Base CDI'!$H$4:$H$28,'Base CDI'!$I$4:$I$29,S4177,"Cubic","Extrapolate=Linear","MultiX=Average","Skip=True","Sort=True")</f>
        <v>13.830363289115313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50036</v>
      </c>
      <c r="T4178" s="43">
        <f ca="1">_xll.BInterpol('Base CDI'!$H$4:$H$28,'Base CDI'!$J$4:$J$29,S4178,"Cubic","Extrapolate=Linear","MultiX=Average","Skip=True","Sort=True")</f>
        <v>13.831903052209523</v>
      </c>
      <c r="U4178" s="43">
        <f ca="1">_xll.BInterpol('Base CDI'!$H$4:$H$28,'Base CDI'!$I$4:$I$29,S4178,"Cubic","Extrapolate=Linear","MultiX=Average","Skip=True","Sort=True")</f>
        <v>13.830454244719581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50037</v>
      </c>
      <c r="T4179" s="43">
        <f ca="1">_xll.BInterpol('Base CDI'!$H$4:$H$28,'Base CDI'!$J$4:$J$29,S4179,"Cubic","Extrapolate=Linear","MultiX=Average","Skip=True","Sort=True")</f>
        <v>13.831752546749691</v>
      </c>
      <c r="U4179" s="43">
        <f ca="1">_xll.BInterpol('Base CDI'!$H$4:$H$28,'Base CDI'!$I$4:$I$29,S4179,"Cubic","Extrapolate=Linear","MultiX=Average","Skip=True","Sort=True")</f>
        <v>13.830545201751638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50038</v>
      </c>
      <c r="T4180" s="43">
        <f ca="1">_xll.BInterpol('Base CDI'!$H$4:$H$28,'Base CDI'!$J$4:$J$29,S4180,"Cubic","Extrapolate=Linear","MultiX=Average","Skip=True","Sort=True")</f>
        <v>13.831602039521629</v>
      </c>
      <c r="U4180" s="43">
        <f ca="1">_xll.BInterpol('Base CDI'!$H$4:$H$28,'Base CDI'!$I$4:$I$29,S4180,"Cubic","Extrapolate=Linear","MultiX=Average","Skip=True","Sort=True")</f>
        <v>13.830636159973521</v>
      </c>
    </row>
    <row r="4181" spans="16:21" x14ac:dyDescent="0.25">
      <c r="P4181" s="10">
        <v>40591</v>
      </c>
      <c r="Q4181">
        <v>24.88147</v>
      </c>
      <c r="S4181" s="42">
        <f t="shared" ca="1" si="70"/>
        <v>50039</v>
      </c>
      <c r="T4181" s="43">
        <f ca="1">_xll.BInterpol('Base CDI'!$H$4:$H$28,'Base CDI'!$J$4:$J$29,S4181,"Cubic","Extrapolate=Linear","MultiX=Average","Skip=True","Sort=True")</f>
        <v>13.831451530878983</v>
      </c>
      <c r="U4181" s="43">
        <f ca="1">_xll.BInterpol('Base CDI'!$H$4:$H$28,'Base CDI'!$I$4:$I$29,S4181,"Cubic","Extrapolate=Linear","MultiX=Average","Skip=True","Sort=True")</f>
        <v>13.830727119147264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50040</v>
      </c>
      <c r="T4182" s="43">
        <f ca="1">_xll.BInterpol('Base CDI'!$H$4:$H$28,'Base CDI'!$J$4:$J$29,S4182,"Cubic","Extrapolate=Linear","MultiX=Average","Skip=True","Sort=True")</f>
        <v>13.831301021175399</v>
      </c>
      <c r="U4182" s="43">
        <f ca="1">_xll.BInterpol('Base CDI'!$H$4:$H$28,'Base CDI'!$I$4:$I$29,S4182,"Cubic","Extrapolate=Linear","MultiX=Average","Skip=True","Sort=True")</f>
        <v>13.8308180790349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50041</v>
      </c>
      <c r="T4183" s="43">
        <f ca="1">_xll.BInterpol('Base CDI'!$H$4:$H$28,'Base CDI'!$J$4:$J$29,S4183,"Cubic","Extrapolate=Linear","MultiX=Average","Skip=True","Sort=True")</f>
        <v>13.831150510764521</v>
      </c>
      <c r="U4183" s="43">
        <f ca="1">_xll.BInterpol('Base CDI'!$H$4:$H$28,'Base CDI'!$I$4:$I$29,S4183,"Cubic","Extrapolate=Linear","MultiX=Average","Skip=True","Sort=True")</f>
        <v>13.830909039398467</v>
      </c>
    </row>
    <row r="4184" spans="16:21" x14ac:dyDescent="0.25">
      <c r="P4184" s="10">
        <v>40596</v>
      </c>
      <c r="Q4184">
        <v>24.91282</v>
      </c>
      <c r="S4184" s="42">
        <f t="shared" ca="1" si="70"/>
        <v>50042</v>
      </c>
      <c r="T4184" s="43">
        <f ca="1">_xll.BInterpol('Base CDI'!$H$4:$H$28,'Base CDI'!$J$4:$J$29,S4184,"Cubic","Extrapolate=Linear","MultiX=Average","Skip=True","Sort=True")</f>
        <v>13.831</v>
      </c>
      <c r="U4184" s="43">
        <f ca="1">_xll.BInterpol('Base CDI'!$H$4:$H$28,'Base CDI'!$I$4:$I$29,S4184,"Cubic","Extrapolate=Linear","MultiX=Average","Skip=True","Sort=True")</f>
        <v>13.831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50043</v>
      </c>
      <c r="T4185" s="43">
        <f ca="1">_xll.BInterpol('Base CDI'!$H$4:$H$28,'Base CDI'!$J$4:$J$29,S4185,"Cubic","Extrapolate=Linear","MultiX=Average","Skip=True","Sort=True")</f>
        <v>13.83088098495212</v>
      </c>
      <c r="U4185" s="43">
        <f ca="1">_xll.BInterpol('Base CDI'!$H$4:$H$28,'Base CDI'!$I$4:$I$29,S4185,"Cubic","Extrapolate=Linear","MultiX=Average","Skip=True","Sort=True")</f>
        <v>13.831069767441861</v>
      </c>
    </row>
    <row r="4186" spans="16:21" x14ac:dyDescent="0.25">
      <c r="P4186" s="10">
        <v>40598</v>
      </c>
      <c r="Q4186">
        <v>24.93375</v>
      </c>
      <c r="S4186" s="42">
        <f t="shared" ca="1" si="70"/>
        <v>50044</v>
      </c>
      <c r="T4186" s="43">
        <f ca="1">_xll.BInterpol('Base CDI'!$H$4:$H$28,'Base CDI'!$J$4:$J$29,S4186,"Cubic","Extrapolate=Linear","MultiX=Average","Skip=True","Sort=True")</f>
        <v>13.830761969904239</v>
      </c>
      <c r="U4186" s="43">
        <f ca="1">_xll.BInterpol('Base CDI'!$H$4:$H$28,'Base CDI'!$I$4:$I$29,S4186,"Cubic","Extrapolate=Linear","MultiX=Average","Skip=True","Sort=True")</f>
        <v>13.83113953488372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50045</v>
      </c>
      <c r="T4187" s="43">
        <f ca="1">_xll.BInterpol('Base CDI'!$H$4:$H$28,'Base CDI'!$J$4:$J$29,S4187,"Cubic","Extrapolate=Linear","MultiX=Average","Skip=True","Sort=True")</f>
        <v>13.83064295485636</v>
      </c>
      <c r="U4187" s="43">
        <f ca="1">_xll.BInterpol('Base CDI'!$H$4:$H$28,'Base CDI'!$I$4:$I$29,S4187,"Cubic","Extrapolate=Linear","MultiX=Average","Skip=True","Sort=True")</f>
        <v>13.831209302325581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50046</v>
      </c>
      <c r="T4188" s="43">
        <f ca="1">_xll.BInterpol('Base CDI'!$H$4:$H$28,'Base CDI'!$J$4:$J$29,S4188,"Cubic","Extrapolate=Linear","MultiX=Average","Skip=True","Sort=True")</f>
        <v>13.830523939808481</v>
      </c>
      <c r="U4188" s="43">
        <f ca="1">_xll.BInterpol('Base CDI'!$H$4:$H$28,'Base CDI'!$I$4:$I$29,S4188,"Cubic","Extrapolate=Linear","MultiX=Average","Skip=True","Sort=True")</f>
        <v>13.831279069767442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50047</v>
      </c>
      <c r="T4189" s="43">
        <f ca="1">_xll.BInterpol('Base CDI'!$H$4:$H$28,'Base CDI'!$J$4:$J$29,S4189,"Cubic","Extrapolate=Linear","MultiX=Average","Skip=True","Sort=True")</f>
        <v>13.830404924760602</v>
      </c>
      <c r="U4189" s="43">
        <f ca="1">_xll.BInterpol('Base CDI'!$H$4:$H$28,'Base CDI'!$I$4:$I$29,S4189,"Cubic","Extrapolate=Linear","MultiX=Average","Skip=True","Sort=True")</f>
        <v>13.831348837209301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50048</v>
      </c>
      <c r="T4190" s="43">
        <f ca="1">_xll.BInterpol('Base CDI'!$H$4:$H$28,'Base CDI'!$J$4:$J$29,S4190,"Cubic","Extrapolate=Linear","MultiX=Average","Skip=True","Sort=True")</f>
        <v>13.830285909712721</v>
      </c>
      <c r="U4190" s="43">
        <f ca="1">_xll.BInterpol('Base CDI'!$H$4:$H$28,'Base CDI'!$I$4:$I$29,S4190,"Cubic","Extrapolate=Linear","MultiX=Average","Skip=True","Sort=True")</f>
        <v>13.831418604651162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50049</v>
      </c>
      <c r="T4191" s="43">
        <f ca="1">_xll.BInterpol('Base CDI'!$H$4:$H$28,'Base CDI'!$J$4:$J$29,S4191,"Cubic","Extrapolate=Linear","MultiX=Average","Skip=True","Sort=True")</f>
        <v>13.830166894664842</v>
      </c>
      <c r="U4191" s="43">
        <f ca="1">_xll.BInterpol('Base CDI'!$H$4:$H$28,'Base CDI'!$I$4:$I$29,S4191,"Cubic","Extrapolate=Linear","MultiX=Average","Skip=True","Sort=True")</f>
        <v>13.831488372093023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50050</v>
      </c>
      <c r="T4192" s="43">
        <f ca="1">_xll.BInterpol('Base CDI'!$H$4:$H$28,'Base CDI'!$J$4:$J$29,S4192,"Cubic","Extrapolate=Linear","MultiX=Average","Skip=True","Sort=True")</f>
        <v>13.830047879616963</v>
      </c>
      <c r="U4192" s="43">
        <f ca="1">_xll.BInterpol('Base CDI'!$H$4:$H$28,'Base CDI'!$I$4:$I$29,S4192,"Cubic","Extrapolate=Linear","MultiX=Average","Skip=True","Sort=True")</f>
        <v>13.831558139534883</v>
      </c>
    </row>
    <row r="4193" spans="16:21" x14ac:dyDescent="0.25">
      <c r="P4193" s="10">
        <v>40611</v>
      </c>
      <c r="Q4193">
        <v>25.00798</v>
      </c>
      <c r="S4193" s="42">
        <f t="shared" ca="1" si="70"/>
        <v>50051</v>
      </c>
      <c r="T4193" s="43">
        <f ca="1">_xll.BInterpol('Base CDI'!$H$4:$H$28,'Base CDI'!$J$4:$J$29,S4193,"Cubic","Extrapolate=Linear","MultiX=Average","Skip=True","Sort=True")</f>
        <v>13.829928864569084</v>
      </c>
      <c r="U4193" s="43">
        <f ca="1">_xll.BInterpol('Base CDI'!$H$4:$H$28,'Base CDI'!$I$4:$I$29,S4193,"Cubic","Extrapolate=Linear","MultiX=Average","Skip=True","Sort=True")</f>
        <v>13.831627906976744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50052</v>
      </c>
      <c r="T4194" s="43">
        <f ca="1">_xll.BInterpol('Base CDI'!$H$4:$H$28,'Base CDI'!$J$4:$J$29,S4194,"Cubic","Extrapolate=Linear","MultiX=Average","Skip=True","Sort=True")</f>
        <v>13.829809849521203</v>
      </c>
      <c r="U4194" s="43">
        <f ca="1">_xll.BInterpol('Base CDI'!$H$4:$H$28,'Base CDI'!$I$4:$I$29,S4194,"Cubic","Extrapolate=Linear","MultiX=Average","Skip=True","Sort=True")</f>
        <v>13.831697674418605</v>
      </c>
    </row>
    <row r="4195" spans="16:21" x14ac:dyDescent="0.25">
      <c r="P4195" s="10">
        <v>40613</v>
      </c>
      <c r="Q4195">
        <v>25.02984</v>
      </c>
      <c r="S4195" s="42">
        <f t="shared" ca="1" si="70"/>
        <v>50053</v>
      </c>
      <c r="T4195" s="43">
        <f ca="1">_xll.BInterpol('Base CDI'!$H$4:$H$28,'Base CDI'!$J$4:$J$29,S4195,"Cubic","Extrapolate=Linear","MultiX=Average","Skip=True","Sort=True")</f>
        <v>13.829690834473324</v>
      </c>
      <c r="U4195" s="43">
        <f ca="1">_xll.BInterpol('Base CDI'!$H$4:$H$28,'Base CDI'!$I$4:$I$29,S4195,"Cubic","Extrapolate=Linear","MultiX=Average","Skip=True","Sort=True")</f>
        <v>13.831767441860464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50054</v>
      </c>
      <c r="T4196" s="43">
        <f ca="1">_xll.BInterpol('Base CDI'!$H$4:$H$28,'Base CDI'!$J$4:$J$29,S4196,"Cubic","Extrapolate=Linear","MultiX=Average","Skip=True","Sort=True")</f>
        <v>13.829571819425444</v>
      </c>
      <c r="U4196" s="43">
        <f ca="1">_xll.BInterpol('Base CDI'!$H$4:$H$28,'Base CDI'!$I$4:$I$29,S4196,"Cubic","Extrapolate=Linear","MultiX=Average","Skip=True","Sort=True")</f>
        <v>13.831837209302325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50055</v>
      </c>
      <c r="T4197" s="43">
        <f ca="1">_xll.BInterpol('Base CDI'!$H$4:$H$28,'Base CDI'!$J$4:$J$29,S4197,"Cubic","Extrapolate=Linear","MultiX=Average","Skip=True","Sort=True")</f>
        <v>13.829452804377565</v>
      </c>
      <c r="U4197" s="43">
        <f ca="1">_xll.BInterpol('Base CDI'!$H$4:$H$28,'Base CDI'!$I$4:$I$29,S4197,"Cubic","Extrapolate=Linear","MultiX=Average","Skip=True","Sort=True")</f>
        <v>13.831906976744186</v>
      </c>
    </row>
    <row r="4198" spans="16:21" x14ac:dyDescent="0.25">
      <c r="P4198" s="10">
        <v>40618</v>
      </c>
      <c r="Q4198">
        <v>25.06268</v>
      </c>
      <c r="S4198" s="42">
        <f t="shared" ca="1" si="70"/>
        <v>50056</v>
      </c>
      <c r="T4198" s="43">
        <f ca="1">_xll.BInterpol('Base CDI'!$H$4:$H$28,'Base CDI'!$J$4:$J$29,S4198,"Cubic","Extrapolate=Linear","MultiX=Average","Skip=True","Sort=True")</f>
        <v>13.829333789329684</v>
      </c>
      <c r="U4198" s="43">
        <f ca="1">_xll.BInterpol('Base CDI'!$H$4:$H$28,'Base CDI'!$I$4:$I$29,S4198,"Cubic","Extrapolate=Linear","MultiX=Average","Skip=True","Sort=True")</f>
        <v>13.831976744186045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50057</v>
      </c>
      <c r="T4199" s="43">
        <f ca="1">_xll.BInterpol('Base CDI'!$H$4:$H$28,'Base CDI'!$J$4:$J$29,S4199,"Cubic","Extrapolate=Linear","MultiX=Average","Skip=True","Sort=True")</f>
        <v>13.829214774281805</v>
      </c>
      <c r="U4199" s="43">
        <f ca="1">_xll.BInterpol('Base CDI'!$H$4:$H$28,'Base CDI'!$I$4:$I$29,S4199,"Cubic","Extrapolate=Linear","MultiX=Average","Skip=True","Sort=True")</f>
        <v>13.832046511627906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50058</v>
      </c>
      <c r="T4200" s="43">
        <f ca="1">_xll.BInterpol('Base CDI'!$H$4:$H$28,'Base CDI'!$J$4:$J$29,S4200,"Cubic","Extrapolate=Linear","MultiX=Average","Skip=True","Sort=True")</f>
        <v>13.829095759233926</v>
      </c>
      <c r="U4200" s="43">
        <f ca="1">_xll.BInterpol('Base CDI'!$H$4:$H$28,'Base CDI'!$I$4:$I$29,S4200,"Cubic","Extrapolate=Linear","MultiX=Average","Skip=True","Sort=True")</f>
        <v>13.832116279069767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50059</v>
      </c>
      <c r="T4201" s="43">
        <f ca="1">_xll.BInterpol('Base CDI'!$H$4:$H$28,'Base CDI'!$J$4:$J$29,S4201,"Cubic","Extrapolate=Linear","MultiX=Average","Skip=True","Sort=True")</f>
        <v>13.828976744186045</v>
      </c>
      <c r="U4201" s="43">
        <f ca="1">_xll.BInterpol('Base CDI'!$H$4:$H$28,'Base CDI'!$I$4:$I$29,S4201,"Cubic","Extrapolate=Linear","MultiX=Average","Skip=True","Sort=True")</f>
        <v>13.832186046511627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50060</v>
      </c>
      <c r="T4202" s="43">
        <f ca="1">_xll.BInterpol('Base CDI'!$H$4:$H$28,'Base CDI'!$J$4:$J$29,S4202,"Cubic","Extrapolate=Linear","MultiX=Average","Skip=True","Sort=True")</f>
        <v>13.828857729138166</v>
      </c>
      <c r="U4202" s="43">
        <f ca="1">_xll.BInterpol('Base CDI'!$H$4:$H$28,'Base CDI'!$I$4:$I$29,S4202,"Cubic","Extrapolate=Linear","MultiX=Average","Skip=True","Sort=True")</f>
        <v>13.832255813953488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50061</v>
      </c>
      <c r="T4203" s="43">
        <f ca="1">_xll.BInterpol('Base CDI'!$H$4:$H$28,'Base CDI'!$J$4:$J$29,S4203,"Cubic","Extrapolate=Linear","MultiX=Average","Skip=True","Sort=True")</f>
        <v>13.828738714090287</v>
      </c>
      <c r="U4203" s="43">
        <f ca="1">_xll.BInterpol('Base CDI'!$H$4:$H$28,'Base CDI'!$I$4:$I$29,S4203,"Cubic","Extrapolate=Linear","MultiX=Average","Skip=True","Sort=True")</f>
        <v>13.832325581395349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50062</v>
      </c>
      <c r="T4204" s="43">
        <f ca="1">_xll.BInterpol('Base CDI'!$H$4:$H$28,'Base CDI'!$J$4:$J$29,S4204,"Cubic","Extrapolate=Linear","MultiX=Average","Skip=True","Sort=True")</f>
        <v>13.828619699042408</v>
      </c>
      <c r="U4204" s="43">
        <f ca="1">_xll.BInterpol('Base CDI'!$H$4:$H$28,'Base CDI'!$I$4:$I$29,S4204,"Cubic","Extrapolate=Linear","MultiX=Average","Skip=True","Sort=True")</f>
        <v>13.832395348837208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50063</v>
      </c>
      <c r="T4205" s="43">
        <f ca="1">_xll.BInterpol('Base CDI'!$H$4:$H$28,'Base CDI'!$J$4:$J$29,S4205,"Cubic","Extrapolate=Linear","MultiX=Average","Skip=True","Sort=True")</f>
        <v>13.828500683994527</v>
      </c>
      <c r="U4205" s="43">
        <f ca="1">_xll.BInterpol('Base CDI'!$H$4:$H$28,'Base CDI'!$I$4:$I$29,S4205,"Cubic","Extrapolate=Linear","MultiX=Average","Skip=True","Sort=True")</f>
        <v>13.832465116279069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50064</v>
      </c>
      <c r="T4206" s="43">
        <f ca="1">_xll.BInterpol('Base CDI'!$H$4:$H$28,'Base CDI'!$J$4:$J$29,S4206,"Cubic","Extrapolate=Linear","MultiX=Average","Skip=True","Sort=True")</f>
        <v>13.828381668946648</v>
      </c>
      <c r="U4206" s="43">
        <f ca="1">_xll.BInterpol('Base CDI'!$H$4:$H$28,'Base CDI'!$I$4:$I$29,S4206,"Cubic","Extrapolate=Linear","MultiX=Average","Skip=True","Sort=True")</f>
        <v>13.83253488372093</v>
      </c>
    </row>
    <row r="4207" spans="16:21" x14ac:dyDescent="0.25">
      <c r="P4207" s="10">
        <v>40631</v>
      </c>
      <c r="Q4207">
        <v>25.1615</v>
      </c>
      <c r="S4207" s="42">
        <f t="shared" ca="1" si="70"/>
        <v>50065</v>
      </c>
      <c r="T4207" s="43">
        <f ca="1">_xll.BInterpol('Base CDI'!$H$4:$H$28,'Base CDI'!$J$4:$J$29,S4207,"Cubic","Extrapolate=Linear","MultiX=Average","Skip=True","Sort=True")</f>
        <v>13.828262653898769</v>
      </c>
      <c r="U4207" s="43">
        <f ca="1">_xll.BInterpol('Base CDI'!$H$4:$H$28,'Base CDI'!$I$4:$I$29,S4207,"Cubic","Extrapolate=Linear","MultiX=Average","Skip=True","Sort=True")</f>
        <v>13.832604651162789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50066</v>
      </c>
      <c r="T4208" s="43">
        <f ca="1">_xll.BInterpol('Base CDI'!$H$4:$H$28,'Base CDI'!$J$4:$J$29,S4208,"Cubic","Extrapolate=Linear","MultiX=Average","Skip=True","Sort=True")</f>
        <v>13.828143638850889</v>
      </c>
      <c r="U4208" s="43">
        <f ca="1">_xll.BInterpol('Base CDI'!$H$4:$H$28,'Base CDI'!$I$4:$I$29,S4208,"Cubic","Extrapolate=Linear","MultiX=Average","Skip=True","Sort=True")</f>
        <v>13.83267441860465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50067</v>
      </c>
      <c r="T4209" s="43">
        <f ca="1">_xll.BInterpol('Base CDI'!$H$4:$H$28,'Base CDI'!$J$4:$J$29,S4209,"Cubic","Extrapolate=Linear","MultiX=Average","Skip=True","Sort=True")</f>
        <v>13.828024623803008</v>
      </c>
      <c r="U4209" s="43">
        <f ca="1">_xll.BInterpol('Base CDI'!$H$4:$H$28,'Base CDI'!$I$4:$I$29,S4209,"Cubic","Extrapolate=Linear","MultiX=Average","Skip=True","Sort=True")</f>
        <v>13.832744186046511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50068</v>
      </c>
      <c r="T4210" s="43">
        <f ca="1">_xll.BInterpol('Base CDI'!$H$4:$H$28,'Base CDI'!$J$4:$J$29,S4210,"Cubic","Extrapolate=Linear","MultiX=Average","Skip=True","Sort=True")</f>
        <v>13.827905608755129</v>
      </c>
      <c r="U4210" s="43">
        <f ca="1">_xll.BInterpol('Base CDI'!$H$4:$H$28,'Base CDI'!$I$4:$I$29,S4210,"Cubic","Extrapolate=Linear","MultiX=Average","Skip=True","Sort=True")</f>
        <v>13.832813953488373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50069</v>
      </c>
      <c r="T4211" s="43">
        <f ca="1">_xll.BInterpol('Base CDI'!$H$4:$H$28,'Base CDI'!$J$4:$J$29,S4211,"Cubic","Extrapolate=Linear","MultiX=Average","Skip=True","Sort=True")</f>
        <v>13.82778659370725</v>
      </c>
      <c r="U4211" s="43">
        <f ca="1">_xll.BInterpol('Base CDI'!$H$4:$H$28,'Base CDI'!$I$4:$I$29,S4211,"Cubic","Extrapolate=Linear","MultiX=Average","Skip=True","Sort=True")</f>
        <v>13.832883720930232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50070</v>
      </c>
      <c r="T4212" s="43">
        <f ca="1">_xll.BInterpol('Base CDI'!$H$4:$H$28,'Base CDI'!$J$4:$J$29,S4212,"Cubic","Extrapolate=Linear","MultiX=Average","Skip=True","Sort=True")</f>
        <v>13.827667578659371</v>
      </c>
      <c r="U4212" s="43">
        <f ca="1">_xll.BInterpol('Base CDI'!$H$4:$H$28,'Base CDI'!$I$4:$I$29,S4212,"Cubic","Extrapolate=Linear","MultiX=Average","Skip=True","Sort=True")</f>
        <v>13.832953488372093</v>
      </c>
    </row>
    <row r="4213" spans="16:21" x14ac:dyDescent="0.25">
      <c r="P4213" s="10">
        <v>40639</v>
      </c>
      <c r="Q4213">
        <v>25.22766</v>
      </c>
      <c r="S4213" s="42">
        <f t="shared" ca="1" si="70"/>
        <v>50071</v>
      </c>
      <c r="T4213" s="43">
        <f ca="1">_xll.BInterpol('Base CDI'!$H$4:$H$28,'Base CDI'!$J$4:$J$29,S4213,"Cubic","Extrapolate=Linear","MultiX=Average","Skip=True","Sort=True")</f>
        <v>13.82754856361149</v>
      </c>
      <c r="U4213" s="43">
        <f ca="1">_xll.BInterpol('Base CDI'!$H$4:$H$28,'Base CDI'!$I$4:$I$29,S4213,"Cubic","Extrapolate=Linear","MultiX=Average","Skip=True","Sort=True")</f>
        <v>13.833023255813954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50072</v>
      </c>
      <c r="T4214" s="43">
        <f ca="1">_xll.BInterpol('Base CDI'!$H$4:$H$28,'Base CDI'!$J$4:$J$29,S4214,"Cubic","Extrapolate=Linear","MultiX=Average","Skip=True","Sort=True")</f>
        <v>13.827429548563611</v>
      </c>
      <c r="U4214" s="43">
        <f ca="1">_xll.BInterpol('Base CDI'!$H$4:$H$28,'Base CDI'!$I$4:$I$29,S4214,"Cubic","Extrapolate=Linear","MultiX=Average","Skip=True","Sort=True")</f>
        <v>13.833093023255813</v>
      </c>
    </row>
    <row r="4215" spans="16:21" x14ac:dyDescent="0.25">
      <c r="P4215" s="10">
        <v>40641</v>
      </c>
      <c r="Q4215">
        <v>25.24972</v>
      </c>
      <c r="S4215" s="42">
        <f t="shared" ca="1" si="70"/>
        <v>50073</v>
      </c>
      <c r="T4215" s="43">
        <f ca="1">_xll.BInterpol('Base CDI'!$H$4:$H$28,'Base CDI'!$J$4:$J$29,S4215,"Cubic","Extrapolate=Linear","MultiX=Average","Skip=True","Sort=True")</f>
        <v>13.827310533515732</v>
      </c>
      <c r="U4215" s="43">
        <f ca="1">_xll.BInterpol('Base CDI'!$H$4:$H$28,'Base CDI'!$I$4:$I$29,S4215,"Cubic","Extrapolate=Linear","MultiX=Average","Skip=True","Sort=True")</f>
        <v>13.833162790697674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50074</v>
      </c>
      <c r="T4216" s="43">
        <f ca="1">_xll.BInterpol('Base CDI'!$H$4:$H$28,'Base CDI'!$J$4:$J$29,S4216,"Cubic","Extrapolate=Linear","MultiX=Average","Skip=True","Sort=True")</f>
        <v>13.827191518467853</v>
      </c>
      <c r="U4216" s="43">
        <f ca="1">_xll.BInterpol('Base CDI'!$H$4:$H$28,'Base CDI'!$I$4:$I$29,S4216,"Cubic","Extrapolate=Linear","MultiX=Average","Skip=True","Sort=True")</f>
        <v>13.833232558139535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50075</v>
      </c>
      <c r="T4217" s="43">
        <f ca="1">_xll.BInterpol('Base CDI'!$H$4:$H$28,'Base CDI'!$J$4:$J$29,S4217,"Cubic","Extrapolate=Linear","MultiX=Average","Skip=True","Sort=True")</f>
        <v>13.827072503419972</v>
      </c>
      <c r="U4217" s="43">
        <f ca="1">_xll.BInterpol('Base CDI'!$H$4:$H$28,'Base CDI'!$I$4:$I$29,S4217,"Cubic","Extrapolate=Linear","MultiX=Average","Skip=True","Sort=True")</f>
        <v>13.833302325581394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50076</v>
      </c>
      <c r="T4218" s="43">
        <f ca="1">_xll.BInterpol('Base CDI'!$H$4:$H$28,'Base CDI'!$J$4:$J$29,S4218,"Cubic","Extrapolate=Linear","MultiX=Average","Skip=True","Sort=True")</f>
        <v>13.826953488372093</v>
      </c>
      <c r="U4218" s="43">
        <f ca="1">_xll.BInterpol('Base CDI'!$H$4:$H$28,'Base CDI'!$I$4:$I$29,S4218,"Cubic","Extrapolate=Linear","MultiX=Average","Skip=True","Sort=True")</f>
        <v>13.833372093023256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50077</v>
      </c>
      <c r="T4219" s="43">
        <f ca="1">_xll.BInterpol('Base CDI'!$H$4:$H$28,'Base CDI'!$J$4:$J$29,S4219,"Cubic","Extrapolate=Linear","MultiX=Average","Skip=True","Sort=True")</f>
        <v>13.826834473324213</v>
      </c>
      <c r="U4219" s="43">
        <f ca="1">_xll.BInterpol('Base CDI'!$H$4:$H$28,'Base CDI'!$I$4:$I$29,S4219,"Cubic","Extrapolate=Linear","MultiX=Average","Skip=True","Sort=True")</f>
        <v>13.833441860465117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50078</v>
      </c>
      <c r="T4220" s="43">
        <f ca="1">_xll.BInterpol('Base CDI'!$H$4:$H$28,'Base CDI'!$J$4:$J$29,S4220,"Cubic","Extrapolate=Linear","MultiX=Average","Skip=True","Sort=True")</f>
        <v>13.826715458276333</v>
      </c>
      <c r="U4220" s="43">
        <f ca="1">_xll.BInterpol('Base CDI'!$H$4:$H$28,'Base CDI'!$I$4:$I$29,S4220,"Cubic","Extrapolate=Linear","MultiX=Average","Skip=True","Sort=True")</f>
        <v>13.833511627906976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50079</v>
      </c>
      <c r="T4221" s="43">
        <f ca="1">_xll.BInterpol('Base CDI'!$H$4:$H$28,'Base CDI'!$J$4:$J$29,S4221,"Cubic","Extrapolate=Linear","MultiX=Average","Skip=True","Sort=True")</f>
        <v>13.826596443228453</v>
      </c>
      <c r="U4221" s="43">
        <f ca="1">_xll.BInterpol('Base CDI'!$H$4:$H$28,'Base CDI'!$I$4:$I$29,S4221,"Cubic","Extrapolate=Linear","MultiX=Average","Skip=True","Sort=True")</f>
        <v>13.833581395348837</v>
      </c>
    </row>
    <row r="4222" spans="16:21" x14ac:dyDescent="0.25">
      <c r="P4222" s="10">
        <v>40652</v>
      </c>
      <c r="Q4222">
        <v>25.32715</v>
      </c>
      <c r="S4222" s="42">
        <f t="shared" ca="1" si="70"/>
        <v>50080</v>
      </c>
      <c r="T4222" s="43">
        <f ca="1">_xll.BInterpol('Base CDI'!$H$4:$H$28,'Base CDI'!$J$4:$J$29,S4222,"Cubic","Extrapolate=Linear","MultiX=Average","Skip=True","Sort=True")</f>
        <v>13.826477428180574</v>
      </c>
      <c r="U4222" s="43">
        <f ca="1">_xll.BInterpol('Base CDI'!$H$4:$H$28,'Base CDI'!$I$4:$I$29,S4222,"Cubic","Extrapolate=Linear","MultiX=Average","Skip=True","Sort=True")</f>
        <v>13.833651162790698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50081</v>
      </c>
      <c r="T4223" s="43">
        <f ca="1">_xll.BInterpol('Base CDI'!$H$4:$H$28,'Base CDI'!$J$4:$J$29,S4223,"Cubic","Extrapolate=Linear","MultiX=Average","Skip=True","Sort=True")</f>
        <v>13.826358413132695</v>
      </c>
      <c r="U4223" s="43">
        <f ca="1">_xll.BInterpol('Base CDI'!$H$4:$H$28,'Base CDI'!$I$4:$I$29,S4223,"Cubic","Extrapolate=Linear","MultiX=Average","Skip=True","Sort=True")</f>
        <v>13.833720930232557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50082</v>
      </c>
      <c r="T4224" s="43">
        <f ca="1">_xll.BInterpol('Base CDI'!$H$4:$H$28,'Base CDI'!$J$4:$J$29,S4224,"Cubic","Extrapolate=Linear","MultiX=Average","Skip=True","Sort=True")</f>
        <v>13.826239398084814</v>
      </c>
      <c r="U4224" s="43">
        <f ca="1">_xll.BInterpol('Base CDI'!$H$4:$H$28,'Base CDI'!$I$4:$I$29,S4224,"Cubic","Extrapolate=Linear","MultiX=Average","Skip=True","Sort=True")</f>
        <v>13.833790697674418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50083</v>
      </c>
      <c r="T4225" s="43">
        <f ca="1">_xll.BInterpol('Base CDI'!$H$4:$H$28,'Base CDI'!$J$4:$J$29,S4225,"Cubic","Extrapolate=Linear","MultiX=Average","Skip=True","Sort=True")</f>
        <v>13.826120383036935</v>
      </c>
      <c r="U4225" s="43">
        <f ca="1">_xll.BInterpol('Base CDI'!$H$4:$H$28,'Base CDI'!$I$4:$I$29,S4225,"Cubic","Extrapolate=Linear","MultiX=Average","Skip=True","Sort=True")</f>
        <v>13.833860465116279</v>
      </c>
    </row>
    <row r="4226" spans="16:21" x14ac:dyDescent="0.25">
      <c r="P4226" s="10">
        <v>40660</v>
      </c>
      <c r="Q4226">
        <v>25.37191</v>
      </c>
      <c r="S4226" s="42">
        <f t="shared" ca="1" si="70"/>
        <v>50084</v>
      </c>
      <c r="T4226" s="43">
        <f ca="1">_xll.BInterpol('Base CDI'!$H$4:$H$28,'Base CDI'!$J$4:$J$29,S4226,"Cubic","Extrapolate=Linear","MultiX=Average","Skip=True","Sort=True")</f>
        <v>13.826001367989056</v>
      </c>
      <c r="U4226" s="43">
        <f ca="1">_xll.BInterpol('Base CDI'!$H$4:$H$28,'Base CDI'!$I$4:$I$29,S4226,"Cubic","Extrapolate=Linear","MultiX=Average","Skip=True","Sort=True")</f>
        <v>13.833930232558139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50085</v>
      </c>
      <c r="T4227" s="43">
        <f ca="1">_xll.BInterpol('Base CDI'!$H$4:$H$28,'Base CDI'!$J$4:$J$29,S4227,"Cubic","Extrapolate=Linear","MultiX=Average","Skip=True","Sort=True")</f>
        <v>13.825882352941177</v>
      </c>
      <c r="U4227" s="43">
        <f ca="1">_xll.BInterpol('Base CDI'!$H$4:$H$28,'Base CDI'!$I$4:$I$29,S4227,"Cubic","Extrapolate=Linear","MultiX=Average","Skip=True","Sort=True")</f>
        <v>13.834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50086</v>
      </c>
      <c r="T4228" s="43">
        <f ca="1">_xll.BInterpol('Base CDI'!$H$4:$H$28,'Base CDI'!$J$4:$J$29,S4228,"Cubic","Extrapolate=Linear","MultiX=Average","Skip=True","Sort=True")</f>
        <v>13.825763337893296</v>
      </c>
      <c r="U4228" s="43">
        <f ca="1">_xll.BInterpol('Base CDI'!$H$4:$H$28,'Base CDI'!$I$4:$I$29,S4228,"Cubic","Extrapolate=Linear","MultiX=Average","Skip=True","Sort=True")</f>
        <v>13.834069767441861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50087</v>
      </c>
      <c r="T4229" s="43">
        <f ca="1">_xll.BInterpol('Base CDI'!$H$4:$H$28,'Base CDI'!$J$4:$J$29,S4229,"Cubic","Extrapolate=Linear","MultiX=Average","Skip=True","Sort=True")</f>
        <v>13.825644322845417</v>
      </c>
      <c r="U4229" s="43">
        <f ca="1">_xll.BInterpol('Base CDI'!$H$4:$H$28,'Base CDI'!$I$4:$I$29,S4229,"Cubic","Extrapolate=Linear","MultiX=Average","Skip=True","Sort=True")</f>
        <v>13.83413953488372</v>
      </c>
    </row>
    <row r="4230" spans="16:21" x14ac:dyDescent="0.25">
      <c r="P4230" s="10">
        <v>40666</v>
      </c>
      <c r="Q4230">
        <v>25.41722</v>
      </c>
      <c r="S4230" s="42">
        <f t="shared" ca="1" si="70"/>
        <v>50088</v>
      </c>
      <c r="T4230" s="43">
        <f ca="1">_xll.BInterpol('Base CDI'!$H$4:$H$28,'Base CDI'!$J$4:$J$29,S4230,"Cubic","Extrapolate=Linear","MultiX=Average","Skip=True","Sort=True")</f>
        <v>13.825525307797538</v>
      </c>
      <c r="U4230" s="43">
        <f ca="1">_xll.BInterpol('Base CDI'!$H$4:$H$28,'Base CDI'!$I$4:$I$29,S4230,"Cubic","Extrapolate=Linear","MultiX=Average","Skip=True","Sort=True")</f>
        <v>13.834209302325581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50089</v>
      </c>
      <c r="T4231" s="43">
        <f ca="1">_xll.BInterpol('Base CDI'!$H$4:$H$28,'Base CDI'!$J$4:$J$29,S4231,"Cubic","Extrapolate=Linear","MultiX=Average","Skip=True","Sort=True")</f>
        <v>13.825406292749658</v>
      </c>
      <c r="U4231" s="43">
        <f ca="1">_xll.BInterpol('Base CDI'!$H$4:$H$28,'Base CDI'!$I$4:$I$29,S4231,"Cubic","Extrapolate=Linear","MultiX=Average","Skip=True","Sort=True")</f>
        <v>13.834279069767442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50090</v>
      </c>
      <c r="T4232" s="43">
        <f ca="1">_xll.BInterpol('Base CDI'!$H$4:$H$28,'Base CDI'!$J$4:$J$29,S4232,"Cubic","Extrapolate=Linear","MultiX=Average","Skip=True","Sort=True")</f>
        <v>13.825287277701777</v>
      </c>
      <c r="U4232" s="43">
        <f ca="1">_xll.BInterpol('Base CDI'!$H$4:$H$28,'Base CDI'!$I$4:$I$29,S4232,"Cubic","Extrapolate=Linear","MultiX=Average","Skip=True","Sort=True")</f>
        <v>13.834348837209301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50091</v>
      </c>
      <c r="T4233" s="43">
        <f ca="1">_xll.BInterpol('Base CDI'!$H$4:$H$28,'Base CDI'!$J$4:$J$29,S4233,"Cubic","Extrapolate=Linear","MultiX=Average","Skip=True","Sort=True")</f>
        <v>13.825168262653898</v>
      </c>
      <c r="U4233" s="43">
        <f ca="1">_xll.BInterpol('Base CDI'!$H$4:$H$28,'Base CDI'!$I$4:$I$29,S4233,"Cubic","Extrapolate=Linear","MultiX=Average","Skip=True","Sort=True")</f>
        <v>13.834418604651162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50092</v>
      </c>
      <c r="T4234" s="43">
        <f ca="1">_xll.BInterpol('Base CDI'!$H$4:$H$28,'Base CDI'!$J$4:$J$29,S4234,"Cubic","Extrapolate=Linear","MultiX=Average","Skip=True","Sort=True")</f>
        <v>13.825049247606019</v>
      </c>
      <c r="U4234" s="43">
        <f ca="1">_xll.BInterpol('Base CDI'!$H$4:$H$28,'Base CDI'!$I$4:$I$29,S4234,"Cubic","Extrapolate=Linear","MultiX=Average","Skip=True","Sort=True")</f>
        <v>13.834488372093023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50093</v>
      </c>
      <c r="T4235" s="43">
        <f ca="1">_xll.BInterpol('Base CDI'!$H$4:$H$28,'Base CDI'!$J$4:$J$29,S4235,"Cubic","Extrapolate=Linear","MultiX=Average","Skip=True","Sort=True")</f>
        <v>13.824930232558138</v>
      </c>
      <c r="U4235" s="43">
        <f ca="1">_xll.BInterpol('Base CDI'!$H$4:$H$28,'Base CDI'!$I$4:$I$29,S4235,"Cubic","Extrapolate=Linear","MultiX=Average","Skip=True","Sort=True")</f>
        <v>13.834558139534883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50094</v>
      </c>
      <c r="T4236" s="43">
        <f ca="1">_xll.BInterpol('Base CDI'!$H$4:$H$28,'Base CDI'!$J$4:$J$29,S4236,"Cubic","Extrapolate=Linear","MultiX=Average","Skip=True","Sort=True")</f>
        <v>13.824811217510259</v>
      </c>
      <c r="U4236" s="43">
        <f ca="1">_xll.BInterpol('Base CDI'!$H$4:$H$28,'Base CDI'!$I$4:$I$29,S4236,"Cubic","Extrapolate=Linear","MultiX=Average","Skip=True","Sort=True")</f>
        <v>13.834627906976744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50095</v>
      </c>
      <c r="T4237" s="43">
        <f ca="1">_xll.BInterpol('Base CDI'!$H$4:$H$28,'Base CDI'!$J$4:$J$29,S4237,"Cubic","Extrapolate=Linear","MultiX=Average","Skip=True","Sort=True")</f>
        <v>13.82469220246238</v>
      </c>
      <c r="U4237" s="43">
        <f ca="1">_xll.BInterpol('Base CDI'!$H$4:$H$28,'Base CDI'!$I$4:$I$29,S4237,"Cubic","Extrapolate=Linear","MultiX=Average","Skip=True","Sort=True")</f>
        <v>13.834697674418605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50096</v>
      </c>
      <c r="T4238" s="43">
        <f ca="1">_xll.BInterpol('Base CDI'!$H$4:$H$28,'Base CDI'!$J$4:$J$29,S4238,"Cubic","Extrapolate=Linear","MultiX=Average","Skip=True","Sort=True")</f>
        <v>13.824573187414501</v>
      </c>
      <c r="U4238" s="43">
        <f ca="1">_xll.BInterpol('Base CDI'!$H$4:$H$28,'Base CDI'!$I$4:$I$29,S4238,"Cubic","Extrapolate=Linear","MultiX=Average","Skip=True","Sort=True")</f>
        <v>13.834767441860464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50097</v>
      </c>
      <c r="T4239" s="43">
        <f ca="1">_xll.BInterpol('Base CDI'!$H$4:$H$28,'Base CDI'!$J$4:$J$29,S4239,"Cubic","Extrapolate=Linear","MultiX=Average","Skip=True","Sort=True")</f>
        <v>13.82445417236662</v>
      </c>
      <c r="U4239" s="43">
        <f ca="1">_xll.BInterpol('Base CDI'!$H$4:$H$28,'Base CDI'!$I$4:$I$29,S4239,"Cubic","Extrapolate=Linear","MultiX=Average","Skip=True","Sort=True")</f>
        <v>13.834837209302325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50098</v>
      </c>
      <c r="T4240" s="43">
        <f ca="1">_xll.BInterpol('Base CDI'!$H$4:$H$28,'Base CDI'!$J$4:$J$29,S4240,"Cubic","Extrapolate=Linear","MultiX=Average","Skip=True","Sort=True")</f>
        <v>13.824335157318741</v>
      </c>
      <c r="U4240" s="43">
        <f ca="1">_xll.BInterpol('Base CDI'!$H$4:$H$28,'Base CDI'!$I$4:$I$29,S4240,"Cubic","Extrapolate=Linear","MultiX=Average","Skip=True","Sort=True")</f>
        <v>13.834906976744186</v>
      </c>
    </row>
    <row r="4241" spans="16:21" x14ac:dyDescent="0.25">
      <c r="P4241" s="10">
        <v>40681</v>
      </c>
      <c r="Q4241">
        <v>25.54213</v>
      </c>
      <c r="S4241" s="42">
        <f t="shared" ca="1" si="71"/>
        <v>50099</v>
      </c>
      <c r="T4241" s="43">
        <f ca="1">_xll.BInterpol('Base CDI'!$H$4:$H$28,'Base CDI'!$J$4:$J$29,S4241,"Cubic","Extrapolate=Linear","MultiX=Average","Skip=True","Sort=True")</f>
        <v>13.824216142270862</v>
      </c>
      <c r="U4241" s="43">
        <f ca="1">_xll.BInterpol('Base CDI'!$H$4:$H$28,'Base CDI'!$I$4:$I$29,S4241,"Cubic","Extrapolate=Linear","MultiX=Average","Skip=True","Sort=True")</f>
        <v>13.834976744186045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50100</v>
      </c>
      <c r="T4242" s="43">
        <f ca="1">_xll.BInterpol('Base CDI'!$H$4:$H$28,'Base CDI'!$J$4:$J$29,S4242,"Cubic","Extrapolate=Linear","MultiX=Average","Skip=True","Sort=True")</f>
        <v>13.824097127222982</v>
      </c>
      <c r="U4242" s="43">
        <f ca="1">_xll.BInterpol('Base CDI'!$H$4:$H$28,'Base CDI'!$I$4:$I$29,S4242,"Cubic","Extrapolate=Linear","MultiX=Average","Skip=True","Sort=True")</f>
        <v>13.835046511627906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50101</v>
      </c>
      <c r="T4243" s="43">
        <f ca="1">_xll.BInterpol('Base CDI'!$H$4:$H$28,'Base CDI'!$J$4:$J$29,S4243,"Cubic","Extrapolate=Linear","MultiX=Average","Skip=True","Sort=True")</f>
        <v>13.823978112175102</v>
      </c>
      <c r="U4243" s="43">
        <f ca="1">_xll.BInterpol('Base CDI'!$H$4:$H$28,'Base CDI'!$I$4:$I$29,S4243,"Cubic","Extrapolate=Linear","MultiX=Average","Skip=True","Sort=True")</f>
        <v>13.835116279069767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50102</v>
      </c>
      <c r="T4244" s="43">
        <f ca="1">_xll.BInterpol('Base CDI'!$H$4:$H$28,'Base CDI'!$J$4:$J$29,S4244,"Cubic","Extrapolate=Linear","MultiX=Average","Skip=True","Sort=True")</f>
        <v>13.823859097127222</v>
      </c>
      <c r="U4244" s="43">
        <f ca="1">_xll.BInterpol('Base CDI'!$H$4:$H$28,'Base CDI'!$I$4:$I$29,S4244,"Cubic","Extrapolate=Linear","MultiX=Average","Skip=True","Sort=True")</f>
        <v>13.835186046511627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50103</v>
      </c>
      <c r="T4245" s="43">
        <f ca="1">_xll.BInterpol('Base CDI'!$H$4:$H$28,'Base CDI'!$J$4:$J$29,S4245,"Cubic","Extrapolate=Linear","MultiX=Average","Skip=True","Sort=True")</f>
        <v>13.823740082079343</v>
      </c>
      <c r="U4245" s="43">
        <f ca="1">_xll.BInterpol('Base CDI'!$H$4:$H$28,'Base CDI'!$I$4:$I$29,S4245,"Cubic","Extrapolate=Linear","MultiX=Average","Skip=True","Sort=True")</f>
        <v>13.835255813953488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50104</v>
      </c>
      <c r="T4246" s="43">
        <f ca="1">_xll.BInterpol('Base CDI'!$H$4:$H$28,'Base CDI'!$J$4:$J$29,S4246,"Cubic","Extrapolate=Linear","MultiX=Average","Skip=True","Sort=True")</f>
        <v>13.823621067031464</v>
      </c>
      <c r="U4246" s="43">
        <f ca="1">_xll.BInterpol('Base CDI'!$H$4:$H$28,'Base CDI'!$I$4:$I$29,S4246,"Cubic","Extrapolate=Linear","MultiX=Average","Skip=True","Sort=True")</f>
        <v>13.835325581395349</v>
      </c>
    </row>
    <row r="4247" spans="16:21" x14ac:dyDescent="0.25">
      <c r="P4247" s="10">
        <v>40689</v>
      </c>
      <c r="Q4247">
        <v>25.61055</v>
      </c>
      <c r="S4247" s="42">
        <f t="shared" ca="1" si="71"/>
        <v>50105</v>
      </c>
      <c r="T4247" s="43">
        <f ca="1">_xll.BInterpol('Base CDI'!$H$4:$H$28,'Base CDI'!$J$4:$J$29,S4247,"Cubic","Extrapolate=Linear","MultiX=Average","Skip=True","Sort=True")</f>
        <v>13.823502051983583</v>
      </c>
      <c r="U4247" s="43">
        <f ca="1">_xll.BInterpol('Base CDI'!$H$4:$H$28,'Base CDI'!$I$4:$I$29,S4247,"Cubic","Extrapolate=Linear","MultiX=Average","Skip=True","Sort=True")</f>
        <v>13.835395348837208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50106</v>
      </c>
      <c r="T4248" s="43">
        <f ca="1">_xll.BInterpol('Base CDI'!$H$4:$H$28,'Base CDI'!$J$4:$J$29,S4248,"Cubic","Extrapolate=Linear","MultiX=Average","Skip=True","Sort=True")</f>
        <v>13.823383036935704</v>
      </c>
      <c r="U4248" s="43">
        <f ca="1">_xll.BInterpol('Base CDI'!$H$4:$H$28,'Base CDI'!$I$4:$I$29,S4248,"Cubic","Extrapolate=Linear","MultiX=Average","Skip=True","Sort=True")</f>
        <v>13.835465116279069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50107</v>
      </c>
      <c r="T4249" s="43">
        <f ca="1">_xll.BInterpol('Base CDI'!$H$4:$H$28,'Base CDI'!$J$4:$J$29,S4249,"Cubic","Extrapolate=Linear","MultiX=Average","Skip=True","Sort=True")</f>
        <v>13.823264021887825</v>
      </c>
      <c r="U4249" s="43">
        <f ca="1">_xll.BInterpol('Base CDI'!$H$4:$H$28,'Base CDI'!$I$4:$I$29,S4249,"Cubic","Extrapolate=Linear","MultiX=Average","Skip=True","Sort=True")</f>
        <v>13.83553488372093</v>
      </c>
    </row>
    <row r="4250" spans="16:21" x14ac:dyDescent="0.25">
      <c r="P4250" s="10">
        <v>40694</v>
      </c>
      <c r="Q4250">
        <v>25.6448</v>
      </c>
      <c r="S4250" s="42">
        <f t="shared" ca="1" si="71"/>
        <v>50108</v>
      </c>
      <c r="T4250" s="43">
        <f ca="1">_xll.BInterpol('Base CDI'!$H$4:$H$28,'Base CDI'!$J$4:$J$29,S4250,"Cubic","Extrapolate=Linear","MultiX=Average","Skip=True","Sort=True")</f>
        <v>13.823145006839944</v>
      </c>
      <c r="U4250" s="43">
        <f ca="1">_xll.BInterpol('Base CDI'!$H$4:$H$28,'Base CDI'!$I$4:$I$29,S4250,"Cubic","Extrapolate=Linear","MultiX=Average","Skip=True","Sort=True")</f>
        <v>13.835604651162789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50109</v>
      </c>
      <c r="T4251" s="43">
        <f ca="1">_xll.BInterpol('Base CDI'!$H$4:$H$28,'Base CDI'!$J$4:$J$29,S4251,"Cubic","Extrapolate=Linear","MultiX=Average","Skip=True","Sort=True")</f>
        <v>13.823025991792065</v>
      </c>
      <c r="U4251" s="43">
        <f ca="1">_xll.BInterpol('Base CDI'!$H$4:$H$28,'Base CDI'!$I$4:$I$29,S4251,"Cubic","Extrapolate=Linear","MultiX=Average","Skip=True","Sort=True")</f>
        <v>13.835674418604651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50110</v>
      </c>
      <c r="T4252" s="43">
        <f ca="1">_xll.BInterpol('Base CDI'!$H$4:$H$28,'Base CDI'!$J$4:$J$29,S4252,"Cubic","Extrapolate=Linear","MultiX=Average","Skip=True","Sort=True")</f>
        <v>13.822906976744186</v>
      </c>
      <c r="U4252" s="43">
        <f ca="1">_xll.BInterpol('Base CDI'!$H$4:$H$28,'Base CDI'!$I$4:$I$29,S4252,"Cubic","Extrapolate=Linear","MultiX=Average","Skip=True","Sort=True")</f>
        <v>13.835744186046512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50111</v>
      </c>
      <c r="T4253" s="43">
        <f ca="1">_xll.BInterpol('Base CDI'!$H$4:$H$28,'Base CDI'!$J$4:$J$29,S4253,"Cubic","Extrapolate=Linear","MultiX=Average","Skip=True","Sort=True")</f>
        <v>13.822787961696307</v>
      </c>
      <c r="U4253" s="43">
        <f ca="1">_xll.BInterpol('Base CDI'!$H$4:$H$28,'Base CDI'!$I$4:$I$29,S4253,"Cubic","Extrapolate=Linear","MultiX=Average","Skip=True","Sort=True")</f>
        <v>13.835813953488371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50112</v>
      </c>
      <c r="T4254" s="43">
        <f ca="1">_xll.BInterpol('Base CDI'!$H$4:$H$28,'Base CDI'!$J$4:$J$29,S4254,"Cubic","Extrapolate=Linear","MultiX=Average","Skip=True","Sort=True")</f>
        <v>13.822668946648426</v>
      </c>
      <c r="U4254" s="43">
        <f ca="1">_xll.BInterpol('Base CDI'!$H$4:$H$28,'Base CDI'!$I$4:$I$29,S4254,"Cubic","Extrapolate=Linear","MultiX=Average","Skip=True","Sort=True")</f>
        <v>13.835883720930232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50113</v>
      </c>
      <c r="T4255" s="43">
        <f ca="1">_xll.BInterpol('Base CDI'!$H$4:$H$28,'Base CDI'!$J$4:$J$29,S4255,"Cubic","Extrapolate=Linear","MultiX=Average","Skip=True","Sort=True")</f>
        <v>13.822549931600546</v>
      </c>
      <c r="U4255" s="43">
        <f ca="1">_xll.BInterpol('Base CDI'!$H$4:$H$28,'Base CDI'!$I$4:$I$29,S4255,"Cubic","Extrapolate=Linear","MultiX=Average","Skip=True","Sort=True")</f>
        <v>13.835953488372093</v>
      </c>
    </row>
    <row r="4256" spans="16:21" x14ac:dyDescent="0.25">
      <c r="P4256" s="10">
        <v>40702</v>
      </c>
      <c r="Q4256">
        <v>25.71349</v>
      </c>
      <c r="S4256" s="42">
        <f t="shared" ca="1" si="71"/>
        <v>50114</v>
      </c>
      <c r="T4256" s="43">
        <f ca="1">_xll.BInterpol('Base CDI'!$H$4:$H$28,'Base CDI'!$J$4:$J$29,S4256,"Cubic","Extrapolate=Linear","MultiX=Average","Skip=True","Sort=True")</f>
        <v>13.822430916552667</v>
      </c>
      <c r="U4256" s="43">
        <f ca="1">_xll.BInterpol('Base CDI'!$H$4:$H$28,'Base CDI'!$I$4:$I$29,S4256,"Cubic","Extrapolate=Linear","MultiX=Average","Skip=True","Sort=True")</f>
        <v>13.836023255813952</v>
      </c>
    </row>
    <row r="4257" spans="16:21" x14ac:dyDescent="0.25">
      <c r="P4257" s="10">
        <v>40703</v>
      </c>
      <c r="Q4257">
        <v>25.72495</v>
      </c>
      <c r="S4257" s="42">
        <f t="shared" ca="1" si="71"/>
        <v>50115</v>
      </c>
      <c r="T4257" s="43">
        <f ca="1">_xll.BInterpol('Base CDI'!$H$4:$H$28,'Base CDI'!$J$4:$J$29,S4257,"Cubic","Extrapolate=Linear","MultiX=Average","Skip=True","Sort=True")</f>
        <v>13.822311901504788</v>
      </c>
      <c r="U4257" s="43">
        <f ca="1">_xll.BInterpol('Base CDI'!$H$4:$H$28,'Base CDI'!$I$4:$I$29,S4257,"Cubic","Extrapolate=Linear","MultiX=Average","Skip=True","Sort=True")</f>
        <v>13.836093023255813</v>
      </c>
    </row>
    <row r="4258" spans="16:21" x14ac:dyDescent="0.25">
      <c r="P4258" s="10">
        <v>40704</v>
      </c>
      <c r="Q4258">
        <v>25.73659</v>
      </c>
      <c r="S4258" s="42">
        <f t="shared" ca="1" si="71"/>
        <v>50116</v>
      </c>
      <c r="T4258" s="43">
        <f ca="1">_xll.BInterpol('Base CDI'!$H$4:$H$28,'Base CDI'!$J$4:$J$29,S4258,"Cubic","Extrapolate=Linear","MultiX=Average","Skip=True","Sort=True")</f>
        <v>13.822192886456907</v>
      </c>
      <c r="U4258" s="43">
        <f ca="1">_xll.BInterpol('Base CDI'!$H$4:$H$28,'Base CDI'!$I$4:$I$29,S4258,"Cubic","Extrapolate=Linear","MultiX=Average","Skip=True","Sort=True")</f>
        <v>13.836162790697674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50117</v>
      </c>
      <c r="T4259" s="43">
        <f ca="1">_xll.BInterpol('Base CDI'!$H$4:$H$28,'Base CDI'!$J$4:$J$29,S4259,"Cubic","Extrapolate=Linear","MultiX=Average","Skip=True","Sort=True")</f>
        <v>13.822073871409028</v>
      </c>
      <c r="U4259" s="43">
        <f ca="1">_xll.BInterpol('Base CDI'!$H$4:$H$28,'Base CDI'!$I$4:$I$29,S4259,"Cubic","Extrapolate=Linear","MultiX=Average","Skip=True","Sort=True")</f>
        <v>13.836232558139534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50118</v>
      </c>
      <c r="T4260" s="43">
        <f ca="1">_xll.BInterpol('Base CDI'!$H$4:$H$28,'Base CDI'!$J$4:$J$29,S4260,"Cubic","Extrapolate=Linear","MultiX=Average","Skip=True","Sort=True")</f>
        <v>13.821954856361149</v>
      </c>
      <c r="U4260" s="43">
        <f ca="1">_xll.BInterpol('Base CDI'!$H$4:$H$28,'Base CDI'!$I$4:$I$29,S4260,"Cubic","Extrapolate=Linear","MultiX=Average","Skip=True","Sort=True")</f>
        <v>13.836302325581395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50119</v>
      </c>
      <c r="T4261" s="43">
        <f ca="1">_xll.BInterpol('Base CDI'!$H$4:$H$28,'Base CDI'!$J$4:$J$29,S4261,"Cubic","Extrapolate=Linear","MultiX=Average","Skip=True","Sort=True")</f>
        <v>13.82183584131327</v>
      </c>
      <c r="U4261" s="43">
        <f ca="1">_xll.BInterpol('Base CDI'!$H$4:$H$28,'Base CDI'!$I$4:$I$29,S4261,"Cubic","Extrapolate=Linear","MultiX=Average","Skip=True","Sort=True")</f>
        <v>13.836372093023256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50120</v>
      </c>
      <c r="T4262" s="43">
        <f ca="1">_xll.BInterpol('Base CDI'!$H$4:$H$28,'Base CDI'!$J$4:$J$29,S4262,"Cubic","Extrapolate=Linear","MultiX=Average","Skip=True","Sort=True")</f>
        <v>13.821716826265389</v>
      </c>
      <c r="U4262" s="43">
        <f ca="1">_xll.BInterpol('Base CDI'!$H$4:$H$28,'Base CDI'!$I$4:$I$29,S4262,"Cubic","Extrapolate=Linear","MultiX=Average","Skip=True","Sort=True")</f>
        <v>13.836441860465115</v>
      </c>
    </row>
    <row r="4263" spans="16:21" x14ac:dyDescent="0.25">
      <c r="P4263" s="10">
        <v>40711</v>
      </c>
      <c r="Q4263">
        <v>25.79496</v>
      </c>
      <c r="S4263" s="42">
        <f t="shared" ca="1" si="71"/>
        <v>50121</v>
      </c>
      <c r="T4263" s="43">
        <f ca="1">_xll.BInterpol('Base CDI'!$H$4:$H$28,'Base CDI'!$J$4:$J$29,S4263,"Cubic","Extrapolate=Linear","MultiX=Average","Skip=True","Sort=True")</f>
        <v>13.82159781121751</v>
      </c>
      <c r="U4263" s="43">
        <f ca="1">_xll.BInterpol('Base CDI'!$H$4:$H$28,'Base CDI'!$I$4:$I$29,S4263,"Cubic","Extrapolate=Linear","MultiX=Average","Skip=True","Sort=True")</f>
        <v>13.836511627906976</v>
      </c>
    </row>
    <row r="4264" spans="16:21" x14ac:dyDescent="0.25">
      <c r="P4264" s="10">
        <v>40714</v>
      </c>
      <c r="Q4264">
        <v>25.80668</v>
      </c>
      <c r="S4264" s="42">
        <f t="shared" ca="1" si="71"/>
        <v>50122</v>
      </c>
      <c r="T4264" s="43">
        <f ca="1">_xll.BInterpol('Base CDI'!$H$4:$H$28,'Base CDI'!$J$4:$J$29,S4264,"Cubic","Extrapolate=Linear","MultiX=Average","Skip=True","Sort=True")</f>
        <v>13.821478796169631</v>
      </c>
      <c r="U4264" s="43">
        <f ca="1">_xll.BInterpol('Base CDI'!$H$4:$H$28,'Base CDI'!$I$4:$I$29,S4264,"Cubic","Extrapolate=Linear","MultiX=Average","Skip=True","Sort=True")</f>
        <v>13.836581395348837</v>
      </c>
    </row>
    <row r="4265" spans="16:21" x14ac:dyDescent="0.25">
      <c r="P4265" s="10">
        <v>40715</v>
      </c>
      <c r="Q4265">
        <v>25.8184</v>
      </c>
      <c r="S4265" s="42">
        <f t="shared" ca="1" si="71"/>
        <v>50123</v>
      </c>
      <c r="T4265" s="43">
        <f ca="1">_xll.BInterpol('Base CDI'!$H$4:$H$28,'Base CDI'!$J$4:$J$29,S4265,"Cubic","Extrapolate=Linear","MultiX=Average","Skip=True","Sort=True")</f>
        <v>13.82135978112175</v>
      </c>
      <c r="U4265" s="43">
        <f ca="1">_xll.BInterpol('Base CDI'!$H$4:$H$28,'Base CDI'!$I$4:$I$29,S4265,"Cubic","Extrapolate=Linear","MultiX=Average","Skip=True","Sort=True")</f>
        <v>13.836651162790698</v>
      </c>
    </row>
    <row r="4266" spans="16:21" x14ac:dyDescent="0.25">
      <c r="P4266" s="10">
        <v>40716</v>
      </c>
      <c r="Q4266">
        <v>25.83014</v>
      </c>
      <c r="S4266" s="42">
        <f t="shared" ca="1" si="71"/>
        <v>50124</v>
      </c>
      <c r="T4266" s="43">
        <f ca="1">_xll.BInterpol('Base CDI'!$H$4:$H$28,'Base CDI'!$J$4:$J$29,S4266,"Cubic","Extrapolate=Linear","MultiX=Average","Skip=True","Sort=True")</f>
        <v>13.821240766073871</v>
      </c>
      <c r="U4266" s="43">
        <f ca="1">_xll.BInterpol('Base CDI'!$H$4:$H$28,'Base CDI'!$I$4:$I$29,S4266,"Cubic","Extrapolate=Linear","MultiX=Average","Skip=True","Sort=True")</f>
        <v>13.836720930232557</v>
      </c>
    </row>
    <row r="4267" spans="16:21" x14ac:dyDescent="0.25">
      <c r="P4267" s="10">
        <v>40718</v>
      </c>
      <c r="Q4267">
        <v>25.84188</v>
      </c>
      <c r="S4267" s="42">
        <f t="shared" ca="1" si="71"/>
        <v>50125</v>
      </c>
      <c r="T4267" s="43">
        <f ca="1">_xll.BInterpol('Base CDI'!$H$4:$H$28,'Base CDI'!$J$4:$J$29,S4267,"Cubic","Extrapolate=Linear","MultiX=Average","Skip=True","Sort=True")</f>
        <v>13.821121751025991</v>
      </c>
      <c r="U4267" s="43">
        <f ca="1">_xll.BInterpol('Base CDI'!$H$4:$H$28,'Base CDI'!$I$4:$I$29,S4267,"Cubic","Extrapolate=Linear","MultiX=Average","Skip=True","Sort=True")</f>
        <v>13.836790697674418</v>
      </c>
    </row>
    <row r="4268" spans="16:21" x14ac:dyDescent="0.25">
      <c r="P4268" s="10">
        <v>40721</v>
      </c>
      <c r="Q4268">
        <v>25.85361</v>
      </c>
      <c r="S4268" s="42">
        <f t="shared" ca="1" si="71"/>
        <v>50126</v>
      </c>
      <c r="T4268" s="43">
        <f ca="1">_xll.BInterpol('Base CDI'!$H$4:$H$28,'Base CDI'!$J$4:$J$29,S4268,"Cubic","Extrapolate=Linear","MultiX=Average","Skip=True","Sort=True")</f>
        <v>13.821002735978112</v>
      </c>
      <c r="U4268" s="43">
        <f ca="1">_xll.BInterpol('Base CDI'!$H$4:$H$28,'Base CDI'!$I$4:$I$29,S4268,"Cubic","Extrapolate=Linear","MultiX=Average","Skip=True","Sort=True")</f>
        <v>13.836860465116279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50127</v>
      </c>
      <c r="T4269" s="43">
        <f ca="1">_xll.BInterpol('Base CDI'!$H$4:$H$28,'Base CDI'!$J$4:$J$29,S4269,"Cubic","Extrapolate=Linear","MultiX=Average","Skip=True","Sort=True")</f>
        <v>13.820883720930231</v>
      </c>
      <c r="U4269" s="43">
        <f ca="1">_xll.BInterpol('Base CDI'!$H$4:$H$28,'Base CDI'!$I$4:$I$29,S4269,"Cubic","Extrapolate=Linear","MultiX=Average","Skip=True","Sort=True")</f>
        <v>13.836930232558139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50128</v>
      </c>
      <c r="T4270" s="43">
        <f ca="1">_xll.BInterpol('Base CDI'!$H$4:$H$28,'Base CDI'!$J$4:$J$29,S4270,"Cubic","Extrapolate=Linear","MultiX=Average","Skip=True","Sort=True")</f>
        <v>13.820764705882352</v>
      </c>
      <c r="U4270" s="43">
        <f ca="1">_xll.BInterpol('Base CDI'!$H$4:$H$28,'Base CDI'!$I$4:$I$29,S4270,"Cubic","Extrapolate=Linear","MultiX=Average","Skip=True","Sort=True")</f>
        <v>13.837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50129</v>
      </c>
      <c r="T4271" s="43">
        <f ca="1">_xll.BInterpol('Base CDI'!$H$4:$H$28,'Base CDI'!$J$4:$J$29,S4271,"Cubic","Extrapolate=Linear","MultiX=Average","Skip=True","Sort=True")</f>
        <v>13.820645690834473</v>
      </c>
      <c r="U4271" s="43">
        <f ca="1">_xll.BInterpol('Base CDI'!$H$4:$H$28,'Base CDI'!$I$4:$I$29,S4271,"Cubic","Extrapolate=Linear","MultiX=Average","Skip=True","Sort=True")</f>
        <v>13.837069767441861</v>
      </c>
    </row>
    <row r="4272" spans="16:21" x14ac:dyDescent="0.25">
      <c r="P4272" s="10">
        <v>40725</v>
      </c>
      <c r="Q4272">
        <v>25.90062</v>
      </c>
      <c r="S4272" s="42">
        <f t="shared" ca="1" si="71"/>
        <v>50130</v>
      </c>
      <c r="T4272" s="43">
        <f ca="1">_xll.BInterpol('Base CDI'!$H$4:$H$28,'Base CDI'!$J$4:$J$29,S4272,"Cubic","Extrapolate=Linear","MultiX=Average","Skip=True","Sort=True")</f>
        <v>13.820526675786594</v>
      </c>
      <c r="U4272" s="43">
        <f ca="1">_xll.BInterpol('Base CDI'!$H$4:$H$28,'Base CDI'!$I$4:$I$29,S4272,"Cubic","Extrapolate=Linear","MultiX=Average","Skip=True","Sort=True")</f>
        <v>13.83713953488372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50131</v>
      </c>
      <c r="T4273" s="43">
        <f ca="1">_xll.BInterpol('Base CDI'!$H$4:$H$28,'Base CDI'!$J$4:$J$29,S4273,"Cubic","Extrapolate=Linear","MultiX=Average","Skip=True","Sort=True")</f>
        <v>13.820407660738713</v>
      </c>
      <c r="U4273" s="43">
        <f ca="1">_xll.BInterpol('Base CDI'!$H$4:$H$28,'Base CDI'!$I$4:$I$29,S4273,"Cubic","Extrapolate=Linear","MultiX=Average","Skip=True","Sort=True")</f>
        <v>13.837209302325581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50132</v>
      </c>
      <c r="T4274" s="43">
        <f ca="1">_xll.BInterpol('Base CDI'!$H$4:$H$28,'Base CDI'!$J$4:$J$29,S4274,"Cubic","Extrapolate=Linear","MultiX=Average","Skip=True","Sort=True")</f>
        <v>13.820288645690834</v>
      </c>
      <c r="U4274" s="43">
        <f ca="1">_xll.BInterpol('Base CDI'!$H$4:$H$28,'Base CDI'!$I$4:$I$29,S4274,"Cubic","Extrapolate=Linear","MultiX=Average","Skip=True","Sort=True")</f>
        <v>13.837279069767442</v>
      </c>
    </row>
    <row r="4275" spans="16:21" x14ac:dyDescent="0.25">
      <c r="P4275" s="10">
        <v>40730</v>
      </c>
      <c r="Q4275">
        <v>25.93601</v>
      </c>
      <c r="S4275" s="42">
        <f t="shared" ca="1" si="71"/>
        <v>50133</v>
      </c>
      <c r="T4275" s="43">
        <f ca="1">_xll.BInterpol('Base CDI'!$H$4:$H$28,'Base CDI'!$J$4:$J$29,S4275,"Cubic","Extrapolate=Linear","MultiX=Average","Skip=True","Sort=True")</f>
        <v>13.820169630642955</v>
      </c>
      <c r="U4275" s="43">
        <f ca="1">_xll.BInterpol('Base CDI'!$H$4:$H$28,'Base CDI'!$I$4:$I$29,S4275,"Cubic","Extrapolate=Linear","MultiX=Average","Skip=True","Sort=True")</f>
        <v>13.837348837209301</v>
      </c>
    </row>
    <row r="4276" spans="16:21" x14ac:dyDescent="0.25">
      <c r="P4276" s="10">
        <v>40731</v>
      </c>
      <c r="Q4276">
        <v>25.94781</v>
      </c>
      <c r="S4276" s="42">
        <f t="shared" ca="1" si="71"/>
        <v>50134</v>
      </c>
      <c r="T4276" s="43">
        <f ca="1">_xll.BInterpol('Base CDI'!$H$4:$H$28,'Base CDI'!$J$4:$J$29,S4276,"Cubic","Extrapolate=Linear","MultiX=Average","Skip=True","Sort=True")</f>
        <v>13.820050615595076</v>
      </c>
      <c r="U4276" s="43">
        <f ca="1">_xll.BInterpol('Base CDI'!$H$4:$H$28,'Base CDI'!$I$4:$I$29,S4276,"Cubic","Extrapolate=Linear","MultiX=Average","Skip=True","Sort=True")</f>
        <v>13.837418604651162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50135</v>
      </c>
      <c r="T4277" s="43">
        <f ca="1">_xll.BInterpol('Base CDI'!$H$4:$H$28,'Base CDI'!$J$4:$J$29,S4277,"Cubic","Extrapolate=Linear","MultiX=Average","Skip=True","Sort=True")</f>
        <v>13.819931600547195</v>
      </c>
      <c r="U4277" s="43">
        <f ca="1">_xll.BInterpol('Base CDI'!$H$4:$H$28,'Base CDI'!$I$4:$I$29,S4277,"Cubic","Extrapolate=Linear","MultiX=Average","Skip=True","Sort=True")</f>
        <v>13.837488372093024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50136</v>
      </c>
      <c r="T4278" s="43">
        <f ca="1">_xll.BInterpol('Base CDI'!$H$4:$H$28,'Base CDI'!$J$4:$J$29,S4278,"Cubic","Extrapolate=Linear","MultiX=Average","Skip=True","Sort=True")</f>
        <v>13.819812585499315</v>
      </c>
      <c r="U4278" s="43">
        <f ca="1">_xll.BInterpol('Base CDI'!$H$4:$H$28,'Base CDI'!$I$4:$I$29,S4278,"Cubic","Extrapolate=Linear","MultiX=Average","Skip=True","Sort=True")</f>
        <v>13.837558139534883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50137</v>
      </c>
      <c r="T4279" s="43">
        <f ca="1">_xll.BInterpol('Base CDI'!$H$4:$H$28,'Base CDI'!$J$4:$J$29,S4279,"Cubic","Extrapolate=Linear","MultiX=Average","Skip=True","Sort=True")</f>
        <v>13.819693570451436</v>
      </c>
      <c r="U4279" s="43">
        <f ca="1">_xll.BInterpol('Base CDI'!$H$4:$H$28,'Base CDI'!$I$4:$I$29,S4279,"Cubic","Extrapolate=Linear","MultiX=Average","Skip=True","Sort=True")</f>
        <v>13.837627906976744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50138</v>
      </c>
      <c r="T4280" s="43">
        <f ca="1">_xll.BInterpol('Base CDI'!$H$4:$H$28,'Base CDI'!$J$4:$J$29,S4280,"Cubic","Extrapolate=Linear","MultiX=Average","Skip=True","Sort=True")</f>
        <v>13.819574555403557</v>
      </c>
      <c r="U4280" s="43">
        <f ca="1">_xll.BInterpol('Base CDI'!$H$4:$H$28,'Base CDI'!$I$4:$I$29,S4280,"Cubic","Extrapolate=Linear","MultiX=Average","Skip=True","Sort=True")</f>
        <v>13.837697674418605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50139</v>
      </c>
      <c r="T4281" s="43">
        <f ca="1">_xll.BInterpol('Base CDI'!$H$4:$H$28,'Base CDI'!$J$4:$J$29,S4281,"Cubic","Extrapolate=Linear","MultiX=Average","Skip=True","Sort=True")</f>
        <v>13.819455540355676</v>
      </c>
      <c r="U4281" s="43">
        <f ca="1">_xll.BInterpol('Base CDI'!$H$4:$H$28,'Base CDI'!$I$4:$I$29,S4281,"Cubic","Extrapolate=Linear","MultiX=Average","Skip=True","Sort=True")</f>
        <v>13.837767441860464</v>
      </c>
    </row>
    <row r="4282" spans="16:21" x14ac:dyDescent="0.25">
      <c r="P4282" s="10">
        <v>40739</v>
      </c>
      <c r="Q4282">
        <v>26.01877</v>
      </c>
      <c r="S4282" s="42">
        <f t="shared" ca="1" si="71"/>
        <v>50140</v>
      </c>
      <c r="T4282" s="43">
        <f ca="1">_xll.BInterpol('Base CDI'!$H$4:$H$28,'Base CDI'!$J$4:$J$29,S4282,"Cubic","Extrapolate=Linear","MultiX=Average","Skip=True","Sort=True")</f>
        <v>13.819336525307797</v>
      </c>
      <c r="U4282" s="43">
        <f ca="1">_xll.BInterpol('Base CDI'!$H$4:$H$28,'Base CDI'!$I$4:$I$29,S4282,"Cubic","Extrapolate=Linear","MultiX=Average","Skip=True","Sort=True")</f>
        <v>13.837837209302325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50141</v>
      </c>
      <c r="T4283" s="43">
        <f ca="1">_xll.BInterpol('Base CDI'!$H$4:$H$28,'Base CDI'!$J$4:$J$29,S4283,"Cubic","Extrapolate=Linear","MultiX=Average","Skip=True","Sort=True")</f>
        <v>13.819217510259918</v>
      </c>
      <c r="U4283" s="43">
        <f ca="1">_xll.BInterpol('Base CDI'!$H$4:$H$28,'Base CDI'!$I$4:$I$29,S4283,"Cubic","Extrapolate=Linear","MultiX=Average","Skip=True","Sort=True")</f>
        <v>13.837906976744186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50142</v>
      </c>
      <c r="T4284" s="43">
        <f ca="1">_xll.BInterpol('Base CDI'!$H$4:$H$28,'Base CDI'!$J$4:$J$29,S4284,"Cubic","Extrapolate=Linear","MultiX=Average","Skip=True","Sort=True")</f>
        <v>13.819098495212037</v>
      </c>
      <c r="U4284" s="43">
        <f ca="1">_xll.BInterpol('Base CDI'!$H$4:$H$28,'Base CDI'!$I$4:$I$29,S4284,"Cubic","Extrapolate=Linear","MultiX=Average","Skip=True","Sort=True")</f>
        <v>13.837976744186046</v>
      </c>
    </row>
    <row r="4285" spans="16:21" x14ac:dyDescent="0.25">
      <c r="P4285" s="10">
        <v>40744</v>
      </c>
      <c r="Q4285">
        <v>26.05433</v>
      </c>
      <c r="S4285" s="42">
        <f t="shared" ca="1" si="71"/>
        <v>50143</v>
      </c>
      <c r="T4285" s="43">
        <f ca="1">_xll.BInterpol('Base CDI'!$H$4:$H$28,'Base CDI'!$J$4:$J$29,S4285,"Cubic","Extrapolate=Linear","MultiX=Average","Skip=True","Sort=True")</f>
        <v>13.818979480164158</v>
      </c>
      <c r="U4285" s="43">
        <f ca="1">_xll.BInterpol('Base CDI'!$H$4:$H$28,'Base CDI'!$I$4:$I$29,S4285,"Cubic","Extrapolate=Linear","MultiX=Average","Skip=True","Sort=True")</f>
        <v>13.838046511627907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50144</v>
      </c>
      <c r="T4286" s="43">
        <f ca="1">_xll.BInterpol('Base CDI'!$H$4:$H$28,'Base CDI'!$J$4:$J$29,S4286,"Cubic","Extrapolate=Linear","MultiX=Average","Skip=True","Sort=True")</f>
        <v>13.818860465116279</v>
      </c>
      <c r="U4286" s="43">
        <f ca="1">_xll.BInterpol('Base CDI'!$H$4:$H$28,'Base CDI'!$I$4:$I$29,S4286,"Cubic","Extrapolate=Linear","MultiX=Average","Skip=True","Sort=True")</f>
        <v>13.838116279069768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50145</v>
      </c>
      <c r="T4287" s="43">
        <f ca="1">_xll.BInterpol('Base CDI'!$H$4:$H$28,'Base CDI'!$J$4:$J$29,S4287,"Cubic","Extrapolate=Linear","MultiX=Average","Skip=True","Sort=True")</f>
        <v>13.8187414500684</v>
      </c>
      <c r="U4287" s="43">
        <f ca="1">_xll.BInterpol('Base CDI'!$H$4:$H$28,'Base CDI'!$I$4:$I$29,S4287,"Cubic","Extrapolate=Linear","MultiX=Average","Skip=True","Sort=True")</f>
        <v>13.838186046511627</v>
      </c>
    </row>
    <row r="4288" spans="16:21" x14ac:dyDescent="0.25">
      <c r="P4288" s="10">
        <v>40749</v>
      </c>
      <c r="Q4288">
        <v>26.09038</v>
      </c>
      <c r="S4288" s="42">
        <f t="shared" ca="1" si="71"/>
        <v>50146</v>
      </c>
      <c r="T4288" s="43">
        <f ca="1">_xll.BInterpol('Base CDI'!$H$4:$H$28,'Base CDI'!$J$4:$J$29,S4288,"Cubic","Extrapolate=Linear","MultiX=Average","Skip=True","Sort=True")</f>
        <v>13.818622435020519</v>
      </c>
      <c r="U4288" s="43">
        <f ca="1">_xll.BInterpol('Base CDI'!$H$4:$H$28,'Base CDI'!$I$4:$I$29,S4288,"Cubic","Extrapolate=Linear","MultiX=Average","Skip=True","Sort=True")</f>
        <v>13.838255813953488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50147</v>
      </c>
      <c r="T4289" s="43">
        <f ca="1">_xll.BInterpol('Base CDI'!$H$4:$H$28,'Base CDI'!$J$4:$J$29,S4289,"Cubic","Extrapolate=Linear","MultiX=Average","Skip=True","Sort=True")</f>
        <v>13.81850341997264</v>
      </c>
      <c r="U4289" s="43">
        <f ca="1">_xll.BInterpol('Base CDI'!$H$4:$H$28,'Base CDI'!$I$4:$I$29,S4289,"Cubic","Extrapolate=Linear","MultiX=Average","Skip=True","Sort=True")</f>
        <v>13.838325581395349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50148</v>
      </c>
      <c r="T4290" s="43">
        <f ca="1">_xll.BInterpol('Base CDI'!$H$4:$H$28,'Base CDI'!$J$4:$J$29,S4290,"Cubic","Extrapolate=Linear","MultiX=Average","Skip=True","Sort=True")</f>
        <v>13.81838440492476</v>
      </c>
      <c r="U4290" s="43">
        <f ca="1">_xll.BInterpol('Base CDI'!$H$4:$H$28,'Base CDI'!$I$4:$I$29,S4290,"Cubic","Extrapolate=Linear","MultiX=Average","Skip=True","Sort=True")</f>
        <v>13.838395348837208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50149</v>
      </c>
      <c r="T4291" s="43">
        <f ca="1">_xll.BInterpol('Base CDI'!$H$4:$H$28,'Base CDI'!$J$4:$J$29,S4291,"Cubic","Extrapolate=Linear","MultiX=Average","Skip=True","Sort=True")</f>
        <v>13.818265389876881</v>
      </c>
      <c r="U4291" s="43">
        <f ca="1">_xll.BInterpol('Base CDI'!$H$4:$H$28,'Base CDI'!$I$4:$I$29,S4291,"Cubic","Extrapolate=Linear","MultiX=Average","Skip=True","Sort=True")</f>
        <v>13.838465116279069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50150</v>
      </c>
      <c r="T4292" s="43">
        <f ca="1">_xll.BInterpol('Base CDI'!$H$4:$H$28,'Base CDI'!$J$4:$J$29,S4292,"Cubic","Extrapolate=Linear","MultiX=Average","Skip=True","Sort=True")</f>
        <v>13.818146374829</v>
      </c>
      <c r="U4292" s="43">
        <f ca="1">_xll.BInterpol('Base CDI'!$H$4:$H$28,'Base CDI'!$I$4:$I$29,S4292,"Cubic","Extrapolate=Linear","MultiX=Average","Skip=True","Sort=True")</f>
        <v>13.83853488372093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50151</v>
      </c>
      <c r="T4293" s="43">
        <f ca="1">_xll.BInterpol('Base CDI'!$H$4:$H$28,'Base CDI'!$J$4:$J$29,S4293,"Cubic","Extrapolate=Linear","MultiX=Average","Skip=True","Sort=True")</f>
        <v>13.818027359781121</v>
      </c>
      <c r="U4293" s="43">
        <f ca="1">_xll.BInterpol('Base CDI'!$H$4:$H$28,'Base CDI'!$I$4:$I$29,S4293,"Cubic","Extrapolate=Linear","MultiX=Average","Skip=True","Sort=True")</f>
        <v>13.83860465116279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50152</v>
      </c>
      <c r="T4294" s="43">
        <f ca="1">_xll.BInterpol('Base CDI'!$H$4:$H$28,'Base CDI'!$J$4:$J$29,S4294,"Cubic","Extrapolate=Linear","MultiX=Average","Skip=True","Sort=True")</f>
        <v>13.817908344733242</v>
      </c>
      <c r="U4294" s="43">
        <f ca="1">_xll.BInterpol('Base CDI'!$H$4:$H$28,'Base CDI'!$I$4:$I$29,S4294,"Cubic","Extrapolate=Linear","MultiX=Average","Skip=True","Sort=True")</f>
        <v>13.838674418604651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50153</v>
      </c>
      <c r="T4295" s="43">
        <f ca="1">_xll.BInterpol('Base CDI'!$H$4:$H$28,'Base CDI'!$J$4:$J$29,S4295,"Cubic","Extrapolate=Linear","MultiX=Average","Skip=True","Sort=True")</f>
        <v>13.817789329685363</v>
      </c>
      <c r="U4295" s="43">
        <f ca="1">_xll.BInterpol('Base CDI'!$H$4:$H$28,'Base CDI'!$I$4:$I$29,S4295,"Cubic","Extrapolate=Linear","MultiX=Average","Skip=True","Sort=True")</f>
        <v>13.838744186046512</v>
      </c>
    </row>
    <row r="4296" spans="16:21" x14ac:dyDescent="0.25">
      <c r="P4296" s="10">
        <v>40759</v>
      </c>
      <c r="Q4296">
        <v>26.1874</v>
      </c>
      <c r="S4296" s="42">
        <f t="shared" ca="1" si="71"/>
        <v>50154</v>
      </c>
      <c r="T4296" s="43">
        <f ca="1">_xll.BInterpol('Base CDI'!$H$4:$H$28,'Base CDI'!$J$4:$J$29,S4296,"Cubic","Extrapolate=Linear","MultiX=Average","Skip=True","Sort=True")</f>
        <v>13.817670314637482</v>
      </c>
      <c r="U4296" s="43">
        <f ca="1">_xll.BInterpol('Base CDI'!$H$4:$H$28,'Base CDI'!$I$4:$I$29,S4296,"Cubic","Extrapolate=Linear","MultiX=Average","Skip=True","Sort=True")</f>
        <v>13.838813953488371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50155</v>
      </c>
      <c r="T4297" s="43">
        <f ca="1">_xll.BInterpol('Base CDI'!$H$4:$H$28,'Base CDI'!$J$4:$J$29,S4297,"Cubic","Extrapolate=Linear","MultiX=Average","Skip=True","Sort=True")</f>
        <v>13.817551299589603</v>
      </c>
      <c r="U4297" s="43">
        <f ca="1">_xll.BInterpol('Base CDI'!$H$4:$H$28,'Base CDI'!$I$4:$I$29,S4297,"Cubic","Extrapolate=Linear","MultiX=Average","Skip=True","Sort=True")</f>
        <v>13.838883720930232</v>
      </c>
    </row>
    <row r="4298" spans="16:21" x14ac:dyDescent="0.25">
      <c r="P4298" s="10">
        <v>40763</v>
      </c>
      <c r="Q4298">
        <v>26.21171</v>
      </c>
      <c r="S4298" s="42">
        <f t="shared" ca="1" si="71"/>
        <v>50156</v>
      </c>
      <c r="T4298" s="43">
        <f ca="1">_xll.BInterpol('Base CDI'!$H$4:$H$28,'Base CDI'!$J$4:$J$29,S4298,"Cubic","Extrapolate=Linear","MultiX=Average","Skip=True","Sort=True")</f>
        <v>13.817432284541724</v>
      </c>
      <c r="U4298" s="43">
        <f ca="1">_xll.BInterpol('Base CDI'!$H$4:$H$28,'Base CDI'!$I$4:$I$29,S4298,"Cubic","Extrapolate=Linear","MultiX=Average","Skip=True","Sort=True")</f>
        <v>13.838953488372093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50157</v>
      </c>
      <c r="T4299" s="43">
        <f ca="1">_xll.BInterpol('Base CDI'!$H$4:$H$28,'Base CDI'!$J$4:$J$29,S4299,"Cubic","Extrapolate=Linear","MultiX=Average","Skip=True","Sort=True")</f>
        <v>13.817313269493843</v>
      </c>
      <c r="U4299" s="43">
        <f ca="1">_xll.BInterpol('Base CDI'!$H$4:$H$28,'Base CDI'!$I$4:$I$29,S4299,"Cubic","Extrapolate=Linear","MultiX=Average","Skip=True","Sort=True")</f>
        <v>13.839023255813952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50158</v>
      </c>
      <c r="T4300" s="43">
        <f ca="1">_xll.BInterpol('Base CDI'!$H$4:$H$28,'Base CDI'!$J$4:$J$29,S4300,"Cubic","Extrapolate=Linear","MultiX=Average","Skip=True","Sort=True")</f>
        <v>13.817194254445964</v>
      </c>
      <c r="U4300" s="43">
        <f ca="1">_xll.BInterpol('Base CDI'!$H$4:$H$28,'Base CDI'!$I$4:$I$29,S4300,"Cubic","Extrapolate=Linear","MultiX=Average","Skip=True","Sort=True")</f>
        <v>13.839093023255813</v>
      </c>
    </row>
    <row r="4301" spans="16:21" x14ac:dyDescent="0.25">
      <c r="P4301" s="10">
        <v>40766</v>
      </c>
      <c r="Q4301">
        <v>26.24821</v>
      </c>
      <c r="S4301" s="42">
        <f t="shared" ca="1" si="72"/>
        <v>50159</v>
      </c>
      <c r="T4301" s="43">
        <f ca="1">_xll.BInterpol('Base CDI'!$H$4:$H$28,'Base CDI'!$J$4:$J$29,S4301,"Cubic","Extrapolate=Linear","MultiX=Average","Skip=True","Sort=True")</f>
        <v>13.817075239398084</v>
      </c>
      <c r="U4301" s="43">
        <f ca="1">_xll.BInterpol('Base CDI'!$H$4:$H$28,'Base CDI'!$I$4:$I$29,S4301,"Cubic","Extrapolate=Linear","MultiX=Average","Skip=True","Sort=True")</f>
        <v>13.839162790697674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50160</v>
      </c>
      <c r="T4302" s="43">
        <f ca="1">_xll.BInterpol('Base CDI'!$H$4:$H$28,'Base CDI'!$J$4:$J$29,S4302,"Cubic","Extrapolate=Linear","MultiX=Average","Skip=True","Sort=True")</f>
        <v>13.816956224350205</v>
      </c>
      <c r="U4302" s="43">
        <f ca="1">_xll.BInterpol('Base CDI'!$H$4:$H$28,'Base CDI'!$I$4:$I$29,S4302,"Cubic","Extrapolate=Linear","MultiX=Average","Skip=True","Sort=True")</f>
        <v>13.839232558139534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50161</v>
      </c>
      <c r="T4303" s="43">
        <f ca="1">_xll.BInterpol('Base CDI'!$H$4:$H$28,'Base CDI'!$J$4:$J$29,S4303,"Cubic","Extrapolate=Linear","MultiX=Average","Skip=True","Sort=True")</f>
        <v>13.816837209302324</v>
      </c>
      <c r="U4303" s="43">
        <f ca="1">_xll.BInterpol('Base CDI'!$H$4:$H$28,'Base CDI'!$I$4:$I$29,S4303,"Cubic","Extrapolate=Linear","MultiX=Average","Skip=True","Sort=True")</f>
        <v>13.839302325581395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50162</v>
      </c>
      <c r="T4304" s="43">
        <f ca="1">_xll.BInterpol('Base CDI'!$H$4:$H$28,'Base CDI'!$J$4:$J$29,S4304,"Cubic","Extrapolate=Linear","MultiX=Average","Skip=True","Sort=True")</f>
        <v>13.816718194254445</v>
      </c>
      <c r="U4304" s="43">
        <f ca="1">_xll.BInterpol('Base CDI'!$H$4:$H$28,'Base CDI'!$I$4:$I$29,S4304,"Cubic","Extrapolate=Linear","MultiX=Average","Skip=True","Sort=True")</f>
        <v>13.839372093023256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50163</v>
      </c>
      <c r="T4305" s="43">
        <f ca="1">_xll.BInterpol('Base CDI'!$H$4:$H$28,'Base CDI'!$J$4:$J$29,S4305,"Cubic","Extrapolate=Linear","MultiX=Average","Skip=True","Sort=True")</f>
        <v>13.816599179206566</v>
      </c>
      <c r="U4305" s="43">
        <f ca="1">_xll.BInterpol('Base CDI'!$H$4:$H$28,'Base CDI'!$I$4:$I$29,S4305,"Cubic","Extrapolate=Linear","MultiX=Average","Skip=True","Sort=True")</f>
        <v>13.839441860465115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50164</v>
      </c>
      <c r="T4306" s="43">
        <f ca="1">_xll.BInterpol('Base CDI'!$H$4:$H$28,'Base CDI'!$J$4:$J$29,S4306,"Cubic","Extrapolate=Linear","MultiX=Average","Skip=True","Sort=True")</f>
        <v>13.816480164158687</v>
      </c>
      <c r="U4306" s="43">
        <f ca="1">_xll.BInterpol('Base CDI'!$H$4:$H$28,'Base CDI'!$I$4:$I$29,S4306,"Cubic","Extrapolate=Linear","MultiX=Average","Skip=True","Sort=True")</f>
        <v>13.839511627906976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50165</v>
      </c>
      <c r="T4307" s="43">
        <f ca="1">_xll.BInterpol('Base CDI'!$H$4:$H$28,'Base CDI'!$J$4:$J$29,S4307,"Cubic","Extrapolate=Linear","MultiX=Average","Skip=True","Sort=True")</f>
        <v>13.816361149110806</v>
      </c>
      <c r="U4307" s="43">
        <f ca="1">_xll.BInterpol('Base CDI'!$H$4:$H$28,'Base CDI'!$I$4:$I$29,S4307,"Cubic","Extrapolate=Linear","MultiX=Average","Skip=True","Sort=True")</f>
        <v>13.839581395348837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50166</v>
      </c>
      <c r="T4308" s="43">
        <f ca="1">_xll.BInterpol('Base CDI'!$H$4:$H$28,'Base CDI'!$J$4:$J$29,S4308,"Cubic","Extrapolate=Linear","MultiX=Average","Skip=True","Sort=True")</f>
        <v>13.816242134062927</v>
      </c>
      <c r="U4308" s="43">
        <f ca="1">_xll.BInterpol('Base CDI'!$H$4:$H$28,'Base CDI'!$I$4:$I$29,S4308,"Cubic","Extrapolate=Linear","MultiX=Average","Skip=True","Sort=True")</f>
        <v>13.839651162790696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50167</v>
      </c>
      <c r="T4309" s="43">
        <f ca="1">_xll.BInterpol('Base CDI'!$H$4:$H$28,'Base CDI'!$J$4:$J$29,S4309,"Cubic","Extrapolate=Linear","MultiX=Average","Skip=True","Sort=True")</f>
        <v>13.816123119015048</v>
      </c>
      <c r="U4309" s="43">
        <f ca="1">_xll.BInterpol('Base CDI'!$H$4:$H$28,'Base CDI'!$I$4:$I$29,S4309,"Cubic","Extrapolate=Linear","MultiX=Average","Skip=True","Sort=True")</f>
        <v>13.839720930232557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50168</v>
      </c>
      <c r="T4310" s="43">
        <f ca="1">_xll.BInterpol('Base CDI'!$H$4:$H$28,'Base CDI'!$J$4:$J$29,S4310,"Cubic","Extrapolate=Linear","MultiX=Average","Skip=True","Sort=True")</f>
        <v>13.816004103967169</v>
      </c>
      <c r="U4310" s="43">
        <f ca="1">_xll.BInterpol('Base CDI'!$H$4:$H$28,'Base CDI'!$I$4:$I$29,S4310,"Cubic","Extrapolate=Linear","MultiX=Average","Skip=True","Sort=True")</f>
        <v>13.839790697674418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50169</v>
      </c>
      <c r="T4311" s="43">
        <f ca="1">_xll.BInterpol('Base CDI'!$H$4:$H$28,'Base CDI'!$J$4:$J$29,S4311,"Cubic","Extrapolate=Linear","MultiX=Average","Skip=True","Sort=True")</f>
        <v>13.815885088919288</v>
      </c>
      <c r="U4311" s="43">
        <f ca="1">_xll.BInterpol('Base CDI'!$H$4:$H$28,'Base CDI'!$I$4:$I$29,S4311,"Cubic","Extrapolate=Linear","MultiX=Average","Skip=True","Sort=True")</f>
        <v>13.839860465116278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50170</v>
      </c>
      <c r="T4312" s="43">
        <f ca="1">_xll.BInterpol('Base CDI'!$H$4:$H$28,'Base CDI'!$J$4:$J$29,S4312,"Cubic","Extrapolate=Linear","MultiX=Average","Skip=True","Sort=True")</f>
        <v>13.815766073871409</v>
      </c>
      <c r="U4312" s="43">
        <f ca="1">_xll.BInterpol('Base CDI'!$H$4:$H$28,'Base CDI'!$I$4:$I$29,S4312,"Cubic","Extrapolate=Linear","MultiX=Average","Skip=True","Sort=True")</f>
        <v>13.839930232558139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50171</v>
      </c>
      <c r="T4313" s="43">
        <f ca="1">_xll.BInterpol('Base CDI'!$H$4:$H$28,'Base CDI'!$J$4:$J$29,S4313,"Cubic","Extrapolate=Linear","MultiX=Average","Skip=True","Sort=True")</f>
        <v>13.815647058823529</v>
      </c>
      <c r="U4313" s="43">
        <f ca="1">_xll.BInterpol('Base CDI'!$H$4:$H$28,'Base CDI'!$I$4:$I$29,S4313,"Cubic","Extrapolate=Linear","MultiX=Average","Skip=True","Sort=True")</f>
        <v>13.84</v>
      </c>
    </row>
    <row r="4314" spans="16:21" x14ac:dyDescent="0.25">
      <c r="P4314" s="10">
        <v>40785</v>
      </c>
      <c r="Q4314">
        <v>26.40692</v>
      </c>
      <c r="S4314" s="42">
        <f t="shared" ca="1" si="72"/>
        <v>50172</v>
      </c>
      <c r="T4314" s="43">
        <f ca="1">_xll.BInterpol('Base CDI'!$H$4:$H$28,'Base CDI'!$J$4:$J$29,S4314,"Cubic","Extrapolate=Linear","MultiX=Average","Skip=True","Sort=True")</f>
        <v>13.815528043775648</v>
      </c>
      <c r="U4314" s="43">
        <f ca="1">_xll.BInterpol('Base CDI'!$H$4:$H$28,'Base CDI'!$I$4:$I$29,S4314,"Cubic","Extrapolate=Linear","MultiX=Average","Skip=True","Sort=True")</f>
        <v>13.840069767441861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50173</v>
      </c>
      <c r="T4315" s="43">
        <f ca="1">_xll.BInterpol('Base CDI'!$H$4:$H$28,'Base CDI'!$J$4:$J$29,S4315,"Cubic","Extrapolate=Linear","MultiX=Average","Skip=True","Sort=True")</f>
        <v>13.815409028727769</v>
      </c>
      <c r="U4315" s="43">
        <f ca="1">_xll.BInterpol('Base CDI'!$H$4:$H$28,'Base CDI'!$I$4:$I$29,S4315,"Cubic","Extrapolate=Linear","MultiX=Average","Skip=True","Sort=True")</f>
        <v>13.84013953488372</v>
      </c>
    </row>
    <row r="4316" spans="16:21" x14ac:dyDescent="0.25">
      <c r="P4316" s="10">
        <v>40787</v>
      </c>
      <c r="Q4316">
        <v>26.43141</v>
      </c>
      <c r="S4316" s="42">
        <f t="shared" ca="1" si="72"/>
        <v>50174</v>
      </c>
      <c r="T4316" s="43">
        <f ca="1">_xll.BInterpol('Base CDI'!$H$4:$H$28,'Base CDI'!$J$4:$J$29,S4316,"Cubic","Extrapolate=Linear","MultiX=Average","Skip=True","Sort=True")</f>
        <v>13.81529001367989</v>
      </c>
      <c r="U4316" s="43">
        <f ca="1">_xll.BInterpol('Base CDI'!$H$4:$H$28,'Base CDI'!$I$4:$I$29,S4316,"Cubic","Extrapolate=Linear","MultiX=Average","Skip=True","Sort=True")</f>
        <v>13.840209302325581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50175</v>
      </c>
      <c r="T4317" s="43">
        <f ca="1">_xll.BInterpol('Base CDI'!$H$4:$H$28,'Base CDI'!$J$4:$J$29,S4317,"Cubic","Extrapolate=Linear","MultiX=Average","Skip=True","Sort=True")</f>
        <v>13.815170998632011</v>
      </c>
      <c r="U4317" s="43">
        <f ca="1">_xll.BInterpol('Base CDI'!$H$4:$H$28,'Base CDI'!$I$4:$I$29,S4317,"Cubic","Extrapolate=Linear","MultiX=Average","Skip=True","Sort=True")</f>
        <v>13.840279069767442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50176</v>
      </c>
      <c r="T4318" s="43">
        <f ca="1">_xll.BInterpol('Base CDI'!$H$4:$H$28,'Base CDI'!$J$4:$J$29,S4318,"Cubic","Extrapolate=Linear","MultiX=Average","Skip=True","Sort=True")</f>
        <v>13.81505198358413</v>
      </c>
      <c r="U4318" s="43">
        <f ca="1">_xll.BInterpol('Base CDI'!$H$4:$H$28,'Base CDI'!$I$4:$I$29,S4318,"Cubic","Extrapolate=Linear","MultiX=Average","Skip=True","Sort=True")</f>
        <v>13.840348837209302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50177</v>
      </c>
      <c r="T4319" s="43">
        <f ca="1">_xll.BInterpol('Base CDI'!$H$4:$H$28,'Base CDI'!$J$4:$J$29,S4319,"Cubic","Extrapolate=Linear","MultiX=Average","Skip=True","Sort=True")</f>
        <v>13.814932968536251</v>
      </c>
      <c r="U4319" s="43">
        <f ca="1">_xll.BInterpol('Base CDI'!$H$4:$H$28,'Base CDI'!$I$4:$I$29,S4319,"Cubic","Extrapolate=Linear","MultiX=Average","Skip=True","Sort=True")</f>
        <v>13.840418604651163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50178</v>
      </c>
      <c r="T4320" s="43">
        <f ca="1">_xll.BInterpol('Base CDI'!$H$4:$H$28,'Base CDI'!$J$4:$J$29,S4320,"Cubic","Extrapolate=Linear","MultiX=Average","Skip=True","Sort=True")</f>
        <v>13.814813953488372</v>
      </c>
      <c r="U4320" s="43">
        <f ca="1">_xll.BInterpol('Base CDI'!$H$4:$H$28,'Base CDI'!$I$4:$I$29,S4320,"Cubic","Extrapolate=Linear","MultiX=Average","Skip=True","Sort=True")</f>
        <v>13.840488372093024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50179</v>
      </c>
      <c r="T4321" s="43">
        <f ca="1">_xll.BInterpol('Base CDI'!$H$4:$H$28,'Base CDI'!$J$4:$J$29,S4321,"Cubic","Extrapolate=Linear","MultiX=Average","Skip=True","Sort=True")</f>
        <v>13.814694938440493</v>
      </c>
      <c r="U4321" s="43">
        <f ca="1">_xll.BInterpol('Base CDI'!$H$4:$H$28,'Base CDI'!$I$4:$I$29,S4321,"Cubic","Extrapolate=Linear","MultiX=Average","Skip=True","Sort=True")</f>
        <v>13.840558139534883</v>
      </c>
    </row>
    <row r="4322" spans="16:21" x14ac:dyDescent="0.25">
      <c r="P4322" s="10">
        <v>40798</v>
      </c>
      <c r="Q4322">
        <v>26.50215</v>
      </c>
      <c r="S4322" s="42">
        <f t="shared" ca="1" si="72"/>
        <v>50180</v>
      </c>
      <c r="T4322" s="43">
        <f ca="1">_xll.BInterpol('Base CDI'!$H$4:$H$28,'Base CDI'!$J$4:$J$29,S4322,"Cubic","Extrapolate=Linear","MultiX=Average","Skip=True","Sort=True")</f>
        <v>13.814575923392612</v>
      </c>
      <c r="U4322" s="43">
        <f ca="1">_xll.BInterpol('Base CDI'!$H$4:$H$28,'Base CDI'!$I$4:$I$29,S4322,"Cubic","Extrapolate=Linear","MultiX=Average","Skip=True","Sort=True")</f>
        <v>13.840627906976744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50181</v>
      </c>
      <c r="T4323" s="43">
        <f ca="1">_xll.BInterpol('Base CDI'!$H$4:$H$28,'Base CDI'!$J$4:$J$29,S4323,"Cubic","Extrapolate=Linear","MultiX=Average","Skip=True","Sort=True")</f>
        <v>13.814456908344733</v>
      </c>
      <c r="U4323" s="43">
        <f ca="1">_xll.BInterpol('Base CDI'!$H$4:$H$28,'Base CDI'!$I$4:$I$29,S4323,"Cubic","Extrapolate=Linear","MultiX=Average","Skip=True","Sort=True")</f>
        <v>13.840697674418605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50182</v>
      </c>
      <c r="T4324" s="43">
        <f ca="1">_xll.BInterpol('Base CDI'!$H$4:$H$28,'Base CDI'!$J$4:$J$29,S4324,"Cubic","Extrapolate=Linear","MultiX=Average","Skip=True","Sort=True")</f>
        <v>13.814337893296853</v>
      </c>
      <c r="U4324" s="43">
        <f ca="1">_xll.BInterpol('Base CDI'!$H$4:$H$28,'Base CDI'!$I$4:$I$29,S4324,"Cubic","Extrapolate=Linear","MultiX=Average","Skip=True","Sort=True")</f>
        <v>13.840767441860464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50183</v>
      </c>
      <c r="T4325" s="43">
        <f ca="1">_xll.BInterpol('Base CDI'!$H$4:$H$28,'Base CDI'!$J$4:$J$29,S4325,"Cubic","Extrapolate=Linear","MultiX=Average","Skip=True","Sort=True")</f>
        <v>13.814218878248974</v>
      </c>
      <c r="U4325" s="43">
        <f ca="1">_xll.BInterpol('Base CDI'!$H$4:$H$28,'Base CDI'!$I$4:$I$29,S4325,"Cubic","Extrapolate=Linear","MultiX=Average","Skip=True","Sort=True")</f>
        <v>13.840837209302325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50184</v>
      </c>
      <c r="T4326" s="43">
        <f ca="1">_xll.BInterpol('Base CDI'!$H$4:$H$28,'Base CDI'!$J$4:$J$29,S4326,"Cubic","Extrapolate=Linear","MultiX=Average","Skip=True","Sort=True")</f>
        <v>13.814099863201093</v>
      </c>
      <c r="U4326" s="43">
        <f ca="1">_xll.BInterpol('Base CDI'!$H$4:$H$28,'Base CDI'!$I$4:$I$29,S4326,"Cubic","Extrapolate=Linear","MultiX=Average","Skip=True","Sort=True")</f>
        <v>13.840906976744186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50185</v>
      </c>
      <c r="T4327" s="43">
        <f ca="1">_xll.BInterpol('Base CDI'!$H$4:$H$28,'Base CDI'!$J$4:$J$29,S4327,"Cubic","Extrapolate=Linear","MultiX=Average","Skip=True","Sort=True")</f>
        <v>13.813980848153214</v>
      </c>
      <c r="U4327" s="43">
        <f ca="1">_xll.BInterpol('Base CDI'!$H$4:$H$28,'Base CDI'!$I$4:$I$29,S4327,"Cubic","Extrapolate=Linear","MultiX=Average","Skip=True","Sort=True")</f>
        <v>13.840976744186046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50186</v>
      </c>
      <c r="T4328" s="43">
        <f ca="1">_xll.BInterpol('Base CDI'!$H$4:$H$28,'Base CDI'!$J$4:$J$29,S4328,"Cubic","Extrapolate=Linear","MultiX=Average","Skip=True","Sort=True")</f>
        <v>13.813861833105335</v>
      </c>
      <c r="U4328" s="43">
        <f ca="1">_xll.BInterpol('Base CDI'!$H$4:$H$28,'Base CDI'!$I$4:$I$29,S4328,"Cubic","Extrapolate=Linear","MultiX=Average","Skip=True","Sort=True")</f>
        <v>13.841046511627907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50187</v>
      </c>
      <c r="T4329" s="43">
        <f ca="1">_xll.BInterpol('Base CDI'!$H$4:$H$28,'Base CDI'!$J$4:$J$29,S4329,"Cubic","Extrapolate=Linear","MultiX=Average","Skip=True","Sort=True")</f>
        <v>13.813742818057456</v>
      </c>
      <c r="U4329" s="43">
        <f ca="1">_xll.BInterpol('Base CDI'!$H$4:$H$28,'Base CDI'!$I$4:$I$29,S4329,"Cubic","Extrapolate=Linear","MultiX=Average","Skip=True","Sort=True")</f>
        <v>13.841116279069768</v>
      </c>
    </row>
    <row r="4330" spans="16:21" x14ac:dyDescent="0.25">
      <c r="P4330" s="10">
        <v>40808</v>
      </c>
      <c r="Q4330">
        <v>26.59675</v>
      </c>
      <c r="S4330" s="42">
        <f t="shared" ca="1" si="72"/>
        <v>50188</v>
      </c>
      <c r="T4330" s="43">
        <f ca="1">_xll.BInterpol('Base CDI'!$H$4:$H$28,'Base CDI'!$J$4:$J$29,S4330,"Cubic","Extrapolate=Linear","MultiX=Average","Skip=True","Sort=True")</f>
        <v>13.813623803009575</v>
      </c>
      <c r="U4330" s="43">
        <f ca="1">_xll.BInterpol('Base CDI'!$H$4:$H$28,'Base CDI'!$I$4:$I$29,S4330,"Cubic","Extrapolate=Linear","MultiX=Average","Skip=True","Sort=True")</f>
        <v>13.841186046511627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50189</v>
      </c>
      <c r="T4331" s="43">
        <f ca="1">_xll.BInterpol('Base CDI'!$H$4:$H$28,'Base CDI'!$J$4:$J$29,S4331,"Cubic","Extrapolate=Linear","MultiX=Average","Skip=True","Sort=True")</f>
        <v>13.813504787961696</v>
      </c>
      <c r="U4331" s="43">
        <f ca="1">_xll.BInterpol('Base CDI'!$H$4:$H$28,'Base CDI'!$I$4:$I$29,S4331,"Cubic","Extrapolate=Linear","MultiX=Average","Skip=True","Sort=True")</f>
        <v>13.841255813953488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50190</v>
      </c>
      <c r="T4332" s="43">
        <f ca="1">_xll.BInterpol('Base CDI'!$H$4:$H$28,'Base CDI'!$J$4:$J$29,S4332,"Cubic","Extrapolate=Linear","MultiX=Average","Skip=True","Sort=True")</f>
        <v>13.813385772913817</v>
      </c>
      <c r="U4332" s="43">
        <f ca="1">_xll.BInterpol('Base CDI'!$H$4:$H$28,'Base CDI'!$I$4:$I$29,S4332,"Cubic","Extrapolate=Linear","MultiX=Average","Skip=True","Sort=True")</f>
        <v>13.841325581395349</v>
      </c>
    </row>
    <row r="4333" spans="16:21" x14ac:dyDescent="0.25">
      <c r="P4333" s="10">
        <v>40813</v>
      </c>
      <c r="Q4333">
        <v>26.63232</v>
      </c>
      <c r="S4333" s="42">
        <f t="shared" ca="1" si="72"/>
        <v>50191</v>
      </c>
      <c r="T4333" s="43">
        <f ca="1">_xll.BInterpol('Base CDI'!$H$4:$H$28,'Base CDI'!$J$4:$J$29,S4333,"Cubic","Extrapolate=Linear","MultiX=Average","Skip=True","Sort=True")</f>
        <v>13.813266757865936</v>
      </c>
      <c r="U4333" s="43">
        <f ca="1">_xll.BInterpol('Base CDI'!$H$4:$H$28,'Base CDI'!$I$4:$I$29,S4333,"Cubic","Extrapolate=Linear","MultiX=Average","Skip=True","Sort=True")</f>
        <v>13.841395348837208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50192</v>
      </c>
      <c r="T4334" s="43">
        <f ca="1">_xll.BInterpol('Base CDI'!$H$4:$H$28,'Base CDI'!$J$4:$J$29,S4334,"Cubic","Extrapolate=Linear","MultiX=Average","Skip=True","Sort=True")</f>
        <v>13.813147742818057</v>
      </c>
      <c r="U4334" s="43">
        <f ca="1">_xll.BInterpol('Base CDI'!$H$4:$H$28,'Base CDI'!$I$4:$I$29,S4334,"Cubic","Extrapolate=Linear","MultiX=Average","Skip=True","Sort=True")</f>
        <v>13.841465116279069</v>
      </c>
    </row>
    <row r="4335" spans="16:21" x14ac:dyDescent="0.25">
      <c r="P4335" s="10">
        <v>40815</v>
      </c>
      <c r="Q4335">
        <v>26.65605</v>
      </c>
      <c r="S4335" s="42">
        <f t="shared" ca="1" si="72"/>
        <v>50193</v>
      </c>
      <c r="T4335" s="43">
        <f ca="1">_xll.BInterpol('Base CDI'!$H$4:$H$28,'Base CDI'!$J$4:$J$29,S4335,"Cubic","Extrapolate=Linear","MultiX=Average","Skip=True","Sort=True")</f>
        <v>13.813028727770178</v>
      </c>
      <c r="U4335" s="43">
        <f ca="1">_xll.BInterpol('Base CDI'!$H$4:$H$28,'Base CDI'!$I$4:$I$29,S4335,"Cubic","Extrapolate=Linear","MultiX=Average","Skip=True","Sort=True")</f>
        <v>13.84153488372093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50194</v>
      </c>
      <c r="T4336" s="43">
        <f ca="1">_xll.BInterpol('Base CDI'!$H$4:$H$28,'Base CDI'!$J$4:$J$29,S4336,"Cubic","Extrapolate=Linear","MultiX=Average","Skip=True","Sort=True")</f>
        <v>13.812909712722298</v>
      </c>
      <c r="U4336" s="43">
        <f ca="1">_xll.BInterpol('Base CDI'!$H$4:$H$28,'Base CDI'!$I$4:$I$29,S4336,"Cubic","Extrapolate=Linear","MultiX=Average","Skip=True","Sort=True")</f>
        <v>13.84160465116279</v>
      </c>
    </row>
    <row r="4337" spans="16:21" x14ac:dyDescent="0.25">
      <c r="P4337" s="10">
        <v>40819</v>
      </c>
      <c r="Q4337">
        <v>26.67981</v>
      </c>
      <c r="S4337" s="42">
        <f t="shared" ca="1" si="72"/>
        <v>50195</v>
      </c>
      <c r="T4337" s="43">
        <f ca="1">_xll.BInterpol('Base CDI'!$H$4:$H$28,'Base CDI'!$J$4:$J$29,S4337,"Cubic","Extrapolate=Linear","MultiX=Average","Skip=True","Sort=True")</f>
        <v>13.812790697674417</v>
      </c>
      <c r="U4337" s="43">
        <f ca="1">_xll.BInterpol('Base CDI'!$H$4:$H$28,'Base CDI'!$I$4:$I$29,S4337,"Cubic","Extrapolate=Linear","MultiX=Average","Skip=True","Sort=True")</f>
        <v>13.841674418604651</v>
      </c>
    </row>
    <row r="4338" spans="16:21" x14ac:dyDescent="0.25">
      <c r="P4338" s="10">
        <v>40820</v>
      </c>
      <c r="Q4338">
        <v>26.69171</v>
      </c>
      <c r="S4338" s="42">
        <f t="shared" ca="1" si="72"/>
        <v>50196</v>
      </c>
      <c r="T4338" s="43">
        <f ca="1">_xll.BInterpol('Base CDI'!$H$4:$H$28,'Base CDI'!$J$4:$J$29,S4338,"Cubic","Extrapolate=Linear","MultiX=Average","Skip=True","Sort=True")</f>
        <v>13.812671682626538</v>
      </c>
      <c r="U4338" s="43">
        <f ca="1">_xll.BInterpol('Base CDI'!$H$4:$H$28,'Base CDI'!$I$4:$I$29,S4338,"Cubic","Extrapolate=Linear","MultiX=Average","Skip=True","Sort=True")</f>
        <v>13.841744186046512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50197</v>
      </c>
      <c r="T4339" s="43">
        <f ca="1">_xll.BInterpol('Base CDI'!$H$4:$H$28,'Base CDI'!$J$4:$J$29,S4339,"Cubic","Extrapolate=Linear","MultiX=Average","Skip=True","Sort=True")</f>
        <v>13.812552667578659</v>
      </c>
      <c r="U4339" s="43">
        <f ca="1">_xll.BInterpol('Base CDI'!$H$4:$H$28,'Base CDI'!$I$4:$I$29,S4339,"Cubic","Extrapolate=Linear","MultiX=Average","Skip=True","Sort=True")</f>
        <v>13.841813953488371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50198</v>
      </c>
      <c r="T4340" s="43">
        <f ca="1">_xll.BInterpol('Base CDI'!$H$4:$H$28,'Base CDI'!$J$4:$J$29,S4340,"Cubic","Extrapolate=Linear","MultiX=Average","Skip=True","Sort=True")</f>
        <v>13.81243365253078</v>
      </c>
      <c r="U4340" s="43">
        <f ca="1">_xll.BInterpol('Base CDI'!$H$4:$H$28,'Base CDI'!$I$4:$I$29,S4340,"Cubic","Extrapolate=Linear","MultiX=Average","Skip=True","Sort=True")</f>
        <v>13.841883720930232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50199</v>
      </c>
      <c r="T4341" s="43">
        <f ca="1">_xll.BInterpol('Base CDI'!$H$4:$H$28,'Base CDI'!$J$4:$J$29,S4341,"Cubic","Extrapolate=Linear","MultiX=Average","Skip=True","Sort=True")</f>
        <v>13.812314637482899</v>
      </c>
      <c r="U4341" s="43">
        <f ca="1">_xll.BInterpol('Base CDI'!$H$4:$H$28,'Base CDI'!$I$4:$I$29,S4341,"Cubic","Extrapolate=Linear","MultiX=Average","Skip=True","Sort=True")</f>
        <v>13.841953488372093</v>
      </c>
    </row>
    <row r="4342" spans="16:21" x14ac:dyDescent="0.25">
      <c r="P4342" s="10">
        <v>40826</v>
      </c>
      <c r="Q4342">
        <v>26.73931</v>
      </c>
      <c r="S4342" s="42">
        <f t="shared" ca="1" si="72"/>
        <v>50200</v>
      </c>
      <c r="T4342" s="43">
        <f ca="1">_xll.BInterpol('Base CDI'!$H$4:$H$28,'Base CDI'!$J$4:$J$29,S4342,"Cubic","Extrapolate=Linear","MultiX=Average","Skip=True","Sort=True")</f>
        <v>13.81219562243502</v>
      </c>
      <c r="U4342" s="43">
        <f ca="1">_xll.BInterpol('Base CDI'!$H$4:$H$28,'Base CDI'!$I$4:$I$29,S4342,"Cubic","Extrapolate=Linear","MultiX=Average","Skip=True","Sort=True")</f>
        <v>13.842023255813952</v>
      </c>
    </row>
    <row r="4343" spans="16:21" x14ac:dyDescent="0.25">
      <c r="P4343" s="10">
        <v>40827</v>
      </c>
      <c r="Q4343">
        <v>26.75123</v>
      </c>
      <c r="S4343" s="42">
        <f t="shared" ca="1" si="72"/>
        <v>50201</v>
      </c>
      <c r="T4343" s="43">
        <f ca="1">_xll.BInterpol('Base CDI'!$H$4:$H$28,'Base CDI'!$J$4:$J$29,S4343,"Cubic","Extrapolate=Linear","MultiX=Average","Skip=True","Sort=True")</f>
        <v>13.812076607387141</v>
      </c>
      <c r="U4343" s="43">
        <f ca="1">_xll.BInterpol('Base CDI'!$H$4:$H$28,'Base CDI'!$I$4:$I$29,S4343,"Cubic","Extrapolate=Linear","MultiX=Average","Skip=True","Sort=True")</f>
        <v>13.842093023255813</v>
      </c>
    </row>
    <row r="4344" spans="16:21" x14ac:dyDescent="0.25">
      <c r="P4344" s="10">
        <v>40829</v>
      </c>
      <c r="Q4344">
        <v>26.76315</v>
      </c>
      <c r="S4344" s="42">
        <f t="shared" ca="1" si="72"/>
        <v>50202</v>
      </c>
      <c r="T4344" s="43">
        <f ca="1">_xll.BInterpol('Base CDI'!$H$4:$H$28,'Base CDI'!$J$4:$J$29,S4344,"Cubic","Extrapolate=Linear","MultiX=Average","Skip=True","Sort=True")</f>
        <v>13.811957592339262</v>
      </c>
      <c r="U4344" s="43">
        <f ca="1">_xll.BInterpol('Base CDI'!$H$4:$H$28,'Base CDI'!$I$4:$I$29,S4344,"Cubic","Extrapolate=Linear","MultiX=Average","Skip=True","Sort=True")</f>
        <v>13.842162790697675</v>
      </c>
    </row>
    <row r="4345" spans="16:21" x14ac:dyDescent="0.25">
      <c r="P4345" s="10">
        <v>40830</v>
      </c>
      <c r="Q4345">
        <v>26.77506</v>
      </c>
      <c r="S4345" s="42">
        <f t="shared" ca="1" si="72"/>
        <v>50203</v>
      </c>
      <c r="T4345" s="43">
        <f ca="1">_xll.BInterpol('Base CDI'!$H$4:$H$28,'Base CDI'!$J$4:$J$29,S4345,"Cubic","Extrapolate=Linear","MultiX=Average","Skip=True","Sort=True")</f>
        <v>13.811838577291381</v>
      </c>
      <c r="U4345" s="43">
        <f ca="1">_xll.BInterpol('Base CDI'!$H$4:$H$28,'Base CDI'!$I$4:$I$29,S4345,"Cubic","Extrapolate=Linear","MultiX=Average","Skip=True","Sort=True")</f>
        <v>13.842232558139534</v>
      </c>
    </row>
    <row r="4346" spans="16:21" x14ac:dyDescent="0.25">
      <c r="P4346" s="10">
        <v>40833</v>
      </c>
      <c r="Q4346">
        <v>26.78698</v>
      </c>
      <c r="S4346" s="42">
        <f t="shared" ca="1" si="72"/>
        <v>50204</v>
      </c>
      <c r="T4346" s="43">
        <f ca="1">_xll.BInterpol('Base CDI'!$H$4:$H$28,'Base CDI'!$J$4:$J$29,S4346,"Cubic","Extrapolate=Linear","MultiX=Average","Skip=True","Sort=True")</f>
        <v>13.811719562243502</v>
      </c>
      <c r="U4346" s="43">
        <f ca="1">_xll.BInterpol('Base CDI'!$H$4:$H$28,'Base CDI'!$I$4:$I$29,S4346,"Cubic","Extrapolate=Linear","MultiX=Average","Skip=True","Sort=True")</f>
        <v>13.842302325581395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50205</v>
      </c>
      <c r="T4347" s="43">
        <f ca="1">_xll.BInterpol('Base CDI'!$H$4:$H$28,'Base CDI'!$J$4:$J$29,S4347,"Cubic","Extrapolate=Linear","MultiX=Average","Skip=True","Sort=True")</f>
        <v>13.811600547195622</v>
      </c>
      <c r="U4347" s="43">
        <f ca="1">_xll.BInterpol('Base CDI'!$H$4:$H$28,'Base CDI'!$I$4:$I$29,S4347,"Cubic","Extrapolate=Linear","MultiX=Average","Skip=True","Sort=True")</f>
        <v>13.842372093023256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50206</v>
      </c>
      <c r="T4348" s="43">
        <f ca="1">_xll.BInterpol('Base CDI'!$H$4:$H$28,'Base CDI'!$J$4:$J$29,S4348,"Cubic","Extrapolate=Linear","MultiX=Average","Skip=True","Sort=True")</f>
        <v>13.811481532147742</v>
      </c>
      <c r="U4348" s="43">
        <f ca="1">_xll.BInterpol('Base CDI'!$H$4:$H$28,'Base CDI'!$I$4:$I$29,S4348,"Cubic","Extrapolate=Linear","MultiX=Average","Skip=True","Sort=True")</f>
        <v>13.842441860465115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50207</v>
      </c>
      <c r="T4349" s="43">
        <f ca="1">_xll.BInterpol('Base CDI'!$H$4:$H$28,'Base CDI'!$J$4:$J$29,S4349,"Cubic","Extrapolate=Linear","MultiX=Average","Skip=True","Sort=True")</f>
        <v>13.811362517099862</v>
      </c>
      <c r="U4349" s="43">
        <f ca="1">_xll.BInterpol('Base CDI'!$H$4:$H$28,'Base CDI'!$I$4:$I$29,S4349,"Cubic","Extrapolate=Linear","MultiX=Average","Skip=True","Sort=True")</f>
        <v>13.842511627906976</v>
      </c>
    </row>
    <row r="4350" spans="16:21" x14ac:dyDescent="0.25">
      <c r="P4350" s="10">
        <v>40837</v>
      </c>
      <c r="Q4350">
        <v>26.83427</v>
      </c>
      <c r="S4350" s="42">
        <f t="shared" ca="1" si="72"/>
        <v>50208</v>
      </c>
      <c r="T4350" s="43">
        <f ca="1">_xll.BInterpol('Base CDI'!$H$4:$H$28,'Base CDI'!$J$4:$J$29,S4350,"Cubic","Extrapolate=Linear","MultiX=Average","Skip=True","Sort=True")</f>
        <v>13.811243502051983</v>
      </c>
      <c r="U4350" s="43">
        <f ca="1">_xll.BInterpol('Base CDI'!$H$4:$H$28,'Base CDI'!$I$4:$I$29,S4350,"Cubic","Extrapolate=Linear","MultiX=Average","Skip=True","Sort=True")</f>
        <v>13.842581395348837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50209</v>
      </c>
      <c r="T4351" s="43">
        <f ca="1">_xll.BInterpol('Base CDI'!$H$4:$H$28,'Base CDI'!$J$4:$J$29,S4351,"Cubic","Extrapolate=Linear","MultiX=Average","Skip=True","Sort=True")</f>
        <v>13.811124487004104</v>
      </c>
      <c r="U4351" s="43">
        <f ca="1">_xll.BInterpol('Base CDI'!$H$4:$H$28,'Base CDI'!$I$4:$I$29,S4351,"Cubic","Extrapolate=Linear","MultiX=Average","Skip=True","Sort=True")</f>
        <v>13.842651162790697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50210</v>
      </c>
      <c r="T4352" s="43">
        <f ca="1">_xll.BInterpol('Base CDI'!$H$4:$H$28,'Base CDI'!$J$4:$J$29,S4352,"Cubic","Extrapolate=Linear","MultiX=Average","Skip=True","Sort=True")</f>
        <v>13.811005471956223</v>
      </c>
      <c r="U4352" s="43">
        <f ca="1">_xll.BInterpol('Base CDI'!$H$4:$H$28,'Base CDI'!$I$4:$I$29,S4352,"Cubic","Extrapolate=Linear","MultiX=Average","Skip=True","Sort=True")</f>
        <v>13.842720930232558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50211</v>
      </c>
      <c r="T4353" s="43">
        <f ca="1">_xll.BInterpol('Base CDI'!$H$4:$H$28,'Base CDI'!$J$4:$J$29,S4353,"Cubic","Extrapolate=Linear","MultiX=Average","Skip=True","Sort=True")</f>
        <v>13.810886456908344</v>
      </c>
      <c r="U4353" s="43">
        <f ca="1">_xll.BInterpol('Base CDI'!$H$4:$H$28,'Base CDI'!$I$4:$I$29,S4353,"Cubic","Extrapolate=Linear","MultiX=Average","Skip=True","Sort=True")</f>
        <v>13.842790697674419</v>
      </c>
    </row>
    <row r="4354" spans="16:21" x14ac:dyDescent="0.25">
      <c r="P4354" s="10">
        <v>40843</v>
      </c>
      <c r="Q4354">
        <v>26.88025</v>
      </c>
      <c r="S4354" s="42">
        <f t="shared" ca="1" si="72"/>
        <v>50212</v>
      </c>
      <c r="T4354" s="43">
        <f ca="1">_xll.BInterpol('Base CDI'!$H$4:$H$28,'Base CDI'!$J$4:$J$29,S4354,"Cubic","Extrapolate=Linear","MultiX=Average","Skip=True","Sort=True")</f>
        <v>13.810767441860465</v>
      </c>
      <c r="U4354" s="43">
        <f ca="1">_xll.BInterpol('Base CDI'!$H$4:$H$28,'Base CDI'!$I$4:$I$29,S4354,"Cubic","Extrapolate=Linear","MultiX=Average","Skip=True","Sort=True")</f>
        <v>13.842860465116278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50213</v>
      </c>
      <c r="T4355" s="43">
        <f ca="1">_xll.BInterpol('Base CDI'!$H$4:$H$28,'Base CDI'!$J$4:$J$29,S4355,"Cubic","Extrapolate=Linear","MultiX=Average","Skip=True","Sort=True")</f>
        <v>13.810648426812586</v>
      </c>
      <c r="U4355" s="43">
        <f ca="1">_xll.BInterpol('Base CDI'!$H$4:$H$28,'Base CDI'!$I$4:$I$29,S4355,"Cubic","Extrapolate=Linear","MultiX=Average","Skip=True","Sort=True")</f>
        <v>13.842930232558139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50214</v>
      </c>
      <c r="T4356" s="43">
        <f ca="1">_xll.BInterpol('Base CDI'!$H$4:$H$28,'Base CDI'!$J$4:$J$29,S4356,"Cubic","Extrapolate=Linear","MultiX=Average","Skip=True","Sort=True")</f>
        <v>13.810529411764705</v>
      </c>
      <c r="U4356" s="43">
        <f ca="1">_xll.BInterpol('Base CDI'!$H$4:$H$28,'Base CDI'!$I$4:$I$29,S4356,"Cubic","Extrapolate=Linear","MultiX=Average","Skip=True","Sort=True")</f>
        <v>13.843</v>
      </c>
    </row>
    <row r="4357" spans="16:21" x14ac:dyDescent="0.25">
      <c r="P4357" s="10">
        <v>40848</v>
      </c>
      <c r="Q4357">
        <v>26.91479</v>
      </c>
      <c r="S4357" s="42">
        <f t="shared" ca="1" si="72"/>
        <v>50215</v>
      </c>
      <c r="T4357" s="43">
        <f ca="1">_xll.BInterpol('Base CDI'!$H$4:$H$28,'Base CDI'!$J$4:$J$29,S4357,"Cubic","Extrapolate=Linear","MultiX=Average","Skip=True","Sort=True")</f>
        <v>13.810410396716826</v>
      </c>
      <c r="U4357" s="43">
        <f ca="1">_xll.BInterpol('Base CDI'!$H$4:$H$28,'Base CDI'!$I$4:$I$29,S4357,"Cubic","Extrapolate=Linear","MultiX=Average","Skip=True","Sort=True")</f>
        <v>13.843069767441859</v>
      </c>
    </row>
    <row r="4358" spans="16:21" x14ac:dyDescent="0.25">
      <c r="P4358" s="10">
        <v>40850</v>
      </c>
      <c r="Q4358">
        <v>26.92632</v>
      </c>
      <c r="S4358" s="42">
        <f t="shared" ca="1" si="72"/>
        <v>50216</v>
      </c>
      <c r="T4358" s="43">
        <f ca="1">_xll.BInterpol('Base CDI'!$H$4:$H$28,'Base CDI'!$J$4:$J$29,S4358,"Cubic","Extrapolate=Linear","MultiX=Average","Skip=True","Sort=True")</f>
        <v>13.810291381668947</v>
      </c>
      <c r="U4358" s="43">
        <f ca="1">_xll.BInterpol('Base CDI'!$H$4:$H$28,'Base CDI'!$I$4:$I$29,S4358,"Cubic","Extrapolate=Linear","MultiX=Average","Skip=True","Sort=True")</f>
        <v>13.84313953488372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50217</v>
      </c>
      <c r="T4359" s="43">
        <f ca="1">_xll.BInterpol('Base CDI'!$H$4:$H$28,'Base CDI'!$J$4:$J$29,S4359,"Cubic","Extrapolate=Linear","MultiX=Average","Skip=True","Sort=True")</f>
        <v>13.810172366621067</v>
      </c>
      <c r="U4359" s="43">
        <f ca="1">_xll.BInterpol('Base CDI'!$H$4:$H$28,'Base CDI'!$I$4:$I$29,S4359,"Cubic","Extrapolate=Linear","MultiX=Average","Skip=True","Sort=True")</f>
        <v>13.843209302325581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50218</v>
      </c>
      <c r="T4360" s="43">
        <f ca="1">_xll.BInterpol('Base CDI'!$H$4:$H$28,'Base CDI'!$J$4:$J$29,S4360,"Cubic","Extrapolate=Linear","MultiX=Average","Skip=True","Sort=True")</f>
        <v>13.810053351573186</v>
      </c>
      <c r="U4360" s="43">
        <f ca="1">_xll.BInterpol('Base CDI'!$H$4:$H$28,'Base CDI'!$I$4:$I$29,S4360,"Cubic","Extrapolate=Linear","MultiX=Average","Skip=True","Sort=True")</f>
        <v>13.843279069767441</v>
      </c>
    </row>
    <row r="4361" spans="16:21" x14ac:dyDescent="0.25">
      <c r="P4361" s="10">
        <v>40855</v>
      </c>
      <c r="Q4361">
        <v>26.96095</v>
      </c>
      <c r="S4361" s="42">
        <f t="shared" ca="1" si="72"/>
        <v>50219</v>
      </c>
      <c r="T4361" s="43">
        <f ca="1">_xll.BInterpol('Base CDI'!$H$4:$H$28,'Base CDI'!$J$4:$J$29,S4361,"Cubic","Extrapolate=Linear","MultiX=Average","Skip=True","Sort=True")</f>
        <v>13.809934336525307</v>
      </c>
      <c r="U4361" s="43">
        <f ca="1">_xll.BInterpol('Base CDI'!$H$4:$H$28,'Base CDI'!$I$4:$I$29,S4361,"Cubic","Extrapolate=Linear","MultiX=Average","Skip=True","Sort=True")</f>
        <v>13.843348837209302</v>
      </c>
    </row>
    <row r="4362" spans="16:21" x14ac:dyDescent="0.25">
      <c r="P4362" s="10">
        <v>40856</v>
      </c>
      <c r="Q4362">
        <v>26.9725</v>
      </c>
      <c r="S4362" s="42">
        <f t="shared" ca="1" si="72"/>
        <v>50220</v>
      </c>
      <c r="T4362" s="43">
        <f ca="1">_xll.BInterpol('Base CDI'!$H$4:$H$28,'Base CDI'!$J$4:$J$29,S4362,"Cubic","Extrapolate=Linear","MultiX=Average","Skip=True","Sort=True")</f>
        <v>13.809815321477428</v>
      </c>
      <c r="U4362" s="43">
        <f ca="1">_xll.BInterpol('Base CDI'!$H$4:$H$28,'Base CDI'!$I$4:$I$29,S4362,"Cubic","Extrapolate=Linear","MultiX=Average","Skip=True","Sort=True")</f>
        <v>13.843418604651163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50221</v>
      </c>
      <c r="T4363" s="43">
        <f ca="1">_xll.BInterpol('Base CDI'!$H$4:$H$28,'Base CDI'!$J$4:$J$29,S4363,"Cubic","Extrapolate=Linear","MultiX=Average","Skip=True","Sort=True")</f>
        <v>13.809696306429547</v>
      </c>
      <c r="U4363" s="43">
        <f ca="1">_xll.BInterpol('Base CDI'!$H$4:$H$28,'Base CDI'!$I$4:$I$29,S4363,"Cubic","Extrapolate=Linear","MultiX=Average","Skip=True","Sort=True")</f>
        <v>13.843488372093022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50222</v>
      </c>
      <c r="T4364" s="43">
        <f ca="1">_xll.BInterpol('Base CDI'!$H$4:$H$28,'Base CDI'!$J$4:$J$29,S4364,"Cubic","Extrapolate=Linear","MultiX=Average","Skip=True","Sort=True")</f>
        <v>13.809577291381668</v>
      </c>
      <c r="U4364" s="43">
        <f ca="1">_xll.BInterpol('Base CDI'!$H$4:$H$28,'Base CDI'!$I$4:$I$29,S4364,"Cubic","Extrapolate=Linear","MultiX=Average","Skip=True","Sort=True")</f>
        <v>13.843558139534883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50223</v>
      </c>
      <c r="T4365" s="43">
        <f ca="1">_xll.BInterpol('Base CDI'!$H$4:$H$28,'Base CDI'!$J$4:$J$29,S4365,"Cubic","Extrapolate=Linear","MultiX=Average","Skip=True","Sort=True")</f>
        <v>13.809458276333789</v>
      </c>
      <c r="U4365" s="43">
        <f ca="1">_xll.BInterpol('Base CDI'!$H$4:$H$28,'Base CDI'!$I$4:$I$29,S4365,"Cubic","Extrapolate=Linear","MultiX=Average","Skip=True","Sort=True")</f>
        <v>13.843627906976744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50224</v>
      </c>
      <c r="T4366" s="43">
        <f ca="1">_xll.BInterpol('Base CDI'!$H$4:$H$28,'Base CDI'!$J$4:$J$29,S4366,"Cubic","Extrapolate=Linear","MultiX=Average","Skip=True","Sort=True")</f>
        <v>13.80933926128591</v>
      </c>
      <c r="U4366" s="43">
        <f ca="1">_xll.BInterpol('Base CDI'!$H$4:$H$28,'Base CDI'!$I$4:$I$29,S4366,"Cubic","Extrapolate=Linear","MultiX=Average","Skip=True","Sort=True")</f>
        <v>13.843697674418603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50225</v>
      </c>
      <c r="T4367" s="43">
        <f ca="1">_xll.BInterpol('Base CDI'!$H$4:$H$28,'Base CDI'!$J$4:$J$29,S4367,"Cubic","Extrapolate=Linear","MultiX=Average","Skip=True","Sort=True")</f>
        <v>13.809220246238029</v>
      </c>
      <c r="U4367" s="43">
        <f ca="1">_xll.BInterpol('Base CDI'!$H$4:$H$28,'Base CDI'!$I$4:$I$29,S4367,"Cubic","Extrapolate=Linear","MultiX=Average","Skip=True","Sort=True")</f>
        <v>13.843767441860464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50226</v>
      </c>
      <c r="T4368" s="43">
        <f ca="1">_xll.BInterpol('Base CDI'!$H$4:$H$28,'Base CDI'!$J$4:$J$29,S4368,"Cubic","Extrapolate=Linear","MultiX=Average","Skip=True","Sort=True")</f>
        <v>13.80910123119015</v>
      </c>
      <c r="U4368" s="43">
        <f ca="1">_xll.BInterpol('Base CDI'!$H$4:$H$28,'Base CDI'!$I$4:$I$29,S4368,"Cubic","Extrapolate=Linear","MultiX=Average","Skip=True","Sort=True")</f>
        <v>13.843837209302325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50227</v>
      </c>
      <c r="T4369" s="43">
        <f ca="1">_xll.BInterpol('Base CDI'!$H$4:$H$28,'Base CDI'!$J$4:$J$29,S4369,"Cubic","Extrapolate=Linear","MultiX=Average","Skip=True","Sort=True")</f>
        <v>13.808982216142271</v>
      </c>
      <c r="U4369" s="43">
        <f ca="1">_xll.BInterpol('Base CDI'!$H$4:$H$28,'Base CDI'!$I$4:$I$29,S4369,"Cubic","Extrapolate=Linear","MultiX=Average","Skip=True","Sort=True")</f>
        <v>13.843906976744186</v>
      </c>
    </row>
    <row r="4370" spans="16:21" x14ac:dyDescent="0.25">
      <c r="P4370" s="10">
        <v>40869</v>
      </c>
      <c r="Q4370">
        <v>27.06485</v>
      </c>
      <c r="S4370" s="42">
        <f t="shared" ca="1" si="73"/>
        <v>50228</v>
      </c>
      <c r="T4370" s="43">
        <f ca="1">_xll.BInterpol('Base CDI'!$H$4:$H$28,'Base CDI'!$J$4:$J$29,S4370,"Cubic","Extrapolate=Linear","MultiX=Average","Skip=True","Sort=True")</f>
        <v>13.808863201094391</v>
      </c>
      <c r="U4370" s="43">
        <f ca="1">_xll.BInterpol('Base CDI'!$H$4:$H$28,'Base CDI'!$I$4:$I$29,S4370,"Cubic","Extrapolate=Linear","MultiX=Average","Skip=True","Sort=True")</f>
        <v>13.843976744186046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50229</v>
      </c>
      <c r="T4371" s="43">
        <f ca="1">_xll.BInterpol('Base CDI'!$H$4:$H$28,'Base CDI'!$J$4:$J$29,S4371,"Cubic","Extrapolate=Linear","MultiX=Average","Skip=True","Sort=True")</f>
        <v>13.808744186046511</v>
      </c>
      <c r="U4371" s="43">
        <f ca="1">_xll.BInterpol('Base CDI'!$H$4:$H$28,'Base CDI'!$I$4:$I$29,S4371,"Cubic","Extrapolate=Linear","MultiX=Average","Skip=True","Sort=True")</f>
        <v>13.844046511627907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50230</v>
      </c>
      <c r="T4372" s="43">
        <f ca="1">_xll.BInterpol('Base CDI'!$H$4:$H$28,'Base CDI'!$J$4:$J$29,S4372,"Cubic","Extrapolate=Linear","MultiX=Average","Skip=True","Sort=True")</f>
        <v>13.808625170998631</v>
      </c>
      <c r="U4372" s="43">
        <f ca="1">_xll.BInterpol('Base CDI'!$H$4:$H$28,'Base CDI'!$I$4:$I$29,S4372,"Cubic","Extrapolate=Linear","MultiX=Average","Skip=True","Sort=True")</f>
        <v>13.844116279069768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50231</v>
      </c>
      <c r="T4373" s="43">
        <f ca="1">_xll.BInterpol('Base CDI'!$H$4:$H$28,'Base CDI'!$J$4:$J$29,S4373,"Cubic","Extrapolate=Linear","MultiX=Average","Skip=True","Sort=True")</f>
        <v>13.808506155950752</v>
      </c>
      <c r="U4373" s="43">
        <f ca="1">_xll.BInterpol('Base CDI'!$H$4:$H$28,'Base CDI'!$I$4:$I$29,S4373,"Cubic","Extrapolate=Linear","MultiX=Average","Skip=True","Sort=True")</f>
        <v>13.844186046511627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50232</v>
      </c>
      <c r="T4374" s="43">
        <f ca="1">_xll.BInterpol('Base CDI'!$H$4:$H$28,'Base CDI'!$J$4:$J$29,S4374,"Cubic","Extrapolate=Linear","MultiX=Average","Skip=True","Sort=True")</f>
        <v>13.808387140902873</v>
      </c>
      <c r="U4374" s="43">
        <f ca="1">_xll.BInterpol('Base CDI'!$H$4:$H$28,'Base CDI'!$I$4:$I$29,S4374,"Cubic","Extrapolate=Linear","MultiX=Average","Skip=True","Sort=True")</f>
        <v>13.844255813953488</v>
      </c>
    </row>
    <row r="4375" spans="16:21" x14ac:dyDescent="0.25">
      <c r="P4375" s="10">
        <v>40876</v>
      </c>
      <c r="Q4375">
        <v>27.12274</v>
      </c>
      <c r="S4375" s="42">
        <f t="shared" ca="1" si="73"/>
        <v>50233</v>
      </c>
      <c r="T4375" s="43">
        <f ca="1">_xll.BInterpol('Base CDI'!$H$4:$H$28,'Base CDI'!$J$4:$J$29,S4375,"Cubic","Extrapolate=Linear","MultiX=Average","Skip=True","Sort=True")</f>
        <v>13.808268125854992</v>
      </c>
      <c r="U4375" s="43">
        <f ca="1">_xll.BInterpol('Base CDI'!$H$4:$H$28,'Base CDI'!$I$4:$I$29,S4375,"Cubic","Extrapolate=Linear","MultiX=Average","Skip=True","Sort=True")</f>
        <v>13.844325581395349</v>
      </c>
    </row>
    <row r="4376" spans="16:21" x14ac:dyDescent="0.25">
      <c r="P4376" s="10">
        <v>40877</v>
      </c>
      <c r="Q4376">
        <v>27.1343</v>
      </c>
      <c r="S4376" s="42">
        <f t="shared" ca="1" si="73"/>
        <v>50234</v>
      </c>
      <c r="T4376" s="43">
        <f ca="1">_xll.BInterpol('Base CDI'!$H$4:$H$28,'Base CDI'!$J$4:$J$29,S4376,"Cubic","Extrapolate=Linear","MultiX=Average","Skip=True","Sort=True")</f>
        <v>13.808149110807113</v>
      </c>
      <c r="U4376" s="43">
        <f ca="1">_xll.BInterpol('Base CDI'!$H$4:$H$28,'Base CDI'!$I$4:$I$29,S4376,"Cubic","Extrapolate=Linear","MultiX=Average","Skip=True","Sort=True")</f>
        <v>13.844395348837208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50235</v>
      </c>
      <c r="T4377" s="43">
        <f ca="1">_xll.BInterpol('Base CDI'!$H$4:$H$28,'Base CDI'!$J$4:$J$29,S4377,"Cubic","Extrapolate=Linear","MultiX=Average","Skip=True","Sort=True")</f>
        <v>13.808030095759234</v>
      </c>
      <c r="U4377" s="43">
        <f ca="1">_xll.BInterpol('Base CDI'!$H$4:$H$28,'Base CDI'!$I$4:$I$29,S4377,"Cubic","Extrapolate=Linear","MultiX=Average","Skip=True","Sort=True")</f>
        <v>13.84446511627907</v>
      </c>
    </row>
    <row r="4378" spans="16:21" x14ac:dyDescent="0.25">
      <c r="P4378" s="10">
        <v>40879</v>
      </c>
      <c r="Q4378">
        <v>27.15701</v>
      </c>
      <c r="S4378" s="42">
        <f t="shared" ca="1" si="73"/>
        <v>50236</v>
      </c>
      <c r="T4378" s="43">
        <f ca="1">_xll.BInterpol('Base CDI'!$H$4:$H$28,'Base CDI'!$J$4:$J$29,S4378,"Cubic","Extrapolate=Linear","MultiX=Average","Skip=True","Sort=True")</f>
        <v>13.807911080711355</v>
      </c>
      <c r="U4378" s="43">
        <f ca="1">_xll.BInterpol('Base CDI'!$H$4:$H$28,'Base CDI'!$I$4:$I$29,S4378,"Cubic","Extrapolate=Linear","MultiX=Average","Skip=True","Sort=True")</f>
        <v>13.844534883720931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50237</v>
      </c>
      <c r="T4379" s="43">
        <f ca="1">_xll.BInterpol('Base CDI'!$H$4:$H$28,'Base CDI'!$J$4:$J$29,S4379,"Cubic","Extrapolate=Linear","MultiX=Average","Skip=True","Sort=True")</f>
        <v>13.807792065663474</v>
      </c>
      <c r="U4379" s="43">
        <f ca="1">_xll.BInterpol('Base CDI'!$H$4:$H$28,'Base CDI'!$I$4:$I$29,S4379,"Cubic","Extrapolate=Linear","MultiX=Average","Skip=True","Sort=True")</f>
        <v>13.84460465116279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50238</v>
      </c>
      <c r="T4380" s="43">
        <f ca="1">_xll.BInterpol('Base CDI'!$H$4:$H$28,'Base CDI'!$J$4:$J$29,S4380,"Cubic","Extrapolate=Linear","MultiX=Average","Skip=True","Sort=True")</f>
        <v>13.807673050615595</v>
      </c>
      <c r="U4380" s="43">
        <f ca="1">_xll.BInterpol('Base CDI'!$H$4:$H$28,'Base CDI'!$I$4:$I$29,S4380,"Cubic","Extrapolate=Linear","MultiX=Average","Skip=True","Sort=True")</f>
        <v>13.844674418604651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50239</v>
      </c>
      <c r="T4381" s="43">
        <f ca="1">_xll.BInterpol('Base CDI'!$H$4:$H$28,'Base CDI'!$J$4:$J$29,S4381,"Cubic","Extrapolate=Linear","MultiX=Average","Skip=True","Sort=True")</f>
        <v>13.807554035567716</v>
      </c>
      <c r="U4381" s="43">
        <f ca="1">_xll.BInterpol('Base CDI'!$H$4:$H$28,'Base CDI'!$I$4:$I$29,S4381,"Cubic","Extrapolate=Linear","MultiX=Average","Skip=True","Sort=True")</f>
        <v>13.844744186046512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50240</v>
      </c>
      <c r="T4382" s="43">
        <f ca="1">_xll.BInterpol('Base CDI'!$H$4:$H$28,'Base CDI'!$J$4:$J$29,S4382,"Cubic","Extrapolate=Linear","MultiX=Average","Skip=True","Sort=True")</f>
        <v>13.807435020519835</v>
      </c>
      <c r="U4382" s="43">
        <f ca="1">_xll.BInterpol('Base CDI'!$H$4:$H$28,'Base CDI'!$I$4:$I$29,S4382,"Cubic","Extrapolate=Linear","MultiX=Average","Skip=True","Sort=True")</f>
        <v>13.844813953488371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50241</v>
      </c>
      <c r="T4383" s="43">
        <f ca="1">_xll.BInterpol('Base CDI'!$H$4:$H$28,'Base CDI'!$J$4:$J$29,S4383,"Cubic","Extrapolate=Linear","MultiX=Average","Skip=True","Sort=True")</f>
        <v>13.807316005471955</v>
      </c>
      <c r="U4383" s="43">
        <f ca="1">_xll.BInterpol('Base CDI'!$H$4:$H$28,'Base CDI'!$I$4:$I$29,S4383,"Cubic","Extrapolate=Linear","MultiX=Average","Skip=True","Sort=True")</f>
        <v>13.844883720930232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50242</v>
      </c>
      <c r="T4384" s="43">
        <f ca="1">_xll.BInterpol('Base CDI'!$H$4:$H$28,'Base CDI'!$J$4:$J$29,S4384,"Cubic","Extrapolate=Linear","MultiX=Average","Skip=True","Sort=True")</f>
        <v>13.807196990424076</v>
      </c>
      <c r="U4384" s="43">
        <f ca="1">_xll.BInterpol('Base CDI'!$H$4:$H$28,'Base CDI'!$I$4:$I$29,S4384,"Cubic","Extrapolate=Linear","MultiX=Average","Skip=True","Sort=True")</f>
        <v>13.844953488372093</v>
      </c>
    </row>
    <row r="4385" spans="16:21" x14ac:dyDescent="0.25">
      <c r="P4385" s="10">
        <v>40890</v>
      </c>
      <c r="Q4385">
        <v>27.23489</v>
      </c>
      <c r="S4385" s="42">
        <f t="shared" ca="1" si="73"/>
        <v>50243</v>
      </c>
      <c r="T4385" s="43">
        <f ca="1">_xll.BInterpol('Base CDI'!$H$4:$H$28,'Base CDI'!$J$4:$J$29,S4385,"Cubic","Extrapolate=Linear","MultiX=Average","Skip=True","Sort=True")</f>
        <v>13.807077975376197</v>
      </c>
      <c r="U4385" s="43">
        <f ca="1">_xll.BInterpol('Base CDI'!$H$4:$H$28,'Base CDI'!$I$4:$I$29,S4385,"Cubic","Extrapolate=Linear","MultiX=Average","Skip=True","Sort=True")</f>
        <v>13.845023255813953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50244</v>
      </c>
      <c r="T4386" s="43">
        <f ca="1">_xll.BInterpol('Base CDI'!$H$4:$H$28,'Base CDI'!$J$4:$J$29,S4386,"Cubic","Extrapolate=Linear","MultiX=Average","Skip=True","Sort=True")</f>
        <v>13.806958960328316</v>
      </c>
      <c r="U4386" s="43">
        <f ca="1">_xll.BInterpol('Base CDI'!$H$4:$H$28,'Base CDI'!$I$4:$I$29,S4386,"Cubic","Extrapolate=Linear","MultiX=Average","Skip=True","Sort=True")</f>
        <v>13.845093023255814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50245</v>
      </c>
      <c r="T4387" s="43">
        <f ca="1">_xll.BInterpol('Base CDI'!$H$4:$H$28,'Base CDI'!$J$4:$J$29,S4387,"Cubic","Extrapolate=Linear","MultiX=Average","Skip=True","Sort=True")</f>
        <v>13.806839945280437</v>
      </c>
      <c r="U4387" s="43">
        <f ca="1">_xll.BInterpol('Base CDI'!$H$4:$H$28,'Base CDI'!$I$4:$I$29,S4387,"Cubic","Extrapolate=Linear","MultiX=Average","Skip=True","Sort=True")</f>
        <v>13.845162790697675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50246</v>
      </c>
      <c r="T4388" s="43">
        <f ca="1">_xll.BInterpol('Base CDI'!$H$4:$H$28,'Base CDI'!$J$4:$J$29,S4388,"Cubic","Extrapolate=Linear","MultiX=Average","Skip=True","Sort=True")</f>
        <v>13.806720930232558</v>
      </c>
      <c r="U4388" s="43">
        <f ca="1">_xll.BInterpol('Base CDI'!$H$4:$H$28,'Base CDI'!$I$4:$I$29,S4388,"Cubic","Extrapolate=Linear","MultiX=Average","Skip=True","Sort=True")</f>
        <v>13.845232558139534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50247</v>
      </c>
      <c r="T4389" s="43">
        <f ca="1">_xll.BInterpol('Base CDI'!$H$4:$H$28,'Base CDI'!$J$4:$J$29,S4389,"Cubic","Extrapolate=Linear","MultiX=Average","Skip=True","Sort=True")</f>
        <v>13.806601915184679</v>
      </c>
      <c r="U4389" s="43">
        <f ca="1">_xll.BInterpol('Base CDI'!$H$4:$H$28,'Base CDI'!$I$4:$I$29,S4389,"Cubic","Extrapolate=Linear","MultiX=Average","Skip=True","Sort=True")</f>
        <v>13.845302325581395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50248</v>
      </c>
      <c r="T4390" s="43">
        <f ca="1">_xll.BInterpol('Base CDI'!$H$4:$H$28,'Base CDI'!$J$4:$J$29,S4390,"Cubic","Extrapolate=Linear","MultiX=Average","Skip=True","Sort=True")</f>
        <v>13.806482900136798</v>
      </c>
      <c r="U4390" s="43">
        <f ca="1">_xll.BInterpol('Base CDI'!$H$4:$H$28,'Base CDI'!$I$4:$I$29,S4390,"Cubic","Extrapolate=Linear","MultiX=Average","Skip=True","Sort=True")</f>
        <v>13.845372093023256</v>
      </c>
    </row>
    <row r="4391" spans="16:21" x14ac:dyDescent="0.25">
      <c r="P4391" s="10">
        <v>40898</v>
      </c>
      <c r="Q4391">
        <v>27.3019</v>
      </c>
      <c r="S4391" s="42">
        <f t="shared" ca="1" si="73"/>
        <v>50249</v>
      </c>
      <c r="T4391" s="43">
        <f ca="1">_xll.BInterpol('Base CDI'!$H$4:$H$28,'Base CDI'!$J$4:$J$29,S4391,"Cubic","Extrapolate=Linear","MultiX=Average","Skip=True","Sort=True")</f>
        <v>13.806363885088919</v>
      </c>
      <c r="U4391" s="43">
        <f ca="1">_xll.BInterpol('Base CDI'!$H$4:$H$28,'Base CDI'!$I$4:$I$29,S4391,"Cubic","Extrapolate=Linear","MultiX=Average","Skip=True","Sort=True")</f>
        <v>13.845441860465115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50250</v>
      </c>
      <c r="T4392" s="43">
        <f ca="1">_xll.BInterpol('Base CDI'!$H$4:$H$28,'Base CDI'!$J$4:$J$29,S4392,"Cubic","Extrapolate=Linear","MultiX=Average","Skip=True","Sort=True")</f>
        <v>13.80624487004104</v>
      </c>
      <c r="U4392" s="43">
        <f ca="1">_xll.BInterpol('Base CDI'!$H$4:$H$28,'Base CDI'!$I$4:$I$29,S4392,"Cubic","Extrapolate=Linear","MultiX=Average","Skip=True","Sort=True")</f>
        <v>13.845511627906976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50251</v>
      </c>
      <c r="T4393" s="43">
        <f ca="1">_xll.BInterpol('Base CDI'!$H$4:$H$28,'Base CDI'!$J$4:$J$29,S4393,"Cubic","Extrapolate=Linear","MultiX=Average","Skip=True","Sort=True")</f>
        <v>13.80612585499316</v>
      </c>
      <c r="U4393" s="43">
        <f ca="1">_xll.BInterpol('Base CDI'!$H$4:$H$28,'Base CDI'!$I$4:$I$29,S4393,"Cubic","Extrapolate=Linear","MultiX=Average","Skip=True","Sort=True")</f>
        <v>13.845581395348837</v>
      </c>
    </row>
    <row r="4394" spans="16:21" x14ac:dyDescent="0.25">
      <c r="P4394" s="10">
        <v>40903</v>
      </c>
      <c r="Q4394">
        <v>27.33549</v>
      </c>
      <c r="S4394" s="42">
        <f t="shared" ca="1" si="73"/>
        <v>50252</v>
      </c>
      <c r="T4394" s="43">
        <f ca="1">_xll.BInterpol('Base CDI'!$H$4:$H$28,'Base CDI'!$J$4:$J$29,S4394,"Cubic","Extrapolate=Linear","MultiX=Average","Skip=True","Sort=True")</f>
        <v>13.80600683994528</v>
      </c>
      <c r="U4394" s="43">
        <f ca="1">_xll.BInterpol('Base CDI'!$H$4:$H$28,'Base CDI'!$I$4:$I$29,S4394,"Cubic","Extrapolate=Linear","MultiX=Average","Skip=True","Sort=True")</f>
        <v>13.845651162790697</v>
      </c>
    </row>
    <row r="4395" spans="16:21" x14ac:dyDescent="0.25">
      <c r="P4395" s="10">
        <v>40904</v>
      </c>
      <c r="Q4395">
        <v>27.34667</v>
      </c>
      <c r="S4395" s="42">
        <f t="shared" ca="1" si="73"/>
        <v>50253</v>
      </c>
      <c r="T4395" s="43">
        <f ca="1">_xll.BInterpol('Base CDI'!$H$4:$H$28,'Base CDI'!$J$4:$J$29,S4395,"Cubic","Extrapolate=Linear","MultiX=Average","Skip=True","Sort=True")</f>
        <v>13.8058878248974</v>
      </c>
      <c r="U4395" s="43">
        <f ca="1">_xll.BInterpol('Base CDI'!$H$4:$H$28,'Base CDI'!$I$4:$I$29,S4395,"Cubic","Extrapolate=Linear","MultiX=Average","Skip=True","Sort=True")</f>
        <v>13.845720930232558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50254</v>
      </c>
      <c r="T4396" s="43">
        <f ca="1">_xll.BInterpol('Base CDI'!$H$4:$H$28,'Base CDI'!$J$4:$J$29,S4396,"Cubic","Extrapolate=Linear","MultiX=Average","Skip=True","Sort=True")</f>
        <v>13.805768809849521</v>
      </c>
      <c r="U4396" s="43">
        <f ca="1">_xll.BInterpol('Base CDI'!$H$4:$H$28,'Base CDI'!$I$4:$I$29,S4396,"Cubic","Extrapolate=Linear","MultiX=Average","Skip=True","Sort=True")</f>
        <v>13.845790697674419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50255</v>
      </c>
      <c r="T4397" s="43">
        <f ca="1">_xll.BInterpol('Base CDI'!$H$4:$H$28,'Base CDI'!$J$4:$J$29,S4397,"Cubic","Extrapolate=Linear","MultiX=Average","Skip=True","Sort=True")</f>
        <v>13.80564979480164</v>
      </c>
      <c r="U4397" s="43">
        <f ca="1">_xll.BInterpol('Base CDI'!$H$4:$H$28,'Base CDI'!$I$4:$I$29,S4397,"Cubic","Extrapolate=Linear","MultiX=Average","Skip=True","Sort=True")</f>
        <v>13.845860465116278</v>
      </c>
    </row>
    <row r="4398" spans="16:21" x14ac:dyDescent="0.25">
      <c r="P4398" s="10">
        <v>40907</v>
      </c>
      <c r="Q4398">
        <v>27.38025</v>
      </c>
      <c r="S4398" s="42">
        <f t="shared" ca="1" si="73"/>
        <v>50256</v>
      </c>
      <c r="T4398" s="43">
        <f ca="1">_xll.BInterpol('Base CDI'!$H$4:$H$28,'Base CDI'!$J$4:$J$29,S4398,"Cubic","Extrapolate=Linear","MultiX=Average","Skip=True","Sort=True")</f>
        <v>13.805530779753761</v>
      </c>
      <c r="U4398" s="43">
        <f ca="1">_xll.BInterpol('Base CDI'!$H$4:$H$28,'Base CDI'!$I$4:$I$29,S4398,"Cubic","Extrapolate=Linear","MultiX=Average","Skip=True","Sort=True")</f>
        <v>13.845930232558139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50257</v>
      </c>
      <c r="T4399" s="43">
        <f ca="1">_xll.BInterpol('Base CDI'!$H$4:$H$28,'Base CDI'!$J$4:$J$29,S4399,"Cubic","Extrapolate=Linear","MultiX=Average","Skip=True","Sort=True")</f>
        <v>13.805411764705882</v>
      </c>
      <c r="U4399" s="43">
        <f ca="1">_xll.BInterpol('Base CDI'!$H$4:$H$28,'Base CDI'!$I$4:$I$29,S4399,"Cubic","Extrapolate=Linear","MultiX=Average","Skip=True","Sort=True")</f>
        <v>13.846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50258</v>
      </c>
      <c r="T4400" s="43">
        <f ca="1">_xll.BInterpol('Base CDI'!$H$4:$H$28,'Base CDI'!$J$4:$J$29,S4400,"Cubic","Extrapolate=Linear","MultiX=Average","Skip=True","Sort=True")</f>
        <v>13.805292749658003</v>
      </c>
      <c r="U4400" s="43">
        <f ca="1">_xll.BInterpol('Base CDI'!$H$4:$H$28,'Base CDI'!$I$4:$I$29,S4400,"Cubic","Extrapolate=Linear","MultiX=Average","Skip=True","Sort=True")</f>
        <v>13.846069767441859</v>
      </c>
    </row>
    <row r="4401" spans="16:21" x14ac:dyDescent="0.25">
      <c r="P4401" s="10">
        <v>40912</v>
      </c>
      <c r="Q4401">
        <v>27.41394</v>
      </c>
      <c r="S4401" s="42">
        <f t="shared" ca="1" si="73"/>
        <v>50259</v>
      </c>
      <c r="T4401" s="43">
        <f ca="1">_xll.BInterpol('Base CDI'!$H$4:$H$28,'Base CDI'!$J$4:$J$29,S4401,"Cubic","Extrapolate=Linear","MultiX=Average","Skip=True","Sort=True")</f>
        <v>13.805173734610122</v>
      </c>
      <c r="U4401" s="43">
        <f ca="1">_xll.BInterpol('Base CDI'!$H$4:$H$28,'Base CDI'!$I$4:$I$29,S4401,"Cubic","Extrapolate=Linear","MultiX=Average","Skip=True","Sort=True")</f>
        <v>13.84613953488372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50260</v>
      </c>
      <c r="T4402" s="43">
        <f ca="1">_xll.BInterpol('Base CDI'!$H$4:$H$28,'Base CDI'!$J$4:$J$29,S4402,"Cubic","Extrapolate=Linear","MultiX=Average","Skip=True","Sort=True")</f>
        <v>13.805054719562243</v>
      </c>
      <c r="U4402" s="43">
        <f ca="1">_xll.BInterpol('Base CDI'!$H$4:$H$28,'Base CDI'!$I$4:$I$29,S4402,"Cubic","Extrapolate=Linear","MultiX=Average","Skip=True","Sort=True")</f>
        <v>13.846209302325581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50261</v>
      </c>
      <c r="T4403" s="43">
        <f ca="1">_xll.BInterpol('Base CDI'!$H$4:$H$28,'Base CDI'!$J$4:$J$29,S4403,"Cubic","Extrapolate=Linear","MultiX=Average","Skip=True","Sort=True")</f>
        <v>13.804935704514364</v>
      </c>
      <c r="U4403" s="43">
        <f ca="1">_xll.BInterpol('Base CDI'!$H$4:$H$28,'Base CDI'!$I$4:$I$29,S4403,"Cubic","Extrapolate=Linear","MultiX=Average","Skip=True","Sort=True")</f>
        <v>13.846279069767441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50262</v>
      </c>
      <c r="T4404" s="43">
        <f ca="1">_xll.BInterpol('Base CDI'!$H$4:$H$28,'Base CDI'!$J$4:$J$29,S4404,"Cubic","Extrapolate=Linear","MultiX=Average","Skip=True","Sort=True")</f>
        <v>13.804816689466485</v>
      </c>
      <c r="U4404" s="43">
        <f ca="1">_xll.BInterpol('Base CDI'!$H$4:$H$28,'Base CDI'!$I$4:$I$29,S4404,"Cubic","Extrapolate=Linear","MultiX=Average","Skip=True","Sort=True")</f>
        <v>13.846348837209302</v>
      </c>
    </row>
    <row r="4405" spans="16:21" x14ac:dyDescent="0.25">
      <c r="P4405" s="10">
        <v>40918</v>
      </c>
      <c r="Q4405">
        <v>27.45881</v>
      </c>
      <c r="S4405" s="42">
        <f t="shared" ca="1" si="73"/>
        <v>50263</v>
      </c>
      <c r="T4405" s="43">
        <f ca="1">_xll.BInterpol('Base CDI'!$H$4:$H$28,'Base CDI'!$J$4:$J$29,S4405,"Cubic","Extrapolate=Linear","MultiX=Average","Skip=True","Sort=True")</f>
        <v>13.804697674418604</v>
      </c>
      <c r="U4405" s="43">
        <f ca="1">_xll.BInterpol('Base CDI'!$H$4:$H$28,'Base CDI'!$I$4:$I$29,S4405,"Cubic","Extrapolate=Linear","MultiX=Average","Skip=True","Sort=True")</f>
        <v>13.846418604651163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50264</v>
      </c>
      <c r="T4406" s="43">
        <f ca="1">_xll.BInterpol('Base CDI'!$H$4:$H$28,'Base CDI'!$J$4:$J$29,S4406,"Cubic","Extrapolate=Linear","MultiX=Average","Skip=True","Sort=True")</f>
        <v>13.804578659370724</v>
      </c>
      <c r="U4406" s="43">
        <f ca="1">_xll.BInterpol('Base CDI'!$H$4:$H$28,'Base CDI'!$I$4:$I$29,S4406,"Cubic","Extrapolate=Linear","MultiX=Average","Skip=True","Sort=True")</f>
        <v>13.846488372093022</v>
      </c>
    </row>
    <row r="4407" spans="16:21" x14ac:dyDescent="0.25">
      <c r="P4407" s="10">
        <v>40920</v>
      </c>
      <c r="Q4407">
        <v>27.48122</v>
      </c>
      <c r="S4407" s="42">
        <f t="shared" ca="1" si="73"/>
        <v>50265</v>
      </c>
      <c r="T4407" s="43">
        <f ca="1">_xll.BInterpol('Base CDI'!$H$4:$H$28,'Base CDI'!$J$4:$J$29,S4407,"Cubic","Extrapolate=Linear","MultiX=Average","Skip=True","Sort=True")</f>
        <v>13.804459644322845</v>
      </c>
      <c r="U4407" s="43">
        <f ca="1">_xll.BInterpol('Base CDI'!$H$4:$H$28,'Base CDI'!$I$4:$I$29,S4407,"Cubic","Extrapolate=Linear","MultiX=Average","Skip=True","Sort=True")</f>
        <v>13.846558139534883</v>
      </c>
    </row>
    <row r="4408" spans="16:21" x14ac:dyDescent="0.25">
      <c r="P4408" s="10">
        <v>40921</v>
      </c>
      <c r="Q4408">
        <v>27.49241</v>
      </c>
      <c r="S4408" s="42">
        <f t="shared" ca="1" si="73"/>
        <v>50266</v>
      </c>
      <c r="T4408" s="43">
        <f ca="1">_xll.BInterpol('Base CDI'!$H$4:$H$28,'Base CDI'!$J$4:$J$29,S4408,"Cubic","Extrapolate=Linear","MultiX=Average","Skip=True","Sort=True")</f>
        <v>13.804340629274966</v>
      </c>
      <c r="U4408" s="43">
        <f ca="1">_xll.BInterpol('Base CDI'!$H$4:$H$28,'Base CDI'!$I$4:$I$29,S4408,"Cubic","Extrapolate=Linear","MultiX=Average","Skip=True","Sort=True")</f>
        <v>13.846627906976744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50267</v>
      </c>
      <c r="T4409" s="43">
        <f ca="1">_xll.BInterpol('Base CDI'!$H$4:$H$28,'Base CDI'!$J$4:$J$29,S4409,"Cubic","Extrapolate=Linear","MultiX=Average","Skip=True","Sort=True")</f>
        <v>13.804221614227085</v>
      </c>
      <c r="U4409" s="43">
        <f ca="1">_xll.BInterpol('Base CDI'!$H$4:$H$28,'Base CDI'!$I$4:$I$29,S4409,"Cubic","Extrapolate=Linear","MultiX=Average","Skip=True","Sort=True")</f>
        <v>13.846697674418603</v>
      </c>
    </row>
    <row r="4410" spans="16:21" x14ac:dyDescent="0.25">
      <c r="P4410" s="10">
        <v>40925</v>
      </c>
      <c r="Q4410">
        <v>27.51484</v>
      </c>
      <c r="S4410" s="42">
        <f t="shared" ca="1" si="73"/>
        <v>50268</v>
      </c>
      <c r="T4410" s="43">
        <f ca="1">_xll.BInterpol('Base CDI'!$H$4:$H$28,'Base CDI'!$J$4:$J$29,S4410,"Cubic","Extrapolate=Linear","MultiX=Average","Skip=True","Sort=True")</f>
        <v>13.804102599179206</v>
      </c>
      <c r="U4410" s="43">
        <f ca="1">_xll.BInterpol('Base CDI'!$H$4:$H$28,'Base CDI'!$I$4:$I$29,S4410,"Cubic","Extrapolate=Linear","MultiX=Average","Skip=True","Sort=True")</f>
        <v>13.846767441860464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50269</v>
      </c>
      <c r="T4411" s="43">
        <f ca="1">_xll.BInterpol('Base CDI'!$H$4:$H$28,'Base CDI'!$J$4:$J$29,S4411,"Cubic","Extrapolate=Linear","MultiX=Average","Skip=True","Sort=True")</f>
        <v>13.803983584131327</v>
      </c>
      <c r="U4411" s="43">
        <f ca="1">_xll.BInterpol('Base CDI'!$H$4:$H$28,'Base CDI'!$I$4:$I$29,S4411,"Cubic","Extrapolate=Linear","MultiX=Average","Skip=True","Sort=True")</f>
        <v>13.846837209302326</v>
      </c>
    </row>
    <row r="4412" spans="16:21" x14ac:dyDescent="0.25">
      <c r="P4412" s="10">
        <v>40927</v>
      </c>
      <c r="Q4412">
        <v>27.53725</v>
      </c>
      <c r="S4412" s="42">
        <f t="shared" ca="1" si="73"/>
        <v>50270</v>
      </c>
      <c r="T4412" s="43">
        <f ca="1">_xll.BInterpol('Base CDI'!$H$4:$H$28,'Base CDI'!$J$4:$J$29,S4412,"Cubic","Extrapolate=Linear","MultiX=Average","Skip=True","Sort=True")</f>
        <v>13.803864569083446</v>
      </c>
      <c r="U4412" s="43">
        <f ca="1">_xll.BInterpol('Base CDI'!$H$4:$H$28,'Base CDI'!$I$4:$I$29,S4412,"Cubic","Extrapolate=Linear","MultiX=Average","Skip=True","Sort=True")</f>
        <v>13.846906976744185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50271</v>
      </c>
      <c r="T4413" s="43">
        <f ca="1">_xll.BInterpol('Base CDI'!$H$4:$H$28,'Base CDI'!$J$4:$J$29,S4413,"Cubic","Extrapolate=Linear","MultiX=Average","Skip=True","Sort=True")</f>
        <v>13.803745554035567</v>
      </c>
      <c r="U4413" s="43">
        <f ca="1">_xll.BInterpol('Base CDI'!$H$4:$H$28,'Base CDI'!$I$4:$I$29,S4413,"Cubic","Extrapolate=Linear","MultiX=Average","Skip=True","Sort=True")</f>
        <v>13.846976744186046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50272</v>
      </c>
      <c r="T4414" s="43">
        <f ca="1">_xll.BInterpol('Base CDI'!$H$4:$H$28,'Base CDI'!$J$4:$J$29,S4414,"Cubic","Extrapolate=Linear","MultiX=Average","Skip=True","Sort=True")</f>
        <v>13.803626538987688</v>
      </c>
      <c r="U4414" s="43">
        <f ca="1">_xll.BInterpol('Base CDI'!$H$4:$H$28,'Base CDI'!$I$4:$I$29,S4414,"Cubic","Extrapolate=Linear","MultiX=Average","Skip=True","Sort=True")</f>
        <v>13.847046511627907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50273</v>
      </c>
      <c r="T4415" s="43">
        <f ca="1">_xll.BInterpol('Base CDI'!$H$4:$H$28,'Base CDI'!$J$4:$J$29,S4415,"Cubic","Extrapolate=Linear","MultiX=Average","Skip=True","Sort=True")</f>
        <v>13.803507523939809</v>
      </c>
      <c r="U4415" s="43">
        <f ca="1">_xll.BInterpol('Base CDI'!$H$4:$H$28,'Base CDI'!$I$4:$I$29,S4415,"Cubic","Extrapolate=Linear","MultiX=Average","Skip=True","Sort=True")</f>
        <v>13.847116279069766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50274</v>
      </c>
      <c r="T4416" s="43">
        <f ca="1">_xll.BInterpol('Base CDI'!$H$4:$H$28,'Base CDI'!$J$4:$J$29,S4416,"Cubic","Extrapolate=Linear","MultiX=Average","Skip=True","Sort=True")</f>
        <v>13.803388508891928</v>
      </c>
      <c r="U4416" s="43">
        <f ca="1">_xll.BInterpol('Base CDI'!$H$4:$H$28,'Base CDI'!$I$4:$I$29,S4416,"Cubic","Extrapolate=Linear","MultiX=Average","Skip=True","Sort=True")</f>
        <v>13.847186046511627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50275</v>
      </c>
      <c r="T4417" s="43">
        <f ca="1">_xll.BInterpol('Base CDI'!$H$4:$H$28,'Base CDI'!$J$4:$J$29,S4417,"Cubic","Extrapolate=Linear","MultiX=Average","Skip=True","Sort=True")</f>
        <v>13.803269493844049</v>
      </c>
      <c r="U4417" s="43">
        <f ca="1">_xll.BInterpol('Base CDI'!$H$4:$H$28,'Base CDI'!$I$4:$I$29,S4417,"Cubic","Extrapolate=Linear","MultiX=Average","Skip=True","Sort=True")</f>
        <v>13.847255813953488</v>
      </c>
    </row>
    <row r="4418" spans="16:21" x14ac:dyDescent="0.25">
      <c r="P4418" s="10">
        <v>40935</v>
      </c>
      <c r="Q4418">
        <v>27.60172</v>
      </c>
      <c r="S4418" s="42">
        <f t="shared" ca="1" si="73"/>
        <v>50276</v>
      </c>
      <c r="T4418" s="43">
        <f ca="1">_xll.BInterpol('Base CDI'!$H$4:$H$28,'Base CDI'!$J$4:$J$29,S4418,"Cubic","Extrapolate=Linear","MultiX=Average","Skip=True","Sort=True")</f>
        <v>13.803150478796169</v>
      </c>
      <c r="U4418" s="43">
        <f ca="1">_xll.BInterpol('Base CDI'!$H$4:$H$28,'Base CDI'!$I$4:$I$29,S4418,"Cubic","Extrapolate=Linear","MultiX=Average","Skip=True","Sort=True")</f>
        <v>13.847325581395348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50277</v>
      </c>
      <c r="T4419" s="43">
        <f ca="1">_xll.BInterpol('Base CDI'!$H$4:$H$28,'Base CDI'!$J$4:$J$29,S4419,"Cubic","Extrapolate=Linear","MultiX=Average","Skip=True","Sort=True")</f>
        <v>13.80303146374829</v>
      </c>
      <c r="U4419" s="43">
        <f ca="1">_xll.BInterpol('Base CDI'!$H$4:$H$28,'Base CDI'!$I$4:$I$29,S4419,"Cubic","Extrapolate=Linear","MultiX=Average","Skip=True","Sort=True")</f>
        <v>13.847395348837209</v>
      </c>
    </row>
    <row r="4420" spans="16:21" x14ac:dyDescent="0.25">
      <c r="P4420" s="10">
        <v>40939</v>
      </c>
      <c r="Q4420">
        <v>27.62321</v>
      </c>
      <c r="S4420" s="42">
        <f t="shared" ca="1" si="73"/>
        <v>50278</v>
      </c>
      <c r="T4420" s="43">
        <f ca="1">_xll.BInterpol('Base CDI'!$H$4:$H$28,'Base CDI'!$J$4:$J$29,S4420,"Cubic","Extrapolate=Linear","MultiX=Average","Skip=True","Sort=True")</f>
        <v>13.802912448700409</v>
      </c>
      <c r="U4420" s="43">
        <f ca="1">_xll.BInterpol('Base CDI'!$H$4:$H$28,'Base CDI'!$I$4:$I$29,S4420,"Cubic","Extrapolate=Linear","MultiX=Average","Skip=True","Sort=True")</f>
        <v>13.84746511627907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50279</v>
      </c>
      <c r="T4421" s="43">
        <f ca="1">_xll.BInterpol('Base CDI'!$H$4:$H$28,'Base CDI'!$J$4:$J$29,S4421,"Cubic","Extrapolate=Linear","MultiX=Average","Skip=True","Sort=True")</f>
        <v>13.80279343365253</v>
      </c>
      <c r="U4421" s="43">
        <f ca="1">_xll.BInterpol('Base CDI'!$H$4:$H$28,'Base CDI'!$I$4:$I$29,S4421,"Cubic","Extrapolate=Linear","MultiX=Average","Skip=True","Sort=True")</f>
        <v>13.847534883720931</v>
      </c>
    </row>
    <row r="4422" spans="16:21" x14ac:dyDescent="0.25">
      <c r="P4422" s="10">
        <v>40941</v>
      </c>
      <c r="Q4422">
        <v>27.64472</v>
      </c>
      <c r="S4422" s="42">
        <f t="shared" ca="1" si="73"/>
        <v>50280</v>
      </c>
      <c r="T4422" s="43">
        <f ca="1">_xll.BInterpol('Base CDI'!$H$4:$H$28,'Base CDI'!$J$4:$J$29,S4422,"Cubic","Extrapolate=Linear","MultiX=Average","Skip=True","Sort=True")</f>
        <v>13.802674418604651</v>
      </c>
      <c r="U4422" s="43">
        <f ca="1">_xll.BInterpol('Base CDI'!$H$4:$H$28,'Base CDI'!$I$4:$I$29,S4422,"Cubic","Extrapolate=Linear","MultiX=Average","Skip=True","Sort=True")</f>
        <v>13.84760465116279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50281</v>
      </c>
      <c r="T4423" s="43">
        <f ca="1">_xll.BInterpol('Base CDI'!$H$4:$H$28,'Base CDI'!$J$4:$J$29,S4423,"Cubic","Extrapolate=Linear","MultiX=Average","Skip=True","Sort=True")</f>
        <v>13.802555403556772</v>
      </c>
      <c r="U4423" s="43">
        <f ca="1">_xll.BInterpol('Base CDI'!$H$4:$H$28,'Base CDI'!$I$4:$I$29,S4423,"Cubic","Extrapolate=Linear","MultiX=Average","Skip=True","Sort=True")</f>
        <v>13.847674418604651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50282</v>
      </c>
      <c r="T4424" s="43">
        <f ca="1">_xll.BInterpol('Base CDI'!$H$4:$H$28,'Base CDI'!$J$4:$J$29,S4424,"Cubic","Extrapolate=Linear","MultiX=Average","Skip=True","Sort=True")</f>
        <v>13.802436388508891</v>
      </c>
      <c r="U4424" s="43">
        <f ca="1">_xll.BInterpol('Base CDI'!$H$4:$H$28,'Base CDI'!$I$4:$I$29,S4424,"Cubic","Extrapolate=Linear","MultiX=Average","Skip=True","Sort=True")</f>
        <v>13.847744186046512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50283</v>
      </c>
      <c r="T4425" s="43">
        <f ca="1">_xll.BInterpol('Base CDI'!$H$4:$H$28,'Base CDI'!$J$4:$J$29,S4425,"Cubic","Extrapolate=Linear","MultiX=Average","Skip=True","Sort=True")</f>
        <v>13.802317373461012</v>
      </c>
      <c r="U4425" s="43">
        <f ca="1">_xll.BInterpol('Base CDI'!$H$4:$H$28,'Base CDI'!$I$4:$I$29,S4425,"Cubic","Extrapolate=Linear","MultiX=Average","Skip=True","Sort=True")</f>
        <v>13.847813953488371</v>
      </c>
    </row>
    <row r="4426" spans="16:21" x14ac:dyDescent="0.25">
      <c r="P4426" s="10">
        <v>40947</v>
      </c>
      <c r="Q4426">
        <v>27.68779</v>
      </c>
      <c r="S4426" s="42">
        <f t="shared" ca="1" si="73"/>
        <v>50284</v>
      </c>
      <c r="T4426" s="43">
        <f ca="1">_xll.BInterpol('Base CDI'!$H$4:$H$28,'Base CDI'!$J$4:$J$29,S4426,"Cubic","Extrapolate=Linear","MultiX=Average","Skip=True","Sort=True")</f>
        <v>13.802198358413133</v>
      </c>
      <c r="U4426" s="43">
        <f ca="1">_xll.BInterpol('Base CDI'!$H$4:$H$28,'Base CDI'!$I$4:$I$29,S4426,"Cubic","Extrapolate=Linear","MultiX=Average","Skip=True","Sort=True")</f>
        <v>13.847883720930232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50285</v>
      </c>
      <c r="T4427" s="43">
        <f ca="1">_xll.BInterpol('Base CDI'!$H$4:$H$28,'Base CDI'!$J$4:$J$29,S4427,"Cubic","Extrapolate=Linear","MultiX=Average","Skip=True","Sort=True")</f>
        <v>13.802079343365254</v>
      </c>
      <c r="U4427" s="43">
        <f ca="1">_xll.BInterpol('Base CDI'!$H$4:$H$28,'Base CDI'!$I$4:$I$29,S4427,"Cubic","Extrapolate=Linear","MultiX=Average","Skip=True","Sort=True")</f>
        <v>13.847953488372093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50286</v>
      </c>
      <c r="T4428" s="43">
        <f ca="1">_xll.BInterpol('Base CDI'!$H$4:$H$28,'Base CDI'!$J$4:$J$29,S4428,"Cubic","Extrapolate=Linear","MultiX=Average","Skip=True","Sort=True")</f>
        <v>13.801960328317373</v>
      </c>
      <c r="U4428" s="43">
        <f ca="1">_xll.BInterpol('Base CDI'!$H$4:$H$28,'Base CDI'!$I$4:$I$29,S4428,"Cubic","Extrapolate=Linear","MultiX=Average","Skip=True","Sort=True")</f>
        <v>13.848023255813953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50287</v>
      </c>
      <c r="T4429" s="43">
        <f ca="1">_xll.BInterpol('Base CDI'!$H$4:$H$28,'Base CDI'!$J$4:$J$29,S4429,"Cubic","Extrapolate=Linear","MultiX=Average","Skip=True","Sort=True")</f>
        <v>13.801841313269493</v>
      </c>
      <c r="U4429" s="43">
        <f ca="1">_xll.BInterpol('Base CDI'!$H$4:$H$28,'Base CDI'!$I$4:$I$29,S4429,"Cubic","Extrapolate=Linear","MultiX=Average","Skip=True","Sort=True")</f>
        <v>13.848093023255814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50288</v>
      </c>
      <c r="T4430" s="43">
        <f ca="1">_xll.BInterpol('Base CDI'!$H$4:$H$28,'Base CDI'!$J$4:$J$29,S4430,"Cubic","Extrapolate=Linear","MultiX=Average","Skip=True","Sort=True")</f>
        <v>13.801722298221614</v>
      </c>
      <c r="U4430" s="43">
        <f ca="1">_xll.BInterpol('Base CDI'!$H$4:$H$28,'Base CDI'!$I$4:$I$29,S4430,"Cubic","Extrapolate=Linear","MultiX=Average","Skip=True","Sort=True")</f>
        <v>13.848162790697675</v>
      </c>
    </row>
    <row r="4431" spans="16:21" x14ac:dyDescent="0.25">
      <c r="P4431" s="10">
        <v>40954</v>
      </c>
      <c r="Q4431">
        <v>27.74166</v>
      </c>
      <c r="S4431" s="42">
        <f t="shared" ca="1" si="74"/>
        <v>50289</v>
      </c>
      <c r="T4431" s="43">
        <f ca="1">_xll.BInterpol('Base CDI'!$H$4:$H$28,'Base CDI'!$J$4:$J$29,S4431,"Cubic","Extrapolate=Linear","MultiX=Average","Skip=True","Sort=True")</f>
        <v>13.801603283173733</v>
      </c>
      <c r="U4431" s="43">
        <f ca="1">_xll.BInterpol('Base CDI'!$H$4:$H$28,'Base CDI'!$I$4:$I$29,S4431,"Cubic","Extrapolate=Linear","MultiX=Average","Skip=True","Sort=True")</f>
        <v>13.848232558139534</v>
      </c>
    </row>
    <row r="4432" spans="16:21" x14ac:dyDescent="0.25">
      <c r="P4432" s="10">
        <v>40955</v>
      </c>
      <c r="Q4432">
        <v>27.75244</v>
      </c>
      <c r="S4432" s="42">
        <f t="shared" ca="1" si="74"/>
        <v>50290</v>
      </c>
      <c r="T4432" s="43">
        <f ca="1">_xll.BInterpol('Base CDI'!$H$4:$H$28,'Base CDI'!$J$4:$J$29,S4432,"Cubic","Extrapolate=Linear","MultiX=Average","Skip=True","Sort=True")</f>
        <v>13.801484268125854</v>
      </c>
      <c r="U4432" s="43">
        <f ca="1">_xll.BInterpol('Base CDI'!$H$4:$H$28,'Base CDI'!$I$4:$I$29,S4432,"Cubic","Extrapolate=Linear","MultiX=Average","Skip=True","Sort=True")</f>
        <v>13.848302325581395</v>
      </c>
    </row>
    <row r="4433" spans="16:21" x14ac:dyDescent="0.25">
      <c r="P4433" s="10">
        <v>40956</v>
      </c>
      <c r="Q4433">
        <v>27.76322</v>
      </c>
      <c r="S4433" s="42">
        <f t="shared" ca="1" si="74"/>
        <v>50291</v>
      </c>
      <c r="T4433" s="43">
        <f ca="1">_xll.BInterpol('Base CDI'!$H$4:$H$28,'Base CDI'!$J$4:$J$29,S4433,"Cubic","Extrapolate=Linear","MultiX=Average","Skip=True","Sort=True")</f>
        <v>13.801365253077975</v>
      </c>
      <c r="U4433" s="43">
        <f ca="1">_xll.BInterpol('Base CDI'!$H$4:$H$28,'Base CDI'!$I$4:$I$29,S4433,"Cubic","Extrapolate=Linear","MultiX=Average","Skip=True","Sort=True")</f>
        <v>13.848372093023256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50292</v>
      </c>
      <c r="T4434" s="43">
        <f ca="1">_xll.BInterpol('Base CDI'!$H$4:$H$28,'Base CDI'!$J$4:$J$29,S4434,"Cubic","Extrapolate=Linear","MultiX=Average","Skip=True","Sort=True")</f>
        <v>13.801246238030096</v>
      </c>
      <c r="U4434" s="43">
        <f ca="1">_xll.BInterpol('Base CDI'!$H$4:$H$28,'Base CDI'!$I$4:$I$29,S4434,"Cubic","Extrapolate=Linear","MultiX=Average","Skip=True","Sort=True")</f>
        <v>13.848441860465115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50293</v>
      </c>
      <c r="T4435" s="43">
        <f ca="1">_xll.BInterpol('Base CDI'!$H$4:$H$28,'Base CDI'!$J$4:$J$29,S4435,"Cubic","Extrapolate=Linear","MultiX=Average","Skip=True","Sort=True")</f>
        <v>13.801127222982215</v>
      </c>
      <c r="U4435" s="43">
        <f ca="1">_xll.BInterpol('Base CDI'!$H$4:$H$28,'Base CDI'!$I$4:$I$29,S4435,"Cubic","Extrapolate=Linear","MultiX=Average","Skip=True","Sort=True")</f>
        <v>13.848511627906976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50294</v>
      </c>
      <c r="T4436" s="43">
        <f ca="1">_xll.BInterpol('Base CDI'!$H$4:$H$28,'Base CDI'!$J$4:$J$29,S4436,"Cubic","Extrapolate=Linear","MultiX=Average","Skip=True","Sort=True")</f>
        <v>13.801008207934336</v>
      </c>
      <c r="U4436" s="43">
        <f ca="1">_xll.BInterpol('Base CDI'!$H$4:$H$28,'Base CDI'!$I$4:$I$29,S4436,"Cubic","Extrapolate=Linear","MultiX=Average","Skip=True","Sort=True")</f>
        <v>13.848581395348837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50295</v>
      </c>
      <c r="T4437" s="43">
        <f ca="1">_xll.BInterpol('Base CDI'!$H$4:$H$28,'Base CDI'!$J$4:$J$29,S4437,"Cubic","Extrapolate=Linear","MultiX=Average","Skip=True","Sort=True")</f>
        <v>13.800889192886457</v>
      </c>
      <c r="U4437" s="43">
        <f ca="1">_xll.BInterpol('Base CDI'!$H$4:$H$28,'Base CDI'!$I$4:$I$29,S4437,"Cubic","Extrapolate=Linear","MultiX=Average","Skip=True","Sort=True")</f>
        <v>13.848651162790697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50296</v>
      </c>
      <c r="T4438" s="43">
        <f ca="1">_xll.BInterpol('Base CDI'!$H$4:$H$28,'Base CDI'!$J$4:$J$29,S4438,"Cubic","Extrapolate=Linear","MultiX=Average","Skip=True","Sort=True")</f>
        <v>13.800770177838578</v>
      </c>
      <c r="U4438" s="43">
        <f ca="1">_xll.BInterpol('Base CDI'!$H$4:$H$28,'Base CDI'!$I$4:$I$29,S4438,"Cubic","Extrapolate=Linear","MultiX=Average","Skip=True","Sort=True")</f>
        <v>13.848720930232558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50297</v>
      </c>
      <c r="T4439" s="43">
        <f ca="1">_xll.BInterpol('Base CDI'!$H$4:$H$28,'Base CDI'!$J$4:$J$29,S4439,"Cubic","Extrapolate=Linear","MultiX=Average","Skip=True","Sort=True")</f>
        <v>13.800651162790697</v>
      </c>
      <c r="U4439" s="43">
        <f ca="1">_xll.BInterpol('Base CDI'!$H$4:$H$28,'Base CDI'!$I$4:$I$29,S4439,"Cubic","Extrapolate=Linear","MultiX=Average","Skip=True","Sort=True")</f>
        <v>13.848790697674419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50298</v>
      </c>
      <c r="T4440" s="43">
        <f ca="1">_xll.BInterpol('Base CDI'!$H$4:$H$28,'Base CDI'!$J$4:$J$29,S4440,"Cubic","Extrapolate=Linear","MultiX=Average","Skip=True","Sort=True")</f>
        <v>13.800532147742818</v>
      </c>
      <c r="U4440" s="43">
        <f ca="1">_xll.BInterpol('Base CDI'!$H$4:$H$28,'Base CDI'!$I$4:$I$29,S4440,"Cubic","Extrapolate=Linear","MultiX=Average","Skip=True","Sort=True")</f>
        <v>13.848860465116278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50299</v>
      </c>
      <c r="T4441" s="43">
        <f ca="1">_xll.BInterpol('Base CDI'!$H$4:$H$28,'Base CDI'!$J$4:$J$29,S4441,"Cubic","Extrapolate=Linear","MultiX=Average","Skip=True","Sort=True")</f>
        <v>13.800413132694938</v>
      </c>
      <c r="U4441" s="43">
        <f ca="1">_xll.BInterpol('Base CDI'!$H$4:$H$28,'Base CDI'!$I$4:$I$29,S4441,"Cubic","Extrapolate=Linear","MultiX=Average","Skip=True","Sort=True")</f>
        <v>13.848930232558139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50300</v>
      </c>
      <c r="T4442" s="43">
        <f ca="1">_xll.BInterpol('Base CDI'!$H$4:$H$28,'Base CDI'!$J$4:$J$29,S4442,"Cubic","Extrapolate=Linear","MultiX=Average","Skip=True","Sort=True")</f>
        <v>13.800294117647059</v>
      </c>
      <c r="U4442" s="43">
        <f ca="1">_xll.BInterpol('Base CDI'!$H$4:$H$28,'Base CDI'!$I$4:$I$29,S4442,"Cubic","Extrapolate=Linear","MultiX=Average","Skip=True","Sort=True")</f>
        <v>13.849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50301</v>
      </c>
      <c r="T4443" s="43">
        <f ca="1">_xll.BInterpol('Base CDI'!$H$4:$H$28,'Base CDI'!$J$4:$J$29,S4443,"Cubic","Extrapolate=Linear","MultiX=Average","Skip=True","Sort=True")</f>
        <v>13.800175102599178</v>
      </c>
      <c r="U4443" s="43">
        <f ca="1">_xll.BInterpol('Base CDI'!$H$4:$H$28,'Base CDI'!$I$4:$I$29,S4443,"Cubic","Extrapolate=Linear","MultiX=Average","Skip=True","Sort=True")</f>
        <v>13.849069767441859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50302</v>
      </c>
      <c r="T4444" s="43">
        <f ca="1">_xll.BInterpol('Base CDI'!$H$4:$H$28,'Base CDI'!$J$4:$J$29,S4444,"Cubic","Extrapolate=Linear","MultiX=Average","Skip=True","Sort=True")</f>
        <v>13.800056087551299</v>
      </c>
      <c r="U4444" s="43">
        <f ca="1">_xll.BInterpol('Base CDI'!$H$4:$H$28,'Base CDI'!$I$4:$I$29,S4444,"Cubic","Extrapolate=Linear","MultiX=Average","Skip=True","Sort=True")</f>
        <v>13.849139534883721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50303</v>
      </c>
      <c r="T4445" s="43">
        <f ca="1">_xll.BInterpol('Base CDI'!$H$4:$H$28,'Base CDI'!$J$4:$J$29,S4445,"Cubic","Extrapolate=Linear","MultiX=Average","Skip=True","Sort=True")</f>
        <v>13.79993707250342</v>
      </c>
      <c r="U4445" s="43">
        <f ca="1">_xll.BInterpol('Base CDI'!$H$4:$H$28,'Base CDI'!$I$4:$I$29,S4445,"Cubic","Extrapolate=Linear","MultiX=Average","Skip=True","Sort=True")</f>
        <v>13.849209302325582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50304</v>
      </c>
      <c r="T4446" s="43">
        <f ca="1">_xll.BInterpol('Base CDI'!$H$4:$H$28,'Base CDI'!$J$4:$J$29,S4446,"Cubic","Extrapolate=Linear","MultiX=Average","Skip=True","Sort=True")</f>
        <v>13.799818057455539</v>
      </c>
      <c r="U4446" s="43">
        <f ca="1">_xll.BInterpol('Base CDI'!$H$4:$H$28,'Base CDI'!$I$4:$I$29,S4446,"Cubic","Extrapolate=Linear","MultiX=Average","Skip=True","Sort=True")</f>
        <v>13.849279069767441</v>
      </c>
    </row>
    <row r="4447" spans="16:21" x14ac:dyDescent="0.25">
      <c r="P4447" s="10">
        <v>40980</v>
      </c>
      <c r="Q4447">
        <v>27.913</v>
      </c>
      <c r="S4447" s="42">
        <f t="shared" ca="1" si="74"/>
        <v>50305</v>
      </c>
      <c r="T4447" s="43">
        <f ca="1">_xll.BInterpol('Base CDI'!$H$4:$H$28,'Base CDI'!$J$4:$J$29,S4447,"Cubic","Extrapolate=Linear","MultiX=Average","Skip=True","Sort=True")</f>
        <v>13.79969904240766</v>
      </c>
      <c r="U4447" s="43">
        <f ca="1">_xll.BInterpol('Base CDI'!$H$4:$H$28,'Base CDI'!$I$4:$I$29,S4447,"Cubic","Extrapolate=Linear","MultiX=Average","Skip=True","Sort=True")</f>
        <v>13.849348837209302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50306</v>
      </c>
      <c r="T4448" s="43">
        <f ca="1">_xll.BInterpol('Base CDI'!$H$4:$H$28,'Base CDI'!$J$4:$J$29,S4448,"Cubic","Extrapolate=Linear","MultiX=Average","Skip=True","Sort=True")</f>
        <v>13.799580027359781</v>
      </c>
      <c r="U4448" s="43">
        <f ca="1">_xll.BInterpol('Base CDI'!$H$4:$H$28,'Base CDI'!$I$4:$I$29,S4448,"Cubic","Extrapolate=Linear","MultiX=Average","Skip=True","Sort=True")</f>
        <v>13.849418604651163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50307</v>
      </c>
      <c r="T4449" s="43">
        <f ca="1">_xll.BInterpol('Base CDI'!$H$4:$H$28,'Base CDI'!$J$4:$J$29,S4449,"Cubic","Extrapolate=Linear","MultiX=Average","Skip=True","Sort=True")</f>
        <v>13.799461012311902</v>
      </c>
      <c r="U4449" s="43">
        <f ca="1">_xll.BInterpol('Base CDI'!$H$4:$H$28,'Base CDI'!$I$4:$I$29,S4449,"Cubic","Extrapolate=Linear","MultiX=Average","Skip=True","Sort=True")</f>
        <v>13.849488372093022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50308</v>
      </c>
      <c r="T4450" s="43">
        <f ca="1">_xll.BInterpol('Base CDI'!$H$4:$H$28,'Base CDI'!$J$4:$J$29,S4450,"Cubic","Extrapolate=Linear","MultiX=Average","Skip=True","Sort=True")</f>
        <v>13.799341997264021</v>
      </c>
      <c r="U4450" s="43">
        <f ca="1">_xll.BInterpol('Base CDI'!$H$4:$H$28,'Base CDI'!$I$4:$I$29,S4450,"Cubic","Extrapolate=Linear","MultiX=Average","Skip=True","Sort=True")</f>
        <v>13.849558139534883</v>
      </c>
    </row>
    <row r="4451" spans="16:21" x14ac:dyDescent="0.25">
      <c r="P4451" s="10">
        <v>40984</v>
      </c>
      <c r="Q4451">
        <v>27.95307</v>
      </c>
      <c r="S4451" s="42">
        <f t="shared" ca="1" si="74"/>
        <v>50309</v>
      </c>
      <c r="T4451" s="43">
        <f ca="1">_xll.BInterpol('Base CDI'!$H$4:$H$28,'Base CDI'!$J$4:$J$29,S4451,"Cubic","Extrapolate=Linear","MultiX=Average","Skip=True","Sort=True")</f>
        <v>13.799222982216142</v>
      </c>
      <c r="U4451" s="43">
        <f ca="1">_xll.BInterpol('Base CDI'!$H$4:$H$28,'Base CDI'!$I$4:$I$29,S4451,"Cubic","Extrapolate=Linear","MultiX=Average","Skip=True","Sort=True")</f>
        <v>13.849627906976744</v>
      </c>
    </row>
    <row r="4452" spans="16:21" x14ac:dyDescent="0.25">
      <c r="P4452" s="10">
        <v>40987</v>
      </c>
      <c r="Q4452">
        <v>27.96313</v>
      </c>
      <c r="S4452" s="42">
        <f t="shared" ca="1" si="74"/>
        <v>50310</v>
      </c>
      <c r="T4452" s="43">
        <f ca="1">_xll.BInterpol('Base CDI'!$H$4:$H$28,'Base CDI'!$J$4:$J$29,S4452,"Cubic","Extrapolate=Linear","MultiX=Average","Skip=True","Sort=True")</f>
        <v>13.799103967168262</v>
      </c>
      <c r="U4452" s="43">
        <f ca="1">_xll.BInterpol('Base CDI'!$H$4:$H$28,'Base CDI'!$I$4:$I$29,S4452,"Cubic","Extrapolate=Linear","MultiX=Average","Skip=True","Sort=True")</f>
        <v>13.849697674418604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50311</v>
      </c>
      <c r="T4453" s="43">
        <f ca="1">_xll.BInterpol('Base CDI'!$H$4:$H$28,'Base CDI'!$J$4:$J$29,S4453,"Cubic","Extrapolate=Linear","MultiX=Average","Skip=True","Sort=True")</f>
        <v>13.798984952120383</v>
      </c>
      <c r="U4453" s="43">
        <f ca="1">_xll.BInterpol('Base CDI'!$H$4:$H$28,'Base CDI'!$I$4:$I$29,S4453,"Cubic","Extrapolate=Linear","MultiX=Average","Skip=True","Sort=True")</f>
        <v>13.849767441860465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50312</v>
      </c>
      <c r="T4454" s="43">
        <f ca="1">_xll.BInterpol('Base CDI'!$H$4:$H$28,'Base CDI'!$J$4:$J$29,S4454,"Cubic","Extrapolate=Linear","MultiX=Average","Skip=True","Sort=True")</f>
        <v>13.798865937072502</v>
      </c>
      <c r="U4454" s="43">
        <f ca="1">_xll.BInterpol('Base CDI'!$H$4:$H$28,'Base CDI'!$I$4:$I$29,S4454,"Cubic","Extrapolate=Linear","MultiX=Average","Skip=True","Sort=True")</f>
        <v>13.849837209302326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50313</v>
      </c>
      <c r="T4455" s="43">
        <f ca="1">_xll.BInterpol('Base CDI'!$H$4:$H$28,'Base CDI'!$J$4:$J$29,S4455,"Cubic","Extrapolate=Linear","MultiX=Average","Skip=True","Sort=True")</f>
        <v>13.798746922024623</v>
      </c>
      <c r="U4455" s="43">
        <f ca="1">_xll.BInterpol('Base CDI'!$H$4:$H$28,'Base CDI'!$I$4:$I$29,S4455,"Cubic","Extrapolate=Linear","MultiX=Average","Skip=True","Sort=True")</f>
        <v>13.849906976744185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50314</v>
      </c>
      <c r="T4456" s="43">
        <f ca="1">_xll.BInterpol('Base CDI'!$H$4:$H$28,'Base CDI'!$J$4:$J$29,S4456,"Cubic","Extrapolate=Linear","MultiX=Average","Skip=True","Sort=True")</f>
        <v>13.798627906976744</v>
      </c>
      <c r="U4456" s="43">
        <f ca="1">_xll.BInterpol('Base CDI'!$H$4:$H$28,'Base CDI'!$I$4:$I$29,S4456,"Cubic","Extrapolate=Linear","MultiX=Average","Skip=True","Sort=True")</f>
        <v>13.849976744186046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50315</v>
      </c>
      <c r="T4457" s="43">
        <f ca="1">_xll.BInterpol('Base CDI'!$H$4:$H$28,'Base CDI'!$J$4:$J$29,S4457,"Cubic","Extrapolate=Linear","MultiX=Average","Skip=True","Sort=True")</f>
        <v>13.798508891928865</v>
      </c>
      <c r="U4457" s="43">
        <f ca="1">_xll.BInterpol('Base CDI'!$H$4:$H$28,'Base CDI'!$I$4:$I$29,S4457,"Cubic","Extrapolate=Linear","MultiX=Average","Skip=True","Sort=True")</f>
        <v>13.850046511627907</v>
      </c>
    </row>
    <row r="4458" spans="16:21" x14ac:dyDescent="0.25">
      <c r="P4458" s="10">
        <v>40995</v>
      </c>
      <c r="Q4458">
        <v>28.02355</v>
      </c>
      <c r="S4458" s="42">
        <f t="shared" ca="1" si="74"/>
        <v>50316</v>
      </c>
      <c r="T4458" s="43">
        <f ca="1">_xll.BInterpol('Base CDI'!$H$4:$H$28,'Base CDI'!$J$4:$J$29,S4458,"Cubic","Extrapolate=Linear","MultiX=Average","Skip=True","Sort=True")</f>
        <v>13.798389876880984</v>
      </c>
      <c r="U4458" s="43">
        <f ca="1">_xll.BInterpol('Base CDI'!$H$4:$H$28,'Base CDI'!$I$4:$I$29,S4458,"Cubic","Extrapolate=Linear","MultiX=Average","Skip=True","Sort=True")</f>
        <v>13.850116279069766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50317</v>
      </c>
      <c r="T4459" s="43">
        <f ca="1">_xll.BInterpol('Base CDI'!$H$4:$H$28,'Base CDI'!$J$4:$J$29,S4459,"Cubic","Extrapolate=Linear","MultiX=Average","Skip=True","Sort=True")</f>
        <v>13.798270861833105</v>
      </c>
      <c r="U4459" s="43">
        <f ca="1">_xll.BInterpol('Base CDI'!$H$4:$H$28,'Base CDI'!$I$4:$I$29,S4459,"Cubic","Extrapolate=Linear","MultiX=Average","Skip=True","Sort=True")</f>
        <v>13.850186046511627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50318</v>
      </c>
      <c r="T4460" s="43">
        <f ca="1">_xll.BInterpol('Base CDI'!$H$4:$H$28,'Base CDI'!$J$4:$J$29,S4460,"Cubic","Extrapolate=Linear","MultiX=Average","Skip=True","Sort=True")</f>
        <v>13.798151846785226</v>
      </c>
      <c r="U4460" s="43">
        <f ca="1">_xll.BInterpol('Base CDI'!$H$4:$H$28,'Base CDI'!$I$4:$I$29,S4460,"Cubic","Extrapolate=Linear","MultiX=Average","Skip=True","Sort=True")</f>
        <v>13.850255813953488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50319</v>
      </c>
      <c r="T4461" s="43">
        <f ca="1">_xll.BInterpol('Base CDI'!$H$4:$H$28,'Base CDI'!$J$4:$J$29,S4461,"Cubic","Extrapolate=Linear","MultiX=Average","Skip=True","Sort=True")</f>
        <v>13.798032831737345</v>
      </c>
      <c r="U4461" s="43">
        <f ca="1">_xll.BInterpol('Base CDI'!$H$4:$H$28,'Base CDI'!$I$4:$I$29,S4461,"Cubic","Extrapolate=Linear","MultiX=Average","Skip=True","Sort=True")</f>
        <v>13.850325581395348</v>
      </c>
    </row>
    <row r="4462" spans="16:21" x14ac:dyDescent="0.25">
      <c r="P4462" s="10">
        <v>41001</v>
      </c>
      <c r="Q4462">
        <v>28.06392</v>
      </c>
      <c r="S4462" s="42">
        <f t="shared" ca="1" si="74"/>
        <v>50320</v>
      </c>
      <c r="T4462" s="43">
        <f ca="1">_xll.BInterpol('Base CDI'!$H$4:$H$28,'Base CDI'!$J$4:$J$29,S4462,"Cubic","Extrapolate=Linear","MultiX=Average","Skip=True","Sort=True")</f>
        <v>13.797913816689466</v>
      </c>
      <c r="U4462" s="43">
        <f ca="1">_xll.BInterpol('Base CDI'!$H$4:$H$28,'Base CDI'!$I$4:$I$29,S4462,"Cubic","Extrapolate=Linear","MultiX=Average","Skip=True","Sort=True")</f>
        <v>13.850395348837209</v>
      </c>
    </row>
    <row r="4463" spans="16:21" x14ac:dyDescent="0.25">
      <c r="P4463" s="10">
        <v>41002</v>
      </c>
      <c r="Q4463">
        <v>28.07403</v>
      </c>
      <c r="S4463" s="42">
        <f t="shared" ca="1" si="74"/>
        <v>50321</v>
      </c>
      <c r="T4463" s="43">
        <f ca="1">_xll.BInterpol('Base CDI'!$H$4:$H$28,'Base CDI'!$J$4:$J$29,S4463,"Cubic","Extrapolate=Linear","MultiX=Average","Skip=True","Sort=True")</f>
        <v>13.797794801641587</v>
      </c>
      <c r="U4463" s="43">
        <f ca="1">_xll.BInterpol('Base CDI'!$H$4:$H$28,'Base CDI'!$I$4:$I$29,S4463,"Cubic","Extrapolate=Linear","MultiX=Average","Skip=True","Sort=True")</f>
        <v>13.85046511627907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50322</v>
      </c>
      <c r="T4464" s="43">
        <f ca="1">_xll.BInterpol('Base CDI'!$H$4:$H$28,'Base CDI'!$J$4:$J$29,S4464,"Cubic","Extrapolate=Linear","MultiX=Average","Skip=True","Sort=True")</f>
        <v>13.797675786593707</v>
      </c>
      <c r="U4464" s="43">
        <f ca="1">_xll.BInterpol('Base CDI'!$H$4:$H$28,'Base CDI'!$I$4:$I$29,S4464,"Cubic","Extrapolate=Linear","MultiX=Average","Skip=True","Sort=True")</f>
        <v>13.850534883720929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50323</v>
      </c>
      <c r="T4465" s="43">
        <f ca="1">_xll.BInterpol('Base CDI'!$H$4:$H$28,'Base CDI'!$J$4:$J$29,S4465,"Cubic","Extrapolate=Linear","MultiX=Average","Skip=True","Sort=True")</f>
        <v>13.797556771545826</v>
      </c>
      <c r="U4465" s="43">
        <f ca="1">_xll.BInterpol('Base CDI'!$H$4:$H$28,'Base CDI'!$I$4:$I$29,S4465,"Cubic","Extrapolate=Linear","MultiX=Average","Skip=True","Sort=True")</f>
        <v>13.85060465116279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50324</v>
      </c>
      <c r="T4466" s="43">
        <f ca="1">_xll.BInterpol('Base CDI'!$H$4:$H$28,'Base CDI'!$J$4:$J$29,S4466,"Cubic","Extrapolate=Linear","MultiX=Average","Skip=True","Sort=True")</f>
        <v>13.797437756497947</v>
      </c>
      <c r="U4466" s="43">
        <f ca="1">_xll.BInterpol('Base CDI'!$H$4:$H$28,'Base CDI'!$I$4:$I$29,S4466,"Cubic","Extrapolate=Linear","MultiX=Average","Skip=True","Sort=True")</f>
        <v>13.850674418604651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50325</v>
      </c>
      <c r="T4467" s="43">
        <f ca="1">_xll.BInterpol('Base CDI'!$H$4:$H$28,'Base CDI'!$J$4:$J$29,S4467,"Cubic","Extrapolate=Linear","MultiX=Average","Skip=True","Sort=True")</f>
        <v>13.797318741450068</v>
      </c>
      <c r="U4467" s="43">
        <f ca="1">_xll.BInterpol('Base CDI'!$H$4:$H$28,'Base CDI'!$I$4:$I$29,S4467,"Cubic","Extrapolate=Linear","MultiX=Average","Skip=True","Sort=True")</f>
        <v>13.85074418604651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50326</v>
      </c>
      <c r="T4468" s="43">
        <f ca="1">_xll.BInterpol('Base CDI'!$H$4:$H$28,'Base CDI'!$J$4:$J$29,S4468,"Cubic","Extrapolate=Linear","MultiX=Average","Skip=True","Sort=True")</f>
        <v>13.797199726402189</v>
      </c>
      <c r="U4468" s="43">
        <f ca="1">_xll.BInterpol('Base CDI'!$H$4:$H$28,'Base CDI'!$I$4:$I$29,S4468,"Cubic","Extrapolate=Linear","MultiX=Average","Skip=True","Sort=True")</f>
        <v>13.850813953488371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50327</v>
      </c>
      <c r="T4469" s="43">
        <f ca="1">_xll.BInterpol('Base CDI'!$H$4:$H$28,'Base CDI'!$J$4:$J$29,S4469,"Cubic","Extrapolate=Linear","MultiX=Average","Skip=True","Sort=True")</f>
        <v>13.797080711354308</v>
      </c>
      <c r="U4469" s="43">
        <f ca="1">_xll.BInterpol('Base CDI'!$H$4:$H$28,'Base CDI'!$I$4:$I$29,S4469,"Cubic","Extrapolate=Linear","MultiX=Average","Skip=True","Sort=True")</f>
        <v>13.850883720930232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50328</v>
      </c>
      <c r="T4470" s="43">
        <f ca="1">_xll.BInterpol('Base CDI'!$H$4:$H$28,'Base CDI'!$J$4:$J$29,S4470,"Cubic","Extrapolate=Linear","MultiX=Average","Skip=True","Sort=True")</f>
        <v>13.796961696306429</v>
      </c>
      <c r="U4470" s="43">
        <f ca="1">_xll.BInterpol('Base CDI'!$H$4:$H$28,'Base CDI'!$I$4:$I$29,S4470,"Cubic","Extrapolate=Linear","MultiX=Average","Skip=True","Sort=True")</f>
        <v>13.850953488372092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50329</v>
      </c>
      <c r="T4471" s="43">
        <f ca="1">_xll.BInterpol('Base CDI'!$H$4:$H$28,'Base CDI'!$J$4:$J$29,S4471,"Cubic","Extrapolate=Linear","MultiX=Average","Skip=True","Sort=True")</f>
        <v>13.79684268125855</v>
      </c>
      <c r="U4471" s="43">
        <f ca="1">_xll.BInterpol('Base CDI'!$H$4:$H$28,'Base CDI'!$I$4:$I$29,S4471,"Cubic","Extrapolate=Linear","MultiX=Average","Skip=True","Sort=True")</f>
        <v>13.851023255813953</v>
      </c>
    </row>
    <row r="4472" spans="16:21" x14ac:dyDescent="0.25">
      <c r="P4472" s="10">
        <v>41016</v>
      </c>
      <c r="Q4472">
        <v>28.16516</v>
      </c>
      <c r="S4472" s="42">
        <f t="shared" ca="1" si="74"/>
        <v>50330</v>
      </c>
      <c r="T4472" s="43">
        <f ca="1">_xll.BInterpol('Base CDI'!$H$4:$H$28,'Base CDI'!$J$4:$J$29,S4472,"Cubic","Extrapolate=Linear","MultiX=Average","Skip=True","Sort=True")</f>
        <v>13.796723666210671</v>
      </c>
      <c r="U4472" s="43">
        <f ca="1">_xll.BInterpol('Base CDI'!$H$4:$H$28,'Base CDI'!$I$4:$I$29,S4472,"Cubic","Extrapolate=Linear","MultiX=Average","Skip=True","Sort=True")</f>
        <v>13.851093023255814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50331</v>
      </c>
      <c r="T4473" s="43">
        <f ca="1">_xll.BInterpol('Base CDI'!$H$4:$H$28,'Base CDI'!$J$4:$J$29,S4473,"Cubic","Extrapolate=Linear","MultiX=Average","Skip=True","Sort=True")</f>
        <v>13.79660465116279</v>
      </c>
      <c r="U4473" s="43">
        <f ca="1">_xll.BInterpol('Base CDI'!$H$4:$H$28,'Base CDI'!$I$4:$I$29,S4473,"Cubic","Extrapolate=Linear","MultiX=Average","Skip=True","Sort=True")</f>
        <v>13.851162790697675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50332</v>
      </c>
      <c r="T4474" s="43">
        <f ca="1">_xll.BInterpol('Base CDI'!$H$4:$H$28,'Base CDI'!$J$4:$J$29,S4474,"Cubic","Extrapolate=Linear","MultiX=Average","Skip=True","Sort=True")</f>
        <v>13.796485636114911</v>
      </c>
      <c r="U4474" s="43">
        <f ca="1">_xll.BInterpol('Base CDI'!$H$4:$H$28,'Base CDI'!$I$4:$I$29,S4474,"Cubic","Extrapolate=Linear","MultiX=Average","Skip=True","Sort=True")</f>
        <v>13.851232558139534</v>
      </c>
    </row>
    <row r="4475" spans="16:21" x14ac:dyDescent="0.25">
      <c r="P4475" s="10">
        <v>41019</v>
      </c>
      <c r="Q4475">
        <v>28.19473</v>
      </c>
      <c r="S4475" s="42">
        <f t="shared" ca="1" si="74"/>
        <v>50333</v>
      </c>
      <c r="T4475" s="43">
        <f ca="1">_xll.BInterpol('Base CDI'!$H$4:$H$28,'Base CDI'!$J$4:$J$29,S4475,"Cubic","Extrapolate=Linear","MultiX=Average","Skip=True","Sort=True")</f>
        <v>13.796366621067031</v>
      </c>
      <c r="U4475" s="43">
        <f ca="1">_xll.BInterpol('Base CDI'!$H$4:$H$28,'Base CDI'!$I$4:$I$29,S4475,"Cubic","Extrapolate=Linear","MultiX=Average","Skip=True","Sort=True")</f>
        <v>13.851302325581395</v>
      </c>
    </row>
    <row r="4476" spans="16:21" x14ac:dyDescent="0.25">
      <c r="P4476" s="10">
        <v>41022</v>
      </c>
      <c r="Q4476">
        <v>28.2041</v>
      </c>
      <c r="S4476" s="42">
        <f t="shared" ca="1" si="74"/>
        <v>50334</v>
      </c>
      <c r="T4476" s="43">
        <f ca="1">_xll.BInterpol('Base CDI'!$H$4:$H$28,'Base CDI'!$J$4:$J$29,S4476,"Cubic","Extrapolate=Linear","MultiX=Average","Skip=True","Sort=True")</f>
        <v>13.796247606019152</v>
      </c>
      <c r="U4476" s="43">
        <f ca="1">_xll.BInterpol('Base CDI'!$H$4:$H$28,'Base CDI'!$I$4:$I$29,S4476,"Cubic","Extrapolate=Linear","MultiX=Average","Skip=True","Sort=True")</f>
        <v>13.851372093023256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50335</v>
      </c>
      <c r="T4477" s="43">
        <f ca="1">_xll.BInterpol('Base CDI'!$H$4:$H$28,'Base CDI'!$J$4:$J$29,S4477,"Cubic","Extrapolate=Linear","MultiX=Average","Skip=True","Sort=True")</f>
        <v>13.796128590971271</v>
      </c>
      <c r="U4477" s="43">
        <f ca="1">_xll.BInterpol('Base CDI'!$H$4:$H$28,'Base CDI'!$I$4:$I$29,S4477,"Cubic","Extrapolate=Linear","MultiX=Average","Skip=True","Sort=True")</f>
        <v>13.851441860465115</v>
      </c>
    </row>
    <row r="4478" spans="16:21" x14ac:dyDescent="0.25">
      <c r="P4478" s="10">
        <v>41024</v>
      </c>
      <c r="Q4478">
        <v>28.22287</v>
      </c>
      <c r="S4478" s="42">
        <f t="shared" ca="1" si="74"/>
        <v>50336</v>
      </c>
      <c r="T4478" s="43">
        <f ca="1">_xll.BInterpol('Base CDI'!$H$4:$H$28,'Base CDI'!$J$4:$J$29,S4478,"Cubic","Extrapolate=Linear","MultiX=Average","Skip=True","Sort=True")</f>
        <v>13.796009575923392</v>
      </c>
      <c r="U4478" s="43">
        <f ca="1">_xll.BInterpol('Base CDI'!$H$4:$H$28,'Base CDI'!$I$4:$I$29,S4478,"Cubic","Extrapolate=Linear","MultiX=Average","Skip=True","Sort=True")</f>
        <v>13.851511627906977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50337</v>
      </c>
      <c r="T4479" s="43">
        <f ca="1">_xll.BInterpol('Base CDI'!$H$4:$H$28,'Base CDI'!$J$4:$J$29,S4479,"Cubic","Extrapolate=Linear","MultiX=Average","Skip=True","Sort=True")</f>
        <v>13.795890560875513</v>
      </c>
      <c r="U4479" s="43">
        <f ca="1">_xll.BInterpol('Base CDI'!$H$4:$H$28,'Base CDI'!$I$4:$I$29,S4479,"Cubic","Extrapolate=Linear","MultiX=Average","Skip=True","Sort=True")</f>
        <v>13.851581395348838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50338</v>
      </c>
      <c r="T4480" s="43">
        <f ca="1">_xll.BInterpol('Base CDI'!$H$4:$H$28,'Base CDI'!$J$4:$J$29,S4480,"Cubic","Extrapolate=Linear","MultiX=Average","Skip=True","Sort=True")</f>
        <v>13.795771545827632</v>
      </c>
      <c r="U4480" s="43">
        <f ca="1">_xll.BInterpol('Base CDI'!$H$4:$H$28,'Base CDI'!$I$4:$I$29,S4480,"Cubic","Extrapolate=Linear","MultiX=Average","Skip=True","Sort=True")</f>
        <v>13.851651162790697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50339</v>
      </c>
      <c r="T4481" s="43">
        <f ca="1">_xll.BInterpol('Base CDI'!$H$4:$H$28,'Base CDI'!$J$4:$J$29,S4481,"Cubic","Extrapolate=Linear","MultiX=Average","Skip=True","Sort=True")</f>
        <v>13.795652530779753</v>
      </c>
      <c r="U4481" s="43">
        <f ca="1">_xll.BInterpol('Base CDI'!$H$4:$H$28,'Base CDI'!$I$4:$I$29,S4481,"Cubic","Extrapolate=Linear","MultiX=Average","Skip=True","Sort=True")</f>
        <v>13.851720930232558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50340</v>
      </c>
      <c r="T4482" s="43">
        <f ca="1">_xll.BInterpol('Base CDI'!$H$4:$H$28,'Base CDI'!$J$4:$J$29,S4482,"Cubic","Extrapolate=Linear","MultiX=Average","Skip=True","Sort=True")</f>
        <v>13.795533515731874</v>
      </c>
      <c r="U4482" s="43">
        <f ca="1">_xll.BInterpol('Base CDI'!$H$4:$H$28,'Base CDI'!$I$4:$I$29,S4482,"Cubic","Extrapolate=Linear","MultiX=Average","Skip=True","Sort=True")</f>
        <v>13.851790697674419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50341</v>
      </c>
      <c r="T4483" s="43">
        <f ca="1">_xll.BInterpol('Base CDI'!$H$4:$H$28,'Base CDI'!$J$4:$J$29,S4483,"Cubic","Extrapolate=Linear","MultiX=Average","Skip=True","Sort=True")</f>
        <v>13.795414500683995</v>
      </c>
      <c r="U4483" s="43">
        <f ca="1">_xll.BInterpol('Base CDI'!$H$4:$H$28,'Base CDI'!$I$4:$I$29,S4483,"Cubic","Extrapolate=Linear","MultiX=Average","Skip=True","Sort=True")</f>
        <v>13.851860465116278</v>
      </c>
    </row>
    <row r="4484" spans="16:21" x14ac:dyDescent="0.25">
      <c r="P4484" s="10">
        <v>41033</v>
      </c>
      <c r="Q4484">
        <v>28.27918</v>
      </c>
      <c r="S4484" s="42">
        <f t="shared" ca="1" si="74"/>
        <v>50342</v>
      </c>
      <c r="T4484" s="43">
        <f ca="1">_xll.BInterpol('Base CDI'!$H$4:$H$28,'Base CDI'!$J$4:$J$29,S4484,"Cubic","Extrapolate=Linear","MultiX=Average","Skip=True","Sort=True")</f>
        <v>13.795295485636114</v>
      </c>
      <c r="U4484" s="43">
        <f ca="1">_xll.BInterpol('Base CDI'!$H$4:$H$28,'Base CDI'!$I$4:$I$29,S4484,"Cubic","Extrapolate=Linear","MultiX=Average","Skip=True","Sort=True")</f>
        <v>13.851930232558139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50343</v>
      </c>
      <c r="T4485" s="43">
        <f ca="1">_xll.BInterpol('Base CDI'!$H$4:$H$28,'Base CDI'!$J$4:$J$29,S4485,"Cubic","Extrapolate=Linear","MultiX=Average","Skip=True","Sort=True")</f>
        <v>13.795176470588235</v>
      </c>
      <c r="U4485" s="43">
        <f ca="1">_xll.BInterpol('Base CDI'!$H$4:$H$28,'Base CDI'!$I$4:$I$29,S4485,"Cubic","Extrapolate=Linear","MultiX=Average","Skip=True","Sort=True")</f>
        <v>13.852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50344</v>
      </c>
      <c r="T4486" s="43">
        <f ca="1">_xll.BInterpol('Base CDI'!$H$4:$H$28,'Base CDI'!$J$4:$J$29,S4486,"Cubic","Extrapolate=Linear","MultiX=Average","Skip=True","Sort=True")</f>
        <v>13.795057455540356</v>
      </c>
      <c r="U4486" s="43">
        <f ca="1">_xll.BInterpol('Base CDI'!$H$4:$H$28,'Base CDI'!$I$4:$I$29,S4486,"Cubic","Extrapolate=Linear","MultiX=Average","Skip=True","Sort=True")</f>
        <v>13.85206976744186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50345</v>
      </c>
      <c r="T4487" s="43">
        <f ca="1">_xll.BInterpol('Base CDI'!$H$4:$H$28,'Base CDI'!$J$4:$J$29,S4487,"Cubic","Extrapolate=Linear","MultiX=Average","Skip=True","Sort=True")</f>
        <v>13.794938440492476</v>
      </c>
      <c r="U4487" s="43">
        <f ca="1">_xll.BInterpol('Base CDI'!$H$4:$H$28,'Base CDI'!$I$4:$I$29,S4487,"Cubic","Extrapolate=Linear","MultiX=Average","Skip=True","Sort=True")</f>
        <v>13.852139534883721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50346</v>
      </c>
      <c r="T4488" s="43">
        <f ca="1">_xll.BInterpol('Base CDI'!$H$4:$H$28,'Base CDI'!$J$4:$J$29,S4488,"Cubic","Extrapolate=Linear","MultiX=Average","Skip=True","Sort=True")</f>
        <v>13.794819425444595</v>
      </c>
      <c r="U4488" s="43">
        <f ca="1">_xll.BInterpol('Base CDI'!$H$4:$H$28,'Base CDI'!$I$4:$I$29,S4488,"Cubic","Extrapolate=Linear","MultiX=Average","Skip=True","Sort=True")</f>
        <v>13.852209302325582</v>
      </c>
    </row>
    <row r="4489" spans="16:21" x14ac:dyDescent="0.25">
      <c r="P4489" s="10">
        <v>41040</v>
      </c>
      <c r="Q4489">
        <v>28.32601</v>
      </c>
      <c r="S4489" s="42">
        <f t="shared" ca="1" si="74"/>
        <v>50347</v>
      </c>
      <c r="T4489" s="43">
        <f ca="1">_xll.BInterpol('Base CDI'!$H$4:$H$28,'Base CDI'!$J$4:$J$29,S4489,"Cubic","Extrapolate=Linear","MultiX=Average","Skip=True","Sort=True")</f>
        <v>13.794700410396716</v>
      </c>
      <c r="U4489" s="43">
        <f ca="1">_xll.BInterpol('Base CDI'!$H$4:$H$28,'Base CDI'!$I$4:$I$29,S4489,"Cubic","Extrapolate=Linear","MultiX=Average","Skip=True","Sort=True")</f>
        <v>13.852279069767441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50348</v>
      </c>
      <c r="T4490" s="43">
        <f ca="1">_xll.BInterpol('Base CDI'!$H$4:$H$28,'Base CDI'!$J$4:$J$29,S4490,"Cubic","Extrapolate=Linear","MultiX=Average","Skip=True","Sort=True")</f>
        <v>13.794581395348837</v>
      </c>
      <c r="U4490" s="43">
        <f ca="1">_xll.BInterpol('Base CDI'!$H$4:$H$28,'Base CDI'!$I$4:$I$29,S4490,"Cubic","Extrapolate=Linear","MultiX=Average","Skip=True","Sort=True")</f>
        <v>13.852348837209302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50349</v>
      </c>
      <c r="T4491" s="43">
        <f ca="1">_xll.BInterpol('Base CDI'!$H$4:$H$28,'Base CDI'!$J$4:$J$29,S4491,"Cubic","Extrapolate=Linear","MultiX=Average","Skip=True","Sort=True")</f>
        <v>13.794462380300958</v>
      </c>
      <c r="U4491" s="43">
        <f ca="1">_xll.BInterpol('Base CDI'!$H$4:$H$28,'Base CDI'!$I$4:$I$29,S4491,"Cubic","Extrapolate=Linear","MultiX=Average","Skip=True","Sort=True")</f>
        <v>13.852418604651163</v>
      </c>
    </row>
    <row r="4492" spans="16:21" x14ac:dyDescent="0.25">
      <c r="P4492" s="10">
        <v>41045</v>
      </c>
      <c r="Q4492">
        <v>28.35408</v>
      </c>
      <c r="S4492" s="42">
        <f t="shared" ca="1" si="75"/>
        <v>50350</v>
      </c>
      <c r="T4492" s="43">
        <f ca="1">_xll.BInterpol('Base CDI'!$H$4:$H$28,'Base CDI'!$J$4:$J$29,S4492,"Cubic","Extrapolate=Linear","MultiX=Average","Skip=True","Sort=True")</f>
        <v>13.794343365253077</v>
      </c>
      <c r="U4492" s="43">
        <f ca="1">_xll.BInterpol('Base CDI'!$H$4:$H$28,'Base CDI'!$I$4:$I$29,S4492,"Cubic","Extrapolate=Linear","MultiX=Average","Skip=True","Sort=True")</f>
        <v>13.852488372093022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50351</v>
      </c>
      <c r="T4493" s="43">
        <f ca="1">_xll.BInterpol('Base CDI'!$H$4:$H$28,'Base CDI'!$J$4:$J$29,S4493,"Cubic","Extrapolate=Linear","MultiX=Average","Skip=True","Sort=True")</f>
        <v>13.794224350205198</v>
      </c>
      <c r="U4493" s="43">
        <f ca="1">_xll.BInterpol('Base CDI'!$H$4:$H$28,'Base CDI'!$I$4:$I$29,S4493,"Cubic","Extrapolate=Linear","MultiX=Average","Skip=True","Sort=True")</f>
        <v>13.852558139534883</v>
      </c>
    </row>
    <row r="4494" spans="16:21" x14ac:dyDescent="0.25">
      <c r="P4494" s="10">
        <v>41047</v>
      </c>
      <c r="Q4494">
        <v>28.37293</v>
      </c>
      <c r="S4494" s="42">
        <f t="shared" ca="1" si="75"/>
        <v>50352</v>
      </c>
      <c r="T4494" s="43">
        <f ca="1">_xll.BInterpol('Base CDI'!$H$4:$H$28,'Base CDI'!$J$4:$J$29,S4494,"Cubic","Extrapolate=Linear","MultiX=Average","Skip=True","Sort=True")</f>
        <v>13.794105335157319</v>
      </c>
      <c r="U4494" s="43">
        <f ca="1">_xll.BInterpol('Base CDI'!$H$4:$H$28,'Base CDI'!$I$4:$I$29,S4494,"Cubic","Extrapolate=Linear","MultiX=Average","Skip=True","Sort=True")</f>
        <v>13.852627906976744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50353</v>
      </c>
      <c r="T4495" s="43">
        <f ca="1">_xll.BInterpol('Base CDI'!$H$4:$H$28,'Base CDI'!$J$4:$J$29,S4495,"Cubic","Extrapolate=Linear","MultiX=Average","Skip=True","Sort=True")</f>
        <v>13.793986320109438</v>
      </c>
      <c r="U4495" s="43">
        <f ca="1">_xll.BInterpol('Base CDI'!$H$4:$H$28,'Base CDI'!$I$4:$I$29,S4495,"Cubic","Extrapolate=Linear","MultiX=Average","Skip=True","Sort=True")</f>
        <v>13.852697674418604</v>
      </c>
    </row>
    <row r="4496" spans="16:21" x14ac:dyDescent="0.25">
      <c r="P4496" s="10">
        <v>41051</v>
      </c>
      <c r="Q4496">
        <v>28.39181</v>
      </c>
      <c r="S4496" s="42">
        <f t="shared" ca="1" si="75"/>
        <v>50354</v>
      </c>
      <c r="T4496" s="43">
        <f ca="1">_xll.BInterpol('Base CDI'!$H$4:$H$28,'Base CDI'!$J$4:$J$29,S4496,"Cubic","Extrapolate=Linear","MultiX=Average","Skip=True","Sort=True")</f>
        <v>13.793867305061559</v>
      </c>
      <c r="U4496" s="43">
        <f ca="1">_xll.BInterpol('Base CDI'!$H$4:$H$28,'Base CDI'!$I$4:$I$29,S4496,"Cubic","Extrapolate=Linear","MultiX=Average","Skip=True","Sort=True")</f>
        <v>13.852767441860465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50355</v>
      </c>
      <c r="T4497" s="43">
        <f ca="1">_xll.BInterpol('Base CDI'!$H$4:$H$28,'Base CDI'!$J$4:$J$29,S4497,"Cubic","Extrapolate=Linear","MultiX=Average","Skip=True","Sort=True")</f>
        <v>13.79374829001368</v>
      </c>
      <c r="U4497" s="43">
        <f ca="1">_xll.BInterpol('Base CDI'!$H$4:$H$28,'Base CDI'!$I$4:$I$29,S4497,"Cubic","Extrapolate=Linear","MultiX=Average","Skip=True","Sort=True")</f>
        <v>13.852837209302326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50356</v>
      </c>
      <c r="T4498" s="43">
        <f ca="1">_xll.BInterpol('Base CDI'!$H$4:$H$28,'Base CDI'!$J$4:$J$29,S4498,"Cubic","Extrapolate=Linear","MultiX=Average","Skip=True","Sort=True")</f>
        <v>13.7936292749658</v>
      </c>
      <c r="U4498" s="43">
        <f ca="1">_xll.BInterpol('Base CDI'!$H$4:$H$28,'Base CDI'!$I$4:$I$29,S4498,"Cubic","Extrapolate=Linear","MultiX=Average","Skip=True","Sort=True")</f>
        <v>13.852906976744185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50357</v>
      </c>
      <c r="T4499" s="43">
        <f ca="1">_xll.BInterpol('Base CDI'!$H$4:$H$28,'Base CDI'!$J$4:$J$29,S4499,"Cubic","Extrapolate=Linear","MultiX=Average","Skip=True","Sort=True")</f>
        <v>13.79351025991792</v>
      </c>
      <c r="U4499" s="43">
        <f ca="1">_xll.BInterpol('Base CDI'!$H$4:$H$28,'Base CDI'!$I$4:$I$29,S4499,"Cubic","Extrapolate=Linear","MultiX=Average","Skip=True","Sort=True")</f>
        <v>13.852976744186046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50358</v>
      </c>
      <c r="T4500" s="43">
        <f ca="1">_xll.BInterpol('Base CDI'!$H$4:$H$28,'Base CDI'!$J$4:$J$29,S4500,"Cubic","Extrapolate=Linear","MultiX=Average","Skip=True","Sort=True")</f>
        <v>13.79339124487004</v>
      </c>
      <c r="U4500" s="43">
        <f ca="1">_xll.BInterpol('Base CDI'!$H$4:$H$28,'Base CDI'!$I$4:$I$29,S4500,"Cubic","Extrapolate=Linear","MultiX=Average","Skip=True","Sort=True")</f>
        <v>13.853046511627907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50359</v>
      </c>
      <c r="T4501" s="43">
        <f ca="1">_xll.BInterpol('Base CDI'!$H$4:$H$28,'Base CDI'!$J$4:$J$29,S4501,"Cubic","Extrapolate=Linear","MultiX=Average","Skip=True","Sort=True")</f>
        <v>13.793272229822161</v>
      </c>
      <c r="U4501" s="43">
        <f ca="1">_xll.BInterpol('Base CDI'!$H$4:$H$28,'Base CDI'!$I$4:$I$29,S4501,"Cubic","Extrapolate=Linear","MultiX=Average","Skip=True","Sort=True")</f>
        <v>13.853116279069766</v>
      </c>
    </row>
    <row r="4502" spans="16:21" x14ac:dyDescent="0.25">
      <c r="P4502" s="10">
        <v>41059</v>
      </c>
      <c r="Q4502">
        <v>28.44877</v>
      </c>
      <c r="S4502" s="42">
        <f t="shared" ca="1" si="75"/>
        <v>50360</v>
      </c>
      <c r="T4502" s="43">
        <f ca="1">_xll.BInterpol('Base CDI'!$H$4:$H$28,'Base CDI'!$J$4:$J$29,S4502,"Cubic","Extrapolate=Linear","MultiX=Average","Skip=True","Sort=True")</f>
        <v>13.793153214774282</v>
      </c>
      <c r="U4502" s="43">
        <f ca="1">_xll.BInterpol('Base CDI'!$H$4:$H$28,'Base CDI'!$I$4:$I$29,S4502,"Cubic","Extrapolate=Linear","MultiX=Average","Skip=True","Sort=True")</f>
        <v>13.853186046511627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50361</v>
      </c>
      <c r="T4503" s="43">
        <f ca="1">_xll.BInterpol('Base CDI'!$H$4:$H$28,'Base CDI'!$J$4:$J$29,S4503,"Cubic","Extrapolate=Linear","MultiX=Average","Skip=True","Sort=True")</f>
        <v>13.793034199726401</v>
      </c>
      <c r="U4503" s="43">
        <f ca="1">_xll.BInterpol('Base CDI'!$H$4:$H$28,'Base CDI'!$I$4:$I$29,S4503,"Cubic","Extrapolate=Linear","MultiX=Average","Skip=True","Sort=True")</f>
        <v>13.853255813953488</v>
      </c>
    </row>
    <row r="4504" spans="16:21" x14ac:dyDescent="0.25">
      <c r="P4504" s="10">
        <v>41061</v>
      </c>
      <c r="Q4504">
        <v>28.46734</v>
      </c>
      <c r="S4504" s="42">
        <f t="shared" ca="1" si="75"/>
        <v>50362</v>
      </c>
      <c r="T4504" s="43">
        <f ca="1">_xll.BInterpol('Base CDI'!$H$4:$H$28,'Base CDI'!$J$4:$J$29,S4504,"Cubic","Extrapolate=Linear","MultiX=Average","Skip=True","Sort=True")</f>
        <v>13.792915184678522</v>
      </c>
      <c r="U4504" s="43">
        <f ca="1">_xll.BInterpol('Base CDI'!$H$4:$H$28,'Base CDI'!$I$4:$I$29,S4504,"Cubic","Extrapolate=Linear","MultiX=Average","Skip=True","Sort=True")</f>
        <v>13.853325581395348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50363</v>
      </c>
      <c r="T4505" s="43">
        <f ca="1">_xll.BInterpol('Base CDI'!$H$4:$H$28,'Base CDI'!$J$4:$J$29,S4505,"Cubic","Extrapolate=Linear","MultiX=Average","Skip=True","Sort=True")</f>
        <v>13.792796169630643</v>
      </c>
      <c r="U4505" s="43">
        <f ca="1">_xll.BInterpol('Base CDI'!$H$4:$H$28,'Base CDI'!$I$4:$I$29,S4505,"Cubic","Extrapolate=Linear","MultiX=Average","Skip=True","Sort=True")</f>
        <v>13.853395348837209</v>
      </c>
    </row>
    <row r="4506" spans="16:21" x14ac:dyDescent="0.25">
      <c r="P4506" s="10">
        <v>41065</v>
      </c>
      <c r="Q4506">
        <v>28.48546</v>
      </c>
      <c r="S4506" s="42">
        <f t="shared" ca="1" si="75"/>
        <v>50364</v>
      </c>
      <c r="T4506" s="43">
        <f ca="1">_xll.BInterpol('Base CDI'!$H$4:$H$28,'Base CDI'!$J$4:$J$29,S4506,"Cubic","Extrapolate=Linear","MultiX=Average","Skip=True","Sort=True")</f>
        <v>13.792677154582764</v>
      </c>
      <c r="U4506" s="43">
        <f ca="1">_xll.BInterpol('Base CDI'!$H$4:$H$28,'Base CDI'!$I$4:$I$29,S4506,"Cubic","Extrapolate=Linear","MultiX=Average","Skip=True","Sort=True")</f>
        <v>13.85346511627907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50365</v>
      </c>
      <c r="T4507" s="43">
        <f ca="1">_xll.BInterpol('Base CDI'!$H$4:$H$28,'Base CDI'!$J$4:$J$29,S4507,"Cubic","Extrapolate=Linear","MultiX=Average","Skip=True","Sort=True")</f>
        <v>13.792558139534883</v>
      </c>
      <c r="U4507" s="43">
        <f ca="1">_xll.BInterpol('Base CDI'!$H$4:$H$28,'Base CDI'!$I$4:$I$29,S4507,"Cubic","Extrapolate=Linear","MultiX=Average","Skip=True","Sort=True")</f>
        <v>13.853534883720929</v>
      </c>
    </row>
    <row r="4508" spans="16:21" x14ac:dyDescent="0.25">
      <c r="P4508" s="10">
        <v>41068</v>
      </c>
      <c r="Q4508">
        <v>28.50357</v>
      </c>
      <c r="S4508" s="42">
        <f t="shared" ca="1" si="75"/>
        <v>50366</v>
      </c>
      <c r="T4508" s="43">
        <f ca="1">_xll.BInterpol('Base CDI'!$H$4:$H$28,'Base CDI'!$J$4:$J$29,S4508,"Cubic","Extrapolate=Linear","MultiX=Average","Skip=True","Sort=True")</f>
        <v>13.792439124487004</v>
      </c>
      <c r="U4508" s="43">
        <f ca="1">_xll.BInterpol('Base CDI'!$H$4:$H$28,'Base CDI'!$I$4:$I$29,S4508,"Cubic","Extrapolate=Linear","MultiX=Average","Skip=True","Sort=True")</f>
        <v>13.85360465116279</v>
      </c>
    </row>
    <row r="4509" spans="16:21" x14ac:dyDescent="0.25">
      <c r="P4509" s="10">
        <v>41071</v>
      </c>
      <c r="Q4509">
        <v>28.51266</v>
      </c>
      <c r="S4509" s="42">
        <f t="shared" ca="1" si="75"/>
        <v>50367</v>
      </c>
      <c r="T4509" s="43">
        <f ca="1">_xll.BInterpol('Base CDI'!$H$4:$H$28,'Base CDI'!$J$4:$J$29,S4509,"Cubic","Extrapolate=Linear","MultiX=Average","Skip=True","Sort=True")</f>
        <v>13.792320109439125</v>
      </c>
      <c r="U4509" s="43">
        <f ca="1">_xll.BInterpol('Base CDI'!$H$4:$H$28,'Base CDI'!$I$4:$I$29,S4509,"Cubic","Extrapolate=Linear","MultiX=Average","Skip=True","Sort=True")</f>
        <v>13.853674418604651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50368</v>
      </c>
      <c r="T4510" s="43">
        <f ca="1">_xll.BInterpol('Base CDI'!$H$4:$H$28,'Base CDI'!$J$4:$J$29,S4510,"Cubic","Extrapolate=Linear","MultiX=Average","Skip=True","Sort=True")</f>
        <v>13.792201094391244</v>
      </c>
      <c r="U4510" s="43">
        <f ca="1">_xll.BInterpol('Base CDI'!$H$4:$H$28,'Base CDI'!$I$4:$I$29,S4510,"Cubic","Extrapolate=Linear","MultiX=Average","Skip=True","Sort=True")</f>
        <v>13.85374418604651</v>
      </c>
    </row>
    <row r="4511" spans="16:21" x14ac:dyDescent="0.25">
      <c r="P4511" s="10">
        <v>41073</v>
      </c>
      <c r="Q4511">
        <v>28.53077</v>
      </c>
      <c r="S4511" s="42">
        <f t="shared" ca="1" si="75"/>
        <v>50369</v>
      </c>
      <c r="T4511" s="43">
        <f ca="1">_xll.BInterpol('Base CDI'!$H$4:$H$28,'Base CDI'!$J$4:$J$29,S4511,"Cubic","Extrapolate=Linear","MultiX=Average","Skip=True","Sort=True")</f>
        <v>13.792082079343364</v>
      </c>
      <c r="U4511" s="43">
        <f ca="1">_xll.BInterpol('Base CDI'!$H$4:$H$28,'Base CDI'!$I$4:$I$29,S4511,"Cubic","Extrapolate=Linear","MultiX=Average","Skip=True","Sort=True")</f>
        <v>13.853813953488372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50370</v>
      </c>
      <c r="T4512" s="43">
        <f ca="1">_xll.BInterpol('Base CDI'!$H$4:$H$28,'Base CDI'!$J$4:$J$29,S4512,"Cubic","Extrapolate=Linear","MultiX=Average","Skip=True","Sort=True")</f>
        <v>13.791963064295485</v>
      </c>
      <c r="U4512" s="43">
        <f ca="1">_xll.BInterpol('Base CDI'!$H$4:$H$28,'Base CDI'!$I$4:$I$29,S4512,"Cubic","Extrapolate=Linear","MultiX=Average","Skip=True","Sort=True")</f>
        <v>13.853883720930233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50371</v>
      </c>
      <c r="T4513" s="43">
        <f ca="1">_xll.BInterpol('Base CDI'!$H$4:$H$28,'Base CDI'!$J$4:$J$29,S4513,"Cubic","Extrapolate=Linear","MultiX=Average","Skip=True","Sort=True")</f>
        <v>13.791844049247606</v>
      </c>
      <c r="U4513" s="43">
        <f ca="1">_xll.BInterpol('Base CDI'!$H$4:$H$28,'Base CDI'!$I$4:$I$29,S4513,"Cubic","Extrapolate=Linear","MultiX=Average","Skip=True","Sort=True")</f>
        <v>13.853953488372092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50372</v>
      </c>
      <c r="T4514" s="43">
        <f ca="1">_xll.BInterpol('Base CDI'!$H$4:$H$28,'Base CDI'!$J$4:$J$29,S4514,"Cubic","Extrapolate=Linear","MultiX=Average","Skip=True","Sort=True")</f>
        <v>13.791725034199725</v>
      </c>
      <c r="U4514" s="43">
        <f ca="1">_xll.BInterpol('Base CDI'!$H$4:$H$28,'Base CDI'!$I$4:$I$29,S4514,"Cubic","Extrapolate=Linear","MultiX=Average","Skip=True","Sort=True")</f>
        <v>13.854023255813953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50373</v>
      </c>
      <c r="T4515" s="43">
        <f ca="1">_xll.BInterpol('Base CDI'!$H$4:$H$28,'Base CDI'!$J$4:$J$29,S4515,"Cubic","Extrapolate=Linear","MultiX=Average","Skip=True","Sort=True")</f>
        <v>13.791606019151846</v>
      </c>
      <c r="U4515" s="43">
        <f ca="1">_xll.BInterpol('Base CDI'!$H$4:$H$28,'Base CDI'!$I$4:$I$29,S4515,"Cubic","Extrapolate=Linear","MultiX=Average","Skip=True","Sort=True")</f>
        <v>13.854093023255814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50374</v>
      </c>
      <c r="T4516" s="43">
        <f ca="1">_xll.BInterpol('Base CDI'!$H$4:$H$28,'Base CDI'!$J$4:$J$29,S4516,"Cubic","Extrapolate=Linear","MultiX=Average","Skip=True","Sort=True")</f>
        <v>13.791487004103967</v>
      </c>
      <c r="U4516" s="43">
        <f ca="1">_xll.BInterpol('Base CDI'!$H$4:$H$28,'Base CDI'!$I$4:$I$29,S4516,"Cubic","Extrapolate=Linear","MultiX=Average","Skip=True","Sort=True")</f>
        <v>13.854162790697673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50375</v>
      </c>
      <c r="T4517" s="43">
        <f ca="1">_xll.BInterpol('Base CDI'!$H$4:$H$28,'Base CDI'!$J$4:$J$29,S4517,"Cubic","Extrapolate=Linear","MultiX=Average","Skip=True","Sort=True")</f>
        <v>13.791367989056088</v>
      </c>
      <c r="U4517" s="43">
        <f ca="1">_xll.BInterpol('Base CDI'!$H$4:$H$28,'Base CDI'!$I$4:$I$29,S4517,"Cubic","Extrapolate=Linear","MultiX=Average","Skip=True","Sort=True")</f>
        <v>13.854232558139534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50376</v>
      </c>
      <c r="T4518" s="43">
        <f ca="1">_xll.BInterpol('Base CDI'!$H$4:$H$28,'Base CDI'!$J$4:$J$29,S4518,"Cubic","Extrapolate=Linear","MultiX=Average","Skip=True","Sort=True")</f>
        <v>13.791248974008207</v>
      </c>
      <c r="U4518" s="43">
        <f ca="1">_xll.BInterpol('Base CDI'!$H$4:$H$28,'Base CDI'!$I$4:$I$29,S4518,"Cubic","Extrapolate=Linear","MultiX=Average","Skip=True","Sort=True")</f>
        <v>13.854302325581395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50377</v>
      </c>
      <c r="T4519" s="43">
        <f ca="1">_xll.BInterpol('Base CDI'!$H$4:$H$28,'Base CDI'!$J$4:$J$29,S4519,"Cubic","Extrapolate=Linear","MultiX=Average","Skip=True","Sort=True")</f>
        <v>13.791129958960328</v>
      </c>
      <c r="U4519" s="43">
        <f ca="1">_xll.BInterpol('Base CDI'!$H$4:$H$28,'Base CDI'!$I$4:$I$29,S4519,"Cubic","Extrapolate=Linear","MultiX=Average","Skip=True","Sort=True")</f>
        <v>13.854372093023255</v>
      </c>
    </row>
    <row r="4520" spans="16:21" x14ac:dyDescent="0.25">
      <c r="P4520" s="10">
        <v>41086</v>
      </c>
      <c r="Q4520">
        <v>28.61262</v>
      </c>
      <c r="S4520" s="42">
        <f t="shared" ca="1" si="75"/>
        <v>50378</v>
      </c>
      <c r="T4520" s="43">
        <f ca="1">_xll.BInterpol('Base CDI'!$H$4:$H$28,'Base CDI'!$J$4:$J$29,S4520,"Cubic","Extrapolate=Linear","MultiX=Average","Skip=True","Sort=True")</f>
        <v>13.791010943912449</v>
      </c>
      <c r="U4520" s="43">
        <f ca="1">_xll.BInterpol('Base CDI'!$H$4:$H$28,'Base CDI'!$I$4:$I$29,S4520,"Cubic","Extrapolate=Linear","MultiX=Average","Skip=True","Sort=True")</f>
        <v>13.854441860465116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50379</v>
      </c>
      <c r="T4521" s="43">
        <f ca="1">_xll.BInterpol('Base CDI'!$H$4:$H$28,'Base CDI'!$J$4:$J$29,S4521,"Cubic","Extrapolate=Linear","MultiX=Average","Skip=True","Sort=True")</f>
        <v>13.790891928864569</v>
      </c>
      <c r="U4521" s="43">
        <f ca="1">_xll.BInterpol('Base CDI'!$H$4:$H$28,'Base CDI'!$I$4:$I$29,S4521,"Cubic","Extrapolate=Linear","MultiX=Average","Skip=True","Sort=True")</f>
        <v>13.854511627906977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50380</v>
      </c>
      <c r="T4522" s="43">
        <f ca="1">_xll.BInterpol('Base CDI'!$H$4:$H$28,'Base CDI'!$J$4:$J$29,S4522,"Cubic","Extrapolate=Linear","MultiX=Average","Skip=True","Sort=True")</f>
        <v>13.790772913816689</v>
      </c>
      <c r="U4522" s="43">
        <f ca="1">_xll.BInterpol('Base CDI'!$H$4:$H$28,'Base CDI'!$I$4:$I$29,S4522,"Cubic","Extrapolate=Linear","MultiX=Average","Skip=True","Sort=True")</f>
        <v>13.854581395348836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50381</v>
      </c>
      <c r="T4523" s="43">
        <f ca="1">_xll.BInterpol('Base CDI'!$H$4:$H$28,'Base CDI'!$J$4:$J$29,S4523,"Cubic","Extrapolate=Linear","MultiX=Average","Skip=True","Sort=True")</f>
        <v>13.790653898768809</v>
      </c>
      <c r="U4523" s="43">
        <f ca="1">_xll.BInterpol('Base CDI'!$H$4:$H$28,'Base CDI'!$I$4:$I$29,S4523,"Cubic","Extrapolate=Linear","MultiX=Average","Skip=True","Sort=True")</f>
        <v>13.854651162790697</v>
      </c>
    </row>
    <row r="4524" spans="16:21" x14ac:dyDescent="0.25">
      <c r="P4524" s="10">
        <v>41092</v>
      </c>
      <c r="Q4524">
        <v>28.64913</v>
      </c>
      <c r="S4524" s="42">
        <f t="shared" ca="1" si="75"/>
        <v>50382</v>
      </c>
      <c r="T4524" s="43">
        <f ca="1">_xll.BInterpol('Base CDI'!$H$4:$H$28,'Base CDI'!$J$4:$J$29,S4524,"Cubic","Extrapolate=Linear","MultiX=Average","Skip=True","Sort=True")</f>
        <v>13.79053488372093</v>
      </c>
      <c r="U4524" s="43">
        <f ca="1">_xll.BInterpol('Base CDI'!$H$4:$H$28,'Base CDI'!$I$4:$I$29,S4524,"Cubic","Extrapolate=Linear","MultiX=Average","Skip=True","Sort=True")</f>
        <v>13.854720930232558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50383</v>
      </c>
      <c r="T4525" s="43">
        <f ca="1">_xll.BInterpol('Base CDI'!$H$4:$H$28,'Base CDI'!$J$4:$J$29,S4525,"Cubic","Extrapolate=Linear","MultiX=Average","Skip=True","Sort=True")</f>
        <v>13.790415868673051</v>
      </c>
      <c r="U4525" s="43">
        <f ca="1">_xll.BInterpol('Base CDI'!$H$4:$H$28,'Base CDI'!$I$4:$I$29,S4525,"Cubic","Extrapolate=Linear","MultiX=Average","Skip=True","Sort=True")</f>
        <v>13.854790697674419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50384</v>
      </c>
      <c r="T4526" s="43">
        <f ca="1">_xll.BInterpol('Base CDI'!$H$4:$H$28,'Base CDI'!$J$4:$J$29,S4526,"Cubic","Extrapolate=Linear","MultiX=Average","Skip=True","Sort=True")</f>
        <v>13.79029685362517</v>
      </c>
      <c r="U4526" s="43">
        <f ca="1">_xll.BInterpol('Base CDI'!$H$4:$H$28,'Base CDI'!$I$4:$I$29,S4526,"Cubic","Extrapolate=Linear","MultiX=Average","Skip=True","Sort=True")</f>
        <v>13.854860465116278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50385</v>
      </c>
      <c r="T4527" s="43">
        <f ca="1">_xll.BInterpol('Base CDI'!$H$4:$H$28,'Base CDI'!$J$4:$J$29,S4527,"Cubic","Extrapolate=Linear","MultiX=Average","Skip=True","Sort=True")</f>
        <v>13.790177838577291</v>
      </c>
      <c r="U4527" s="43">
        <f ca="1">_xll.BInterpol('Base CDI'!$H$4:$H$28,'Base CDI'!$I$4:$I$29,S4527,"Cubic","Extrapolate=Linear","MultiX=Average","Skip=True","Sort=True")</f>
        <v>13.854930232558139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50386</v>
      </c>
      <c r="T4528" s="43">
        <f ca="1">_xll.BInterpol('Base CDI'!$H$4:$H$28,'Base CDI'!$J$4:$J$29,S4528,"Cubic","Extrapolate=Linear","MultiX=Average","Skip=True","Sort=True")</f>
        <v>13.790058823529412</v>
      </c>
      <c r="U4528" s="43">
        <f ca="1">_xll.BInterpol('Base CDI'!$H$4:$H$28,'Base CDI'!$I$4:$I$29,S4528,"Cubic","Extrapolate=Linear","MultiX=Average","Skip=True","Sort=True")</f>
        <v>13.855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50387</v>
      </c>
      <c r="T4529" s="43">
        <f ca="1">_xll.BInterpol('Base CDI'!$H$4:$H$28,'Base CDI'!$J$4:$J$29,S4529,"Cubic","Extrapolate=Linear","MultiX=Average","Skip=True","Sort=True")</f>
        <v>13.789939808481531</v>
      </c>
      <c r="U4529" s="43">
        <f ca="1">_xll.BInterpol('Base CDI'!$H$4:$H$28,'Base CDI'!$I$4:$I$29,S4529,"Cubic","Extrapolate=Linear","MultiX=Average","Skip=True","Sort=True")</f>
        <v>13.85506976744186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50388</v>
      </c>
      <c r="T4530" s="43">
        <f ca="1">_xll.BInterpol('Base CDI'!$H$4:$H$28,'Base CDI'!$J$4:$J$29,S4530,"Cubic","Extrapolate=Linear","MultiX=Average","Skip=True","Sort=True")</f>
        <v>13.789820793433652</v>
      </c>
      <c r="U4530" s="43">
        <f ca="1">_xll.BInterpol('Base CDI'!$H$4:$H$28,'Base CDI'!$I$4:$I$29,S4530,"Cubic","Extrapolate=Linear","MultiX=Average","Skip=True","Sort=True")</f>
        <v>13.855139534883721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50389</v>
      </c>
      <c r="T4531" s="43">
        <f ca="1">_xll.BInterpol('Base CDI'!$H$4:$H$28,'Base CDI'!$J$4:$J$29,S4531,"Cubic","Extrapolate=Linear","MultiX=Average","Skip=True","Sort=True")</f>
        <v>13.789701778385773</v>
      </c>
      <c r="U4531" s="43">
        <f ca="1">_xll.BInterpol('Base CDI'!$H$4:$H$28,'Base CDI'!$I$4:$I$29,S4531,"Cubic","Extrapolate=Linear","MultiX=Average","Skip=True","Sort=True")</f>
        <v>13.855209302325582</v>
      </c>
    </row>
    <row r="4532" spans="16:21" x14ac:dyDescent="0.25">
      <c r="P4532" s="10">
        <v>41102</v>
      </c>
      <c r="Q4532">
        <v>28.72213</v>
      </c>
      <c r="S4532" s="42">
        <f t="shared" ca="1" si="75"/>
        <v>50390</v>
      </c>
      <c r="T4532" s="43">
        <f ca="1">_xll.BInterpol('Base CDI'!$H$4:$H$28,'Base CDI'!$J$4:$J$29,S4532,"Cubic","Extrapolate=Linear","MultiX=Average","Skip=True","Sort=True")</f>
        <v>13.789582763337894</v>
      </c>
      <c r="U4532" s="43">
        <f ca="1">_xll.BInterpol('Base CDI'!$H$4:$H$28,'Base CDI'!$I$4:$I$29,S4532,"Cubic","Extrapolate=Linear","MultiX=Average","Skip=True","Sort=True")</f>
        <v>13.855279069767441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50391</v>
      </c>
      <c r="T4533" s="43">
        <f ca="1">_xll.BInterpol('Base CDI'!$H$4:$H$28,'Base CDI'!$J$4:$J$29,S4533,"Cubic","Extrapolate=Linear","MultiX=Average","Skip=True","Sort=True")</f>
        <v>13.789463748290013</v>
      </c>
      <c r="U4533" s="43">
        <f ca="1">_xll.BInterpol('Base CDI'!$H$4:$H$28,'Base CDI'!$I$4:$I$29,S4533,"Cubic","Extrapolate=Linear","MultiX=Average","Skip=True","Sort=True")</f>
        <v>13.855348837209302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50392</v>
      </c>
      <c r="T4534" s="43">
        <f ca="1">_xll.BInterpol('Base CDI'!$H$4:$H$28,'Base CDI'!$J$4:$J$29,S4534,"Cubic","Extrapolate=Linear","MultiX=Average","Skip=True","Sort=True")</f>
        <v>13.789344733242134</v>
      </c>
      <c r="U4534" s="43">
        <f ca="1">_xll.BInterpol('Base CDI'!$H$4:$H$28,'Base CDI'!$I$4:$I$29,S4534,"Cubic","Extrapolate=Linear","MultiX=Average","Skip=True","Sort=True")</f>
        <v>13.855418604651163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50393</v>
      </c>
      <c r="T4535" s="43">
        <f ca="1">_xll.BInterpol('Base CDI'!$H$4:$H$28,'Base CDI'!$J$4:$J$29,S4535,"Cubic","Extrapolate=Linear","MultiX=Average","Skip=True","Sort=True")</f>
        <v>13.789225718194254</v>
      </c>
      <c r="U4535" s="43">
        <f ca="1">_xll.BInterpol('Base CDI'!$H$4:$H$28,'Base CDI'!$I$4:$I$29,S4535,"Cubic","Extrapolate=Linear","MultiX=Average","Skip=True","Sort=True")</f>
        <v>13.855488372093022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50394</v>
      </c>
      <c r="T4536" s="43">
        <f ca="1">_xll.BInterpol('Base CDI'!$H$4:$H$28,'Base CDI'!$J$4:$J$29,S4536,"Cubic","Extrapolate=Linear","MultiX=Average","Skip=True","Sort=True")</f>
        <v>13.789106703146375</v>
      </c>
      <c r="U4536" s="43">
        <f ca="1">_xll.BInterpol('Base CDI'!$H$4:$H$28,'Base CDI'!$I$4:$I$29,S4536,"Cubic","Extrapolate=Linear","MultiX=Average","Skip=True","Sort=True")</f>
        <v>13.855558139534883</v>
      </c>
    </row>
    <row r="4537" spans="16:21" x14ac:dyDescent="0.25">
      <c r="P4537" s="10">
        <v>41109</v>
      </c>
      <c r="Q4537">
        <v>28.76512</v>
      </c>
      <c r="S4537" s="42">
        <f t="shared" ca="1" si="75"/>
        <v>50395</v>
      </c>
      <c r="T4537" s="43">
        <f ca="1">_xll.BInterpol('Base CDI'!$H$4:$H$28,'Base CDI'!$J$4:$J$29,S4537,"Cubic","Extrapolate=Linear","MultiX=Average","Skip=True","Sort=True")</f>
        <v>13.788987688098494</v>
      </c>
      <c r="U4537" s="43">
        <f ca="1">_xll.BInterpol('Base CDI'!$H$4:$H$28,'Base CDI'!$I$4:$I$29,S4537,"Cubic","Extrapolate=Linear","MultiX=Average","Skip=True","Sort=True")</f>
        <v>13.855627906976745</v>
      </c>
    </row>
    <row r="4538" spans="16:21" x14ac:dyDescent="0.25">
      <c r="P4538" s="10">
        <v>41110</v>
      </c>
      <c r="Q4538">
        <v>28.77373</v>
      </c>
      <c r="S4538" s="42">
        <f t="shared" ca="1" si="75"/>
        <v>50396</v>
      </c>
      <c r="T4538" s="43">
        <f ca="1">_xll.BInterpol('Base CDI'!$H$4:$H$28,'Base CDI'!$J$4:$J$29,S4538,"Cubic","Extrapolate=Linear","MultiX=Average","Skip=True","Sort=True")</f>
        <v>13.788868673050615</v>
      </c>
      <c r="U4538" s="43">
        <f ca="1">_xll.BInterpol('Base CDI'!$H$4:$H$28,'Base CDI'!$I$4:$I$29,S4538,"Cubic","Extrapolate=Linear","MultiX=Average","Skip=True","Sort=True")</f>
        <v>13.855697674418604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50397</v>
      </c>
      <c r="T4539" s="43">
        <f ca="1">_xll.BInterpol('Base CDI'!$H$4:$H$28,'Base CDI'!$J$4:$J$29,S4539,"Cubic","Extrapolate=Linear","MultiX=Average","Skip=True","Sort=True")</f>
        <v>13.788749658002736</v>
      </c>
      <c r="U4539" s="43">
        <f ca="1">_xll.BInterpol('Base CDI'!$H$4:$H$28,'Base CDI'!$I$4:$I$29,S4539,"Cubic","Extrapolate=Linear","MultiX=Average","Skip=True","Sort=True")</f>
        <v>13.855767441860465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50398</v>
      </c>
      <c r="T4540" s="43">
        <f ca="1">_xll.BInterpol('Base CDI'!$H$4:$H$28,'Base CDI'!$J$4:$J$29,S4540,"Cubic","Extrapolate=Linear","MultiX=Average","Skip=True","Sort=True")</f>
        <v>13.788630642954857</v>
      </c>
      <c r="U4540" s="43">
        <f ca="1">_xll.BInterpol('Base CDI'!$H$4:$H$28,'Base CDI'!$I$4:$I$29,S4540,"Cubic","Extrapolate=Linear","MultiX=Average","Skip=True","Sort=True")</f>
        <v>13.855837209302326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50399</v>
      </c>
      <c r="T4541" s="43">
        <f ca="1">_xll.BInterpol('Base CDI'!$H$4:$H$28,'Base CDI'!$J$4:$J$29,S4541,"Cubic","Extrapolate=Linear","MultiX=Average","Skip=True","Sort=True")</f>
        <v>13.788511627906976</v>
      </c>
      <c r="U4541" s="43">
        <f ca="1">_xll.BInterpol('Base CDI'!$H$4:$H$28,'Base CDI'!$I$4:$I$29,S4541,"Cubic","Extrapolate=Linear","MultiX=Average","Skip=True","Sort=True")</f>
        <v>13.855906976744185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50400</v>
      </c>
      <c r="T4542" s="43">
        <f ca="1">_xll.BInterpol('Base CDI'!$H$4:$H$28,'Base CDI'!$J$4:$J$29,S4542,"Cubic","Extrapolate=Linear","MultiX=Average","Skip=True","Sort=True")</f>
        <v>13.788392612859097</v>
      </c>
      <c r="U4542" s="43">
        <f ca="1">_xll.BInterpol('Base CDI'!$H$4:$H$28,'Base CDI'!$I$4:$I$29,S4542,"Cubic","Extrapolate=Linear","MultiX=Average","Skip=True","Sort=True")</f>
        <v>13.855976744186046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50401</v>
      </c>
      <c r="T4543" s="43">
        <f ca="1">_xll.BInterpol('Base CDI'!$H$4:$H$28,'Base CDI'!$J$4:$J$29,S4543,"Cubic","Extrapolate=Linear","MultiX=Average","Skip=True","Sort=True")</f>
        <v>13.788273597811218</v>
      </c>
      <c r="U4543" s="43">
        <f ca="1">_xll.BInterpol('Base CDI'!$H$4:$H$28,'Base CDI'!$I$4:$I$29,S4543,"Cubic","Extrapolate=Linear","MultiX=Average","Skip=True","Sort=True")</f>
        <v>13.856046511627907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50402</v>
      </c>
      <c r="T4544" s="43">
        <f ca="1">_xll.BInterpol('Base CDI'!$H$4:$H$28,'Base CDI'!$J$4:$J$29,S4544,"Cubic","Extrapolate=Linear","MultiX=Average","Skip=True","Sort=True")</f>
        <v>13.788154582763337</v>
      </c>
      <c r="U4544" s="43">
        <f ca="1">_xll.BInterpol('Base CDI'!$H$4:$H$28,'Base CDI'!$I$4:$I$29,S4544,"Cubic","Extrapolate=Linear","MultiX=Average","Skip=True","Sort=True")</f>
        <v>13.856116279069767</v>
      </c>
    </row>
    <row r="4545" spans="16:21" x14ac:dyDescent="0.25">
      <c r="P4545" s="10">
        <v>41121</v>
      </c>
      <c r="Q4545">
        <v>28.834</v>
      </c>
      <c r="S4545" s="42">
        <f t="shared" ca="1" si="75"/>
        <v>50403</v>
      </c>
      <c r="T4545" s="43">
        <f ca="1">_xll.BInterpol('Base CDI'!$H$4:$H$28,'Base CDI'!$J$4:$J$29,S4545,"Cubic","Extrapolate=Linear","MultiX=Average","Skip=True","Sort=True")</f>
        <v>13.788035567715458</v>
      </c>
      <c r="U4545" s="43">
        <f ca="1">_xll.BInterpol('Base CDI'!$H$4:$H$28,'Base CDI'!$I$4:$I$29,S4545,"Cubic","Extrapolate=Linear","MultiX=Average","Skip=True","Sort=True")</f>
        <v>13.856186046511628</v>
      </c>
    </row>
    <row r="4546" spans="16:21" x14ac:dyDescent="0.25">
      <c r="P4546" s="10">
        <v>41122</v>
      </c>
      <c r="Q4546">
        <v>28.84263</v>
      </c>
      <c r="S4546" s="42">
        <f t="shared" ca="1" si="75"/>
        <v>50404</v>
      </c>
      <c r="T4546" s="43">
        <f ca="1">_xll.BInterpol('Base CDI'!$H$4:$H$28,'Base CDI'!$J$4:$J$29,S4546,"Cubic","Extrapolate=Linear","MultiX=Average","Skip=True","Sort=True")</f>
        <v>13.787916552667578</v>
      </c>
      <c r="U4546" s="43">
        <f ca="1">_xll.BInterpol('Base CDI'!$H$4:$H$28,'Base CDI'!$I$4:$I$29,S4546,"Cubic","Extrapolate=Linear","MultiX=Average","Skip=True","Sort=True")</f>
        <v>13.856255813953489</v>
      </c>
    </row>
    <row r="4547" spans="16:21" x14ac:dyDescent="0.25">
      <c r="P4547" s="10">
        <v>41123</v>
      </c>
      <c r="Q4547">
        <v>28.85126</v>
      </c>
      <c r="S4547" s="42">
        <f t="shared" ca="1" si="75"/>
        <v>50405</v>
      </c>
      <c r="T4547" s="43">
        <f ca="1">_xll.BInterpol('Base CDI'!$H$4:$H$28,'Base CDI'!$J$4:$J$29,S4547,"Cubic","Extrapolate=Linear","MultiX=Average","Skip=True","Sort=True")</f>
        <v>13.787797537619699</v>
      </c>
      <c r="U4547" s="43">
        <f ca="1">_xll.BInterpol('Base CDI'!$H$4:$H$28,'Base CDI'!$I$4:$I$29,S4547,"Cubic","Extrapolate=Linear","MultiX=Average","Skip=True","Sort=True")</f>
        <v>13.856325581395348</v>
      </c>
    </row>
    <row r="4548" spans="16:21" x14ac:dyDescent="0.25">
      <c r="P4548" s="10">
        <v>41124</v>
      </c>
      <c r="Q4548">
        <v>28.85988</v>
      </c>
      <c r="S4548" s="42">
        <f t="shared" ca="1" si="75"/>
        <v>50406</v>
      </c>
      <c r="T4548" s="43">
        <f ca="1">_xll.BInterpol('Base CDI'!$H$4:$H$28,'Base CDI'!$J$4:$J$29,S4548,"Cubic","Extrapolate=Linear","MultiX=Average","Skip=True","Sort=True")</f>
        <v>13.787678522571818</v>
      </c>
      <c r="U4548" s="43">
        <f ca="1">_xll.BInterpol('Base CDI'!$H$4:$H$28,'Base CDI'!$I$4:$I$29,S4548,"Cubic","Extrapolate=Linear","MultiX=Average","Skip=True","Sort=True")</f>
        <v>13.856395348837209</v>
      </c>
    </row>
    <row r="4549" spans="16:21" x14ac:dyDescent="0.25">
      <c r="P4549" s="10">
        <v>41127</v>
      </c>
      <c r="Q4549">
        <v>28.86852</v>
      </c>
      <c r="S4549" s="42">
        <f t="shared" ca="1" si="75"/>
        <v>50407</v>
      </c>
      <c r="T4549" s="43">
        <f ca="1">_xll.BInterpol('Base CDI'!$H$4:$H$28,'Base CDI'!$J$4:$J$29,S4549,"Cubic","Extrapolate=Linear","MultiX=Average","Skip=True","Sort=True")</f>
        <v>13.787559507523939</v>
      </c>
      <c r="U4549" s="43">
        <f ca="1">_xll.BInterpol('Base CDI'!$H$4:$H$28,'Base CDI'!$I$4:$I$29,S4549,"Cubic","Extrapolate=Linear","MultiX=Average","Skip=True","Sort=True")</f>
        <v>13.85646511627907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50408</v>
      </c>
      <c r="T4550" s="43">
        <f ca="1">_xll.BInterpol('Base CDI'!$H$4:$H$28,'Base CDI'!$J$4:$J$29,S4550,"Cubic","Extrapolate=Linear","MultiX=Average","Skip=True","Sort=True")</f>
        <v>13.78744049247606</v>
      </c>
      <c r="U4550" s="43">
        <f ca="1">_xll.BInterpol('Base CDI'!$H$4:$H$28,'Base CDI'!$I$4:$I$29,S4550,"Cubic","Extrapolate=Linear","MultiX=Average","Skip=True","Sort=True")</f>
        <v>13.856534883720929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50409</v>
      </c>
      <c r="T4551" s="43">
        <f ca="1">_xll.BInterpol('Base CDI'!$H$4:$H$28,'Base CDI'!$J$4:$J$29,S4551,"Cubic","Extrapolate=Linear","MultiX=Average","Skip=True","Sort=True")</f>
        <v>13.787321477428181</v>
      </c>
      <c r="U4551" s="43">
        <f ca="1">_xll.BInterpol('Base CDI'!$H$4:$H$28,'Base CDI'!$I$4:$I$29,S4551,"Cubic","Extrapolate=Linear","MultiX=Average","Skip=True","Sort=True")</f>
        <v>13.85660465116279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50410</v>
      </c>
      <c r="T4552" s="43">
        <f ca="1">_xll.BInterpol('Base CDI'!$H$4:$H$28,'Base CDI'!$J$4:$J$29,S4552,"Cubic","Extrapolate=Linear","MultiX=Average","Skip=True","Sort=True")</f>
        <v>13.7872024623803</v>
      </c>
      <c r="U4552" s="43">
        <f ca="1">_xll.BInterpol('Base CDI'!$H$4:$H$28,'Base CDI'!$I$4:$I$29,S4552,"Cubic","Extrapolate=Linear","MultiX=Average","Skip=True","Sort=True")</f>
        <v>13.856674418604651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50411</v>
      </c>
      <c r="T4553" s="43">
        <f ca="1">_xll.BInterpol('Base CDI'!$H$4:$H$28,'Base CDI'!$J$4:$J$29,S4553,"Cubic","Extrapolate=Linear","MultiX=Average","Skip=True","Sort=True")</f>
        <v>13.787083447332421</v>
      </c>
      <c r="U4553" s="43">
        <f ca="1">_xll.BInterpol('Base CDI'!$H$4:$H$28,'Base CDI'!$I$4:$I$29,S4553,"Cubic","Extrapolate=Linear","MultiX=Average","Skip=True","Sort=True")</f>
        <v>13.856744186046511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50412</v>
      </c>
      <c r="T4554" s="43">
        <f ca="1">_xll.BInterpol('Base CDI'!$H$4:$H$28,'Base CDI'!$J$4:$J$29,S4554,"Cubic","Extrapolate=Linear","MultiX=Average","Skip=True","Sort=True")</f>
        <v>13.786964432284542</v>
      </c>
      <c r="U4554" s="43">
        <f ca="1">_xll.BInterpol('Base CDI'!$H$4:$H$28,'Base CDI'!$I$4:$I$29,S4554,"Cubic","Extrapolate=Linear","MultiX=Average","Skip=True","Sort=True")</f>
        <v>13.856813953488372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50413</v>
      </c>
      <c r="T4555" s="43">
        <f ca="1">_xll.BInterpol('Base CDI'!$H$4:$H$28,'Base CDI'!$J$4:$J$29,S4555,"Cubic","Extrapolate=Linear","MultiX=Average","Skip=True","Sort=True")</f>
        <v>13.786845417236663</v>
      </c>
      <c r="U4555" s="43">
        <f ca="1">_xll.BInterpol('Base CDI'!$H$4:$H$28,'Base CDI'!$I$4:$I$29,S4555,"Cubic","Extrapolate=Linear","MultiX=Average","Skip=True","Sort=True")</f>
        <v>13.856883720930233</v>
      </c>
    </row>
    <row r="4556" spans="16:21" x14ac:dyDescent="0.25">
      <c r="P4556" s="10">
        <v>41136</v>
      </c>
      <c r="Q4556">
        <v>28.92895</v>
      </c>
      <c r="S4556" s="42">
        <f t="shared" ca="1" si="76"/>
        <v>50414</v>
      </c>
      <c r="T4556" s="43">
        <f ca="1">_xll.BInterpol('Base CDI'!$H$4:$H$28,'Base CDI'!$J$4:$J$29,S4556,"Cubic","Extrapolate=Linear","MultiX=Average","Skip=True","Sort=True")</f>
        <v>13.786726402188782</v>
      </c>
      <c r="U4556" s="43">
        <f ca="1">_xll.BInterpol('Base CDI'!$H$4:$H$28,'Base CDI'!$I$4:$I$29,S4556,"Cubic","Extrapolate=Linear","MultiX=Average","Skip=True","Sort=True")</f>
        <v>13.856953488372092</v>
      </c>
    </row>
    <row r="4557" spans="16:21" x14ac:dyDescent="0.25">
      <c r="P4557" s="10">
        <v>41137</v>
      </c>
      <c r="Q4557">
        <v>28.9376</v>
      </c>
      <c r="S4557" s="42">
        <f t="shared" ca="1" si="76"/>
        <v>50415</v>
      </c>
      <c r="T4557" s="43">
        <f ca="1">_xll.BInterpol('Base CDI'!$H$4:$H$28,'Base CDI'!$J$4:$J$29,S4557,"Cubic","Extrapolate=Linear","MultiX=Average","Skip=True","Sort=True")</f>
        <v>13.786607387140903</v>
      </c>
      <c r="U4557" s="43">
        <f ca="1">_xll.BInterpol('Base CDI'!$H$4:$H$28,'Base CDI'!$I$4:$I$29,S4557,"Cubic","Extrapolate=Linear","MultiX=Average","Skip=True","Sort=True")</f>
        <v>13.857023255813953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50416</v>
      </c>
      <c r="T4558" s="43">
        <f ca="1">_xll.BInterpol('Base CDI'!$H$4:$H$28,'Base CDI'!$J$4:$J$29,S4558,"Cubic","Extrapolate=Linear","MultiX=Average","Skip=True","Sort=True")</f>
        <v>13.786488372093023</v>
      </c>
      <c r="U4558" s="43">
        <f ca="1">_xll.BInterpol('Base CDI'!$H$4:$H$28,'Base CDI'!$I$4:$I$29,S4558,"Cubic","Extrapolate=Linear","MultiX=Average","Skip=True","Sort=True")</f>
        <v>13.857093023255814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50417</v>
      </c>
      <c r="T4559" s="43">
        <f ca="1">_xll.BInterpol('Base CDI'!$H$4:$H$28,'Base CDI'!$J$4:$J$29,S4559,"Cubic","Extrapolate=Linear","MultiX=Average","Skip=True","Sort=True")</f>
        <v>13.786369357045142</v>
      </c>
      <c r="U4559" s="43">
        <f ca="1">_xll.BInterpol('Base CDI'!$H$4:$H$28,'Base CDI'!$I$4:$I$29,S4559,"Cubic","Extrapolate=Linear","MultiX=Average","Skip=True","Sort=True")</f>
        <v>13.857162790697673</v>
      </c>
    </row>
    <row r="4560" spans="16:21" x14ac:dyDescent="0.25">
      <c r="P4560" s="10">
        <v>41142</v>
      </c>
      <c r="Q4560">
        <v>28.9636</v>
      </c>
      <c r="S4560" s="42">
        <f t="shared" ca="1" si="76"/>
        <v>50418</v>
      </c>
      <c r="T4560" s="43">
        <f ca="1">_xll.BInterpol('Base CDI'!$H$4:$H$28,'Base CDI'!$J$4:$J$29,S4560,"Cubic","Extrapolate=Linear","MultiX=Average","Skip=True","Sort=True")</f>
        <v>13.786250341997263</v>
      </c>
      <c r="U4560" s="43">
        <f ca="1">_xll.BInterpol('Base CDI'!$H$4:$H$28,'Base CDI'!$I$4:$I$29,S4560,"Cubic","Extrapolate=Linear","MultiX=Average","Skip=True","Sort=True")</f>
        <v>13.857232558139534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50419</v>
      </c>
      <c r="T4561" s="43">
        <f ca="1">_xll.BInterpol('Base CDI'!$H$4:$H$28,'Base CDI'!$J$4:$J$29,S4561,"Cubic","Extrapolate=Linear","MultiX=Average","Skip=True","Sort=True")</f>
        <v>13.786131326949384</v>
      </c>
      <c r="U4561" s="43">
        <f ca="1">_xll.BInterpol('Base CDI'!$H$4:$H$28,'Base CDI'!$I$4:$I$29,S4561,"Cubic","Extrapolate=Linear","MultiX=Average","Skip=True","Sort=True")</f>
        <v>13.857302325581395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50420</v>
      </c>
      <c r="T4562" s="43">
        <f ca="1">_xll.BInterpol('Base CDI'!$H$4:$H$28,'Base CDI'!$J$4:$J$29,S4562,"Cubic","Extrapolate=Linear","MultiX=Average","Skip=True","Sort=True")</f>
        <v>13.786012311901505</v>
      </c>
      <c r="U4562" s="43">
        <f ca="1">_xll.BInterpol('Base CDI'!$H$4:$H$28,'Base CDI'!$I$4:$I$29,S4562,"Cubic","Extrapolate=Linear","MultiX=Average","Skip=True","Sort=True")</f>
        <v>13.857372093023255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50421</v>
      </c>
      <c r="T4563" s="43">
        <f ca="1">_xll.BInterpol('Base CDI'!$H$4:$H$28,'Base CDI'!$J$4:$J$29,S4563,"Cubic","Extrapolate=Linear","MultiX=Average","Skip=True","Sort=True")</f>
        <v>13.785893296853624</v>
      </c>
      <c r="U4563" s="43">
        <f ca="1">_xll.BInterpol('Base CDI'!$H$4:$H$28,'Base CDI'!$I$4:$I$29,S4563,"Cubic","Extrapolate=Linear","MultiX=Average","Skip=True","Sort=True")</f>
        <v>13.857441860465116</v>
      </c>
    </row>
    <row r="4564" spans="16:21" x14ac:dyDescent="0.25">
      <c r="P4564" s="10">
        <v>41148</v>
      </c>
      <c r="Q4564">
        <v>28.99822</v>
      </c>
      <c r="S4564" s="42">
        <f t="shared" ca="1" si="76"/>
        <v>50422</v>
      </c>
      <c r="T4564" s="43">
        <f ca="1">_xll.BInterpol('Base CDI'!$H$4:$H$28,'Base CDI'!$J$4:$J$29,S4564,"Cubic","Extrapolate=Linear","MultiX=Average","Skip=True","Sort=True")</f>
        <v>13.785774281805745</v>
      </c>
      <c r="U4564" s="43">
        <f ca="1">_xll.BInterpol('Base CDI'!$H$4:$H$28,'Base CDI'!$I$4:$I$29,S4564,"Cubic","Extrapolate=Linear","MultiX=Average","Skip=True","Sort=True")</f>
        <v>13.857511627906977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50423</v>
      </c>
      <c r="T4565" s="43">
        <f ca="1">_xll.BInterpol('Base CDI'!$H$4:$H$28,'Base CDI'!$J$4:$J$29,S4565,"Cubic","Extrapolate=Linear","MultiX=Average","Skip=True","Sort=True")</f>
        <v>13.785655266757866</v>
      </c>
      <c r="U4565" s="43">
        <f ca="1">_xll.BInterpol('Base CDI'!$H$4:$H$28,'Base CDI'!$I$4:$I$29,S4565,"Cubic","Extrapolate=Linear","MultiX=Average","Skip=True","Sort=True")</f>
        <v>13.857581395348836</v>
      </c>
    </row>
    <row r="4566" spans="16:21" x14ac:dyDescent="0.25">
      <c r="P4566" s="10">
        <v>41150</v>
      </c>
      <c r="Q4566">
        <v>29.01557</v>
      </c>
      <c r="S4566" s="42">
        <f t="shared" ca="1" si="76"/>
        <v>50424</v>
      </c>
      <c r="T4566" s="43">
        <f ca="1">_xll.BInterpol('Base CDI'!$H$4:$H$28,'Base CDI'!$J$4:$J$29,S4566,"Cubic","Extrapolate=Linear","MultiX=Average","Skip=True","Sort=True")</f>
        <v>13.785536251709987</v>
      </c>
      <c r="U4566" s="43">
        <f ca="1">_xll.BInterpol('Base CDI'!$H$4:$H$28,'Base CDI'!$I$4:$I$29,S4566,"Cubic","Extrapolate=Linear","MultiX=Average","Skip=True","Sort=True")</f>
        <v>13.857651162790697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50425</v>
      </c>
      <c r="T4567" s="43">
        <f ca="1">_xll.BInterpol('Base CDI'!$H$4:$H$28,'Base CDI'!$J$4:$J$29,S4567,"Cubic","Extrapolate=Linear","MultiX=Average","Skip=True","Sort=True")</f>
        <v>13.785417236662106</v>
      </c>
      <c r="U4567" s="43">
        <f ca="1">_xll.BInterpol('Base CDI'!$H$4:$H$28,'Base CDI'!$I$4:$I$29,S4567,"Cubic","Extrapolate=Linear","MultiX=Average","Skip=True","Sort=True")</f>
        <v>13.857720930232558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50426</v>
      </c>
      <c r="T4568" s="43">
        <f ca="1">_xll.BInterpol('Base CDI'!$H$4:$H$28,'Base CDI'!$J$4:$J$29,S4568,"Cubic","Extrapolate=Linear","MultiX=Average","Skip=True","Sort=True")</f>
        <v>13.785298221614227</v>
      </c>
      <c r="U4568" s="43">
        <f ca="1">_xll.BInterpol('Base CDI'!$H$4:$H$28,'Base CDI'!$I$4:$I$29,S4568,"Cubic","Extrapolate=Linear","MultiX=Average","Skip=True","Sort=True")</f>
        <v>13.857790697674417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50427</v>
      </c>
      <c r="T4569" s="43">
        <f ca="1">_xll.BInterpol('Base CDI'!$H$4:$H$28,'Base CDI'!$J$4:$J$29,S4569,"Cubic","Extrapolate=Linear","MultiX=Average","Skip=True","Sort=True")</f>
        <v>13.785179206566347</v>
      </c>
      <c r="U4569" s="43">
        <f ca="1">_xll.BInterpol('Base CDI'!$H$4:$H$28,'Base CDI'!$I$4:$I$29,S4569,"Cubic","Extrapolate=Linear","MultiX=Average","Skip=True","Sort=True")</f>
        <v>13.857860465116278</v>
      </c>
    </row>
    <row r="4570" spans="16:21" x14ac:dyDescent="0.25">
      <c r="P4570" s="10">
        <v>41156</v>
      </c>
      <c r="Q4570">
        <v>29.04889</v>
      </c>
      <c r="S4570" s="42">
        <f t="shared" ca="1" si="76"/>
        <v>50428</v>
      </c>
      <c r="T4570" s="43">
        <f ca="1">_xll.BInterpol('Base CDI'!$H$4:$H$28,'Base CDI'!$J$4:$J$29,S4570,"Cubic","Extrapolate=Linear","MultiX=Average","Skip=True","Sort=True")</f>
        <v>13.785060191518468</v>
      </c>
      <c r="U4570" s="43">
        <f ca="1">_xll.BInterpol('Base CDI'!$H$4:$H$28,'Base CDI'!$I$4:$I$29,S4570,"Cubic","Extrapolate=Linear","MultiX=Average","Skip=True","Sort=True")</f>
        <v>13.857930232558139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50429</v>
      </c>
      <c r="T4571" s="43">
        <f ca="1">_xll.BInterpol('Base CDI'!$H$4:$H$28,'Base CDI'!$J$4:$J$29,S4571,"Cubic","Extrapolate=Linear","MultiX=Average","Skip=True","Sort=True")</f>
        <v>13.784941176470587</v>
      </c>
      <c r="U4571" s="43">
        <f ca="1">_xll.BInterpol('Base CDI'!$H$4:$H$28,'Base CDI'!$I$4:$I$29,S4571,"Cubic","Extrapolate=Linear","MultiX=Average","Skip=True","Sort=True")</f>
        <v>13.857999999999999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50430</v>
      </c>
      <c r="T4572" s="43">
        <f ca="1">_xll.BInterpol('Base CDI'!$H$4:$H$28,'Base CDI'!$J$4:$J$29,S4572,"Cubic","Extrapolate=Linear","MultiX=Average","Skip=True","Sort=True")</f>
        <v>13.784822161422708</v>
      </c>
      <c r="U4572" s="43">
        <f ca="1">_xll.BInterpol('Base CDI'!$H$4:$H$28,'Base CDI'!$I$4:$I$29,S4572,"Cubic","Extrapolate=Linear","MultiX=Average","Skip=True","Sort=True")</f>
        <v>13.85806976744186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50431</v>
      </c>
      <c r="T4573" s="43">
        <f ca="1">_xll.BInterpol('Base CDI'!$H$4:$H$28,'Base CDI'!$J$4:$J$29,S4573,"Cubic","Extrapolate=Linear","MultiX=Average","Skip=True","Sort=True")</f>
        <v>13.784703146374829</v>
      </c>
      <c r="U4573" s="43">
        <f ca="1">_xll.BInterpol('Base CDI'!$H$4:$H$28,'Base CDI'!$I$4:$I$29,S4573,"Cubic","Extrapolate=Linear","MultiX=Average","Skip=True","Sort=True")</f>
        <v>13.858139534883721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50432</v>
      </c>
      <c r="T4574" s="43">
        <f ca="1">_xll.BInterpol('Base CDI'!$H$4:$H$28,'Base CDI'!$J$4:$J$29,S4574,"Cubic","Extrapolate=Linear","MultiX=Average","Skip=True","Sort=True")</f>
        <v>13.784584131326948</v>
      </c>
      <c r="U4574" s="43">
        <f ca="1">_xll.BInterpol('Base CDI'!$H$4:$H$28,'Base CDI'!$I$4:$I$29,S4574,"Cubic","Extrapolate=Linear","MultiX=Average","Skip=True","Sort=True")</f>
        <v>13.85820930232558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50433</v>
      </c>
      <c r="T4575" s="43">
        <f ca="1">_xll.BInterpol('Base CDI'!$H$4:$H$28,'Base CDI'!$J$4:$J$29,S4575,"Cubic","Extrapolate=Linear","MultiX=Average","Skip=True","Sort=True")</f>
        <v>13.784465116279069</v>
      </c>
      <c r="U4575" s="43">
        <f ca="1">_xll.BInterpol('Base CDI'!$H$4:$H$28,'Base CDI'!$I$4:$I$29,S4575,"Cubic","Extrapolate=Linear","MultiX=Average","Skip=True","Sort=True")</f>
        <v>13.858279069767441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50434</v>
      </c>
      <c r="T4576" s="43">
        <f ca="1">_xll.BInterpol('Base CDI'!$H$4:$H$28,'Base CDI'!$J$4:$J$29,S4576,"Cubic","Extrapolate=Linear","MultiX=Average","Skip=True","Sort=True")</f>
        <v>13.78434610123119</v>
      </c>
      <c r="U4576" s="43">
        <f ca="1">_xll.BInterpol('Base CDI'!$H$4:$H$28,'Base CDI'!$I$4:$I$29,S4576,"Cubic","Extrapolate=Linear","MultiX=Average","Skip=True","Sort=True")</f>
        <v>13.858348837209302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50435</v>
      </c>
      <c r="T4577" s="43">
        <f ca="1">_xll.BInterpol('Base CDI'!$H$4:$H$28,'Base CDI'!$J$4:$J$29,S4577,"Cubic","Extrapolate=Linear","MultiX=Average","Skip=True","Sort=True")</f>
        <v>13.784227086183311</v>
      </c>
      <c r="U4577" s="43">
        <f ca="1">_xll.BInterpol('Base CDI'!$H$4:$H$28,'Base CDI'!$I$4:$I$29,S4577,"Cubic","Extrapolate=Linear","MultiX=Average","Skip=True","Sort=True")</f>
        <v>13.858418604651163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50436</v>
      </c>
      <c r="T4578" s="43">
        <f ca="1">_xll.BInterpol('Base CDI'!$H$4:$H$28,'Base CDI'!$J$4:$J$29,S4578,"Cubic","Extrapolate=Linear","MultiX=Average","Skip=True","Sort=True")</f>
        <v>13.78410807113543</v>
      </c>
      <c r="U4578" s="43">
        <f ca="1">_xll.BInterpol('Base CDI'!$H$4:$H$28,'Base CDI'!$I$4:$I$29,S4578,"Cubic","Extrapolate=Linear","MultiX=Average","Skip=True","Sort=True")</f>
        <v>13.858488372093023</v>
      </c>
    </row>
    <row r="4579" spans="16:21" x14ac:dyDescent="0.25">
      <c r="P4579" s="10">
        <v>41170</v>
      </c>
      <c r="Q4579">
        <v>29.12276</v>
      </c>
      <c r="S4579" s="42">
        <f t="shared" ca="1" si="76"/>
        <v>50437</v>
      </c>
      <c r="T4579" s="43">
        <f ca="1">_xll.BInterpol('Base CDI'!$H$4:$H$28,'Base CDI'!$J$4:$J$29,S4579,"Cubic","Extrapolate=Linear","MultiX=Average","Skip=True","Sort=True")</f>
        <v>13.783989056087551</v>
      </c>
      <c r="U4579" s="43">
        <f ca="1">_xll.BInterpol('Base CDI'!$H$4:$H$28,'Base CDI'!$I$4:$I$29,S4579,"Cubic","Extrapolate=Linear","MultiX=Average","Skip=True","Sort=True")</f>
        <v>13.858558139534884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50438</v>
      </c>
      <c r="T4580" s="43">
        <f ca="1">_xll.BInterpol('Base CDI'!$H$4:$H$28,'Base CDI'!$J$4:$J$29,S4580,"Cubic","Extrapolate=Linear","MultiX=Average","Skip=True","Sort=True")</f>
        <v>13.783870041039672</v>
      </c>
      <c r="U4580" s="43">
        <f ca="1">_xll.BInterpol('Base CDI'!$H$4:$H$28,'Base CDI'!$I$4:$I$29,S4580,"Cubic","Extrapolate=Linear","MultiX=Average","Skip=True","Sort=True")</f>
        <v>13.858627906976745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50439</v>
      </c>
      <c r="T4581" s="43">
        <f ca="1">_xll.BInterpol('Base CDI'!$H$4:$H$28,'Base CDI'!$J$4:$J$29,S4581,"Cubic","Extrapolate=Linear","MultiX=Average","Skip=True","Sort=True")</f>
        <v>13.783751025991792</v>
      </c>
      <c r="U4581" s="43">
        <f ca="1">_xll.BInterpol('Base CDI'!$H$4:$H$28,'Base CDI'!$I$4:$I$29,S4581,"Cubic","Extrapolate=Linear","MultiX=Average","Skip=True","Sort=True")</f>
        <v>13.858697674418604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50440</v>
      </c>
      <c r="T4582" s="43">
        <f ca="1">_xll.BInterpol('Base CDI'!$H$4:$H$28,'Base CDI'!$J$4:$J$29,S4582,"Cubic","Extrapolate=Linear","MultiX=Average","Skip=True","Sort=True")</f>
        <v>13.783632010943911</v>
      </c>
      <c r="U4582" s="43">
        <f ca="1">_xll.BInterpol('Base CDI'!$H$4:$H$28,'Base CDI'!$I$4:$I$29,S4582,"Cubic","Extrapolate=Linear","MultiX=Average","Skip=True","Sort=True")</f>
        <v>13.858767441860465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50441</v>
      </c>
      <c r="T4583" s="43">
        <f ca="1">_xll.BInterpol('Base CDI'!$H$4:$H$28,'Base CDI'!$J$4:$J$29,S4583,"Cubic","Extrapolate=Linear","MultiX=Average","Skip=True","Sort=True")</f>
        <v>13.783512995896032</v>
      </c>
      <c r="U4583" s="43">
        <f ca="1">_xll.BInterpol('Base CDI'!$H$4:$H$28,'Base CDI'!$I$4:$I$29,S4583,"Cubic","Extrapolate=Linear","MultiX=Average","Skip=True","Sort=True")</f>
        <v>13.858837209302326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50442</v>
      </c>
      <c r="T4584" s="43">
        <f ca="1">_xll.BInterpol('Base CDI'!$H$4:$H$28,'Base CDI'!$J$4:$J$29,S4584,"Cubic","Extrapolate=Linear","MultiX=Average","Skip=True","Sort=True")</f>
        <v>13.783393980848153</v>
      </c>
      <c r="U4584" s="43">
        <f ca="1">_xll.BInterpol('Base CDI'!$H$4:$H$28,'Base CDI'!$I$4:$I$29,S4584,"Cubic","Extrapolate=Linear","MultiX=Average","Skip=True","Sort=True")</f>
        <v>13.858906976744185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50443</v>
      </c>
      <c r="T4585" s="43">
        <f ca="1">_xll.BInterpol('Base CDI'!$H$4:$H$28,'Base CDI'!$J$4:$J$29,S4585,"Cubic","Extrapolate=Linear","MultiX=Average","Skip=True","Sort=True")</f>
        <v>13.783274965800274</v>
      </c>
      <c r="U4585" s="43">
        <f ca="1">_xll.BInterpol('Base CDI'!$H$4:$H$28,'Base CDI'!$I$4:$I$29,S4585,"Cubic","Extrapolate=Linear","MultiX=Average","Skip=True","Sort=True")</f>
        <v>13.858976744186046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50444</v>
      </c>
      <c r="T4586" s="43">
        <f ca="1">_xll.BInterpol('Base CDI'!$H$4:$H$28,'Base CDI'!$J$4:$J$29,S4586,"Cubic","Extrapolate=Linear","MultiX=Average","Skip=True","Sort=True")</f>
        <v>13.783155950752393</v>
      </c>
      <c r="U4586" s="43">
        <f ca="1">_xll.BInterpol('Base CDI'!$H$4:$H$28,'Base CDI'!$I$4:$I$29,S4586,"Cubic","Extrapolate=Linear","MultiX=Average","Skip=True","Sort=True")</f>
        <v>13.859046511627907</v>
      </c>
    </row>
    <row r="4587" spans="16:21" x14ac:dyDescent="0.25">
      <c r="P4587" s="10">
        <v>41180</v>
      </c>
      <c r="Q4587">
        <v>29.18843</v>
      </c>
      <c r="S4587" s="42">
        <f t="shared" ca="1" si="76"/>
        <v>50445</v>
      </c>
      <c r="T4587" s="43">
        <f ca="1">_xll.BInterpol('Base CDI'!$H$4:$H$28,'Base CDI'!$J$4:$J$29,S4587,"Cubic","Extrapolate=Linear","MultiX=Average","Skip=True","Sort=True")</f>
        <v>13.783036935704514</v>
      </c>
      <c r="U4587" s="43">
        <f ca="1">_xll.BInterpol('Base CDI'!$H$4:$H$28,'Base CDI'!$I$4:$I$29,S4587,"Cubic","Extrapolate=Linear","MultiX=Average","Skip=True","Sort=True")</f>
        <v>13.859116279069767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50446</v>
      </c>
      <c r="T4588" s="43">
        <f ca="1">_xll.BInterpol('Base CDI'!$H$4:$H$28,'Base CDI'!$J$4:$J$29,S4588,"Cubic","Extrapolate=Linear","MultiX=Average","Skip=True","Sort=True")</f>
        <v>13.782917920656635</v>
      </c>
      <c r="U4588" s="43">
        <f ca="1">_xll.BInterpol('Base CDI'!$H$4:$H$28,'Base CDI'!$I$4:$I$29,S4588,"Cubic","Extrapolate=Linear","MultiX=Average","Skip=True","Sort=True")</f>
        <v>13.859186046511628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50447</v>
      </c>
      <c r="T4589" s="43">
        <f ca="1">_xll.BInterpol('Base CDI'!$H$4:$H$28,'Base CDI'!$J$4:$J$29,S4589,"Cubic","Extrapolate=Linear","MultiX=Average","Skip=True","Sort=True")</f>
        <v>13.782798905608756</v>
      </c>
      <c r="U4589" s="43">
        <f ca="1">_xll.BInterpol('Base CDI'!$H$4:$H$28,'Base CDI'!$I$4:$I$29,S4589,"Cubic","Extrapolate=Linear","MultiX=Average","Skip=True","Sort=True")</f>
        <v>13.859255813953489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50448</v>
      </c>
      <c r="T4590" s="43">
        <f ca="1">_xll.BInterpol('Base CDI'!$H$4:$H$28,'Base CDI'!$J$4:$J$29,S4590,"Cubic","Extrapolate=Linear","MultiX=Average","Skip=True","Sort=True")</f>
        <v>13.782679890560875</v>
      </c>
      <c r="U4590" s="43">
        <f ca="1">_xll.BInterpol('Base CDI'!$H$4:$H$28,'Base CDI'!$I$4:$I$29,S4590,"Cubic","Extrapolate=Linear","MultiX=Average","Skip=True","Sort=True")</f>
        <v>13.859325581395348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50449</v>
      </c>
      <c r="T4591" s="43">
        <f ca="1">_xll.BInterpol('Base CDI'!$H$4:$H$28,'Base CDI'!$J$4:$J$29,S4591,"Cubic","Extrapolate=Linear","MultiX=Average","Skip=True","Sort=True")</f>
        <v>13.782560875512996</v>
      </c>
      <c r="U4591" s="43">
        <f ca="1">_xll.BInterpol('Base CDI'!$H$4:$H$28,'Base CDI'!$I$4:$I$29,S4591,"Cubic","Extrapolate=Linear","MultiX=Average","Skip=True","Sort=True")</f>
        <v>13.859395348837209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50450</v>
      </c>
      <c r="T4592" s="43">
        <f ca="1">_xll.BInterpol('Base CDI'!$H$4:$H$28,'Base CDI'!$J$4:$J$29,S4592,"Cubic","Extrapolate=Linear","MultiX=Average","Skip=True","Sort=True")</f>
        <v>13.782441860465116</v>
      </c>
      <c r="U4592" s="43">
        <f ca="1">_xll.BInterpol('Base CDI'!$H$4:$H$28,'Base CDI'!$I$4:$I$29,S4592,"Cubic","Extrapolate=Linear","MultiX=Average","Skip=True","Sort=True")</f>
        <v>13.85946511627907</v>
      </c>
    </row>
    <row r="4593" spans="16:21" x14ac:dyDescent="0.25">
      <c r="P4593" s="10">
        <v>41190</v>
      </c>
      <c r="Q4593">
        <v>29.23781</v>
      </c>
      <c r="S4593" s="42">
        <f t="shared" ca="1" si="76"/>
        <v>50451</v>
      </c>
      <c r="T4593" s="43">
        <f ca="1">_xll.BInterpol('Base CDI'!$H$4:$H$28,'Base CDI'!$J$4:$J$29,S4593,"Cubic","Extrapolate=Linear","MultiX=Average","Skip=True","Sort=True")</f>
        <v>13.782322845417236</v>
      </c>
      <c r="U4593" s="43">
        <f ca="1">_xll.BInterpol('Base CDI'!$H$4:$H$28,'Base CDI'!$I$4:$I$29,S4593,"Cubic","Extrapolate=Linear","MultiX=Average","Skip=True","Sort=True")</f>
        <v>13.859534883720929</v>
      </c>
    </row>
    <row r="4594" spans="16:21" x14ac:dyDescent="0.25">
      <c r="P4594" s="10">
        <v>41191</v>
      </c>
      <c r="Q4594">
        <v>29.24605</v>
      </c>
      <c r="S4594" s="42">
        <f t="shared" ca="1" si="76"/>
        <v>50452</v>
      </c>
      <c r="T4594" s="43">
        <f ca="1">_xll.BInterpol('Base CDI'!$H$4:$H$28,'Base CDI'!$J$4:$J$29,S4594,"Cubic","Extrapolate=Linear","MultiX=Average","Skip=True","Sort=True")</f>
        <v>13.782203830369356</v>
      </c>
      <c r="U4594" s="43">
        <f ca="1">_xll.BInterpol('Base CDI'!$H$4:$H$28,'Base CDI'!$I$4:$I$29,S4594,"Cubic","Extrapolate=Linear","MultiX=Average","Skip=True","Sort=True")</f>
        <v>13.85960465116279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50453</v>
      </c>
      <c r="T4595" s="43">
        <f ca="1">_xll.BInterpol('Base CDI'!$H$4:$H$28,'Base CDI'!$J$4:$J$29,S4595,"Cubic","Extrapolate=Linear","MultiX=Average","Skip=True","Sort=True")</f>
        <v>13.782084815321477</v>
      </c>
      <c r="U4595" s="43">
        <f ca="1">_xll.BInterpol('Base CDI'!$H$4:$H$28,'Base CDI'!$I$4:$I$29,S4595,"Cubic","Extrapolate=Linear","MultiX=Average","Skip=True","Sort=True")</f>
        <v>13.859674418604651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50454</v>
      </c>
      <c r="T4596" s="43">
        <f ca="1">_xll.BInterpol('Base CDI'!$H$4:$H$28,'Base CDI'!$J$4:$J$29,S4596,"Cubic","Extrapolate=Linear","MultiX=Average","Skip=True","Sort=True")</f>
        <v>13.781965800273598</v>
      </c>
      <c r="U4596" s="43">
        <f ca="1">_xll.BInterpol('Base CDI'!$H$4:$H$28,'Base CDI'!$I$4:$I$29,S4596,"Cubic","Extrapolate=Linear","MultiX=Average","Skip=True","Sort=True")</f>
        <v>13.859744186046511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50455</v>
      </c>
      <c r="T4597" s="43">
        <f ca="1">_xll.BInterpol('Base CDI'!$H$4:$H$28,'Base CDI'!$J$4:$J$29,S4597,"Cubic","Extrapolate=Linear","MultiX=Average","Skip=True","Sort=True")</f>
        <v>13.781846785225717</v>
      </c>
      <c r="U4597" s="43">
        <f ca="1">_xll.BInterpol('Base CDI'!$H$4:$H$28,'Base CDI'!$I$4:$I$29,S4597,"Cubic","Extrapolate=Linear","MultiX=Average","Skip=True","Sort=True")</f>
        <v>13.859813953488372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50456</v>
      </c>
      <c r="T4598" s="43">
        <f ca="1">_xll.BInterpol('Base CDI'!$H$4:$H$28,'Base CDI'!$J$4:$J$29,S4598,"Cubic","Extrapolate=Linear","MultiX=Average","Skip=True","Sort=True")</f>
        <v>13.781727770177838</v>
      </c>
      <c r="U4598" s="43">
        <f ca="1">_xll.BInterpol('Base CDI'!$H$4:$H$28,'Base CDI'!$I$4:$I$29,S4598,"Cubic","Extrapolate=Linear","MultiX=Average","Skip=True","Sort=True")</f>
        <v>13.859883720930233</v>
      </c>
    </row>
    <row r="4599" spans="16:21" x14ac:dyDescent="0.25">
      <c r="P4599" s="10">
        <v>41199</v>
      </c>
      <c r="Q4599">
        <v>29.28622</v>
      </c>
      <c r="S4599" s="42">
        <f t="shared" ca="1" si="76"/>
        <v>50457</v>
      </c>
      <c r="T4599" s="43">
        <f ca="1">_xll.BInterpol('Base CDI'!$H$4:$H$28,'Base CDI'!$J$4:$J$29,S4599,"Cubic","Extrapolate=Linear","MultiX=Average","Skip=True","Sort=True")</f>
        <v>13.781608755129959</v>
      </c>
      <c r="U4599" s="43">
        <f ca="1">_xll.BInterpol('Base CDI'!$H$4:$H$28,'Base CDI'!$I$4:$I$29,S4599,"Cubic","Extrapolate=Linear","MultiX=Average","Skip=True","Sort=True")</f>
        <v>13.859953488372092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50458</v>
      </c>
      <c r="T4600" s="43">
        <f ca="1">_xll.BInterpol('Base CDI'!$H$4:$H$28,'Base CDI'!$J$4:$J$29,S4600,"Cubic","Extrapolate=Linear","MultiX=Average","Skip=True","Sort=True")</f>
        <v>13.78148974008208</v>
      </c>
      <c r="U4600" s="43">
        <f ca="1">_xll.BInterpol('Base CDI'!$H$4:$H$28,'Base CDI'!$I$4:$I$29,S4600,"Cubic","Extrapolate=Linear","MultiX=Average","Skip=True","Sort=True")</f>
        <v>13.860023255813953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50459</v>
      </c>
      <c r="T4601" s="43">
        <f ca="1">_xll.BInterpol('Base CDI'!$H$4:$H$28,'Base CDI'!$J$4:$J$29,S4601,"Cubic","Extrapolate=Linear","MultiX=Average","Skip=True","Sort=True")</f>
        <v>13.781370725034199</v>
      </c>
      <c r="U4601" s="43">
        <f ca="1">_xll.BInterpol('Base CDI'!$H$4:$H$28,'Base CDI'!$I$4:$I$29,S4601,"Cubic","Extrapolate=Linear","MultiX=Average","Skip=True","Sort=True")</f>
        <v>13.860093023255814</v>
      </c>
    </row>
    <row r="4602" spans="16:21" x14ac:dyDescent="0.25">
      <c r="P4602" s="10">
        <v>41204</v>
      </c>
      <c r="Q4602">
        <v>29.31006</v>
      </c>
      <c r="S4602" s="42">
        <f t="shared" ca="1" si="76"/>
        <v>50460</v>
      </c>
      <c r="T4602" s="43">
        <f ca="1">_xll.BInterpol('Base CDI'!$H$4:$H$28,'Base CDI'!$J$4:$J$29,S4602,"Cubic","Extrapolate=Linear","MultiX=Average","Skip=True","Sort=True")</f>
        <v>13.78125170998632</v>
      </c>
      <c r="U4602" s="43">
        <f ca="1">_xll.BInterpol('Base CDI'!$H$4:$H$28,'Base CDI'!$I$4:$I$29,S4602,"Cubic","Extrapolate=Linear","MultiX=Average","Skip=True","Sort=True")</f>
        <v>13.860162790697673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50461</v>
      </c>
      <c r="T4603" s="43">
        <f ca="1">_xll.BInterpol('Base CDI'!$H$4:$H$28,'Base CDI'!$J$4:$J$29,S4603,"Cubic","Extrapolate=Linear","MultiX=Average","Skip=True","Sort=True")</f>
        <v>13.781132694938441</v>
      </c>
      <c r="U4603" s="43">
        <f ca="1">_xll.BInterpol('Base CDI'!$H$4:$H$28,'Base CDI'!$I$4:$I$29,S4603,"Cubic","Extrapolate=Linear","MultiX=Average","Skip=True","Sort=True")</f>
        <v>13.860232558139534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50462</v>
      </c>
      <c r="T4604" s="43">
        <f ca="1">_xll.BInterpol('Base CDI'!$H$4:$H$28,'Base CDI'!$J$4:$J$29,S4604,"Cubic","Extrapolate=Linear","MultiX=Average","Skip=True","Sort=True")</f>
        <v>13.781013679890561</v>
      </c>
      <c r="U4604" s="43">
        <f ca="1">_xll.BInterpol('Base CDI'!$H$4:$H$28,'Base CDI'!$I$4:$I$29,S4604,"Cubic","Extrapolate=Linear","MultiX=Average","Skip=True","Sort=True")</f>
        <v>13.860302325581396</v>
      </c>
    </row>
    <row r="4605" spans="16:21" x14ac:dyDescent="0.25">
      <c r="P4605" s="10">
        <v>41207</v>
      </c>
      <c r="Q4605">
        <v>29.33408</v>
      </c>
      <c r="S4605" s="42">
        <f t="shared" ca="1" si="76"/>
        <v>50463</v>
      </c>
      <c r="T4605" s="43">
        <f ca="1">_xll.BInterpol('Base CDI'!$H$4:$H$28,'Base CDI'!$J$4:$J$29,S4605,"Cubic","Extrapolate=Linear","MultiX=Average","Skip=True","Sort=True")</f>
        <v>13.78089466484268</v>
      </c>
      <c r="U4605" s="43">
        <f ca="1">_xll.BInterpol('Base CDI'!$H$4:$H$28,'Base CDI'!$I$4:$I$29,S4605,"Cubic","Extrapolate=Linear","MultiX=Average","Skip=True","Sort=True")</f>
        <v>13.860372093023255</v>
      </c>
    </row>
    <row r="4606" spans="16:21" x14ac:dyDescent="0.25">
      <c r="P4606" s="10">
        <v>41208</v>
      </c>
      <c r="Q4606">
        <v>29.34207</v>
      </c>
      <c r="S4606" s="42">
        <f t="shared" ca="1" si="76"/>
        <v>50464</v>
      </c>
      <c r="T4606" s="43">
        <f ca="1">_xll.BInterpol('Base CDI'!$H$4:$H$28,'Base CDI'!$J$4:$J$29,S4606,"Cubic","Extrapolate=Linear","MultiX=Average","Skip=True","Sort=True")</f>
        <v>13.780775649794801</v>
      </c>
      <c r="U4606" s="43">
        <f ca="1">_xll.BInterpol('Base CDI'!$H$4:$H$28,'Base CDI'!$I$4:$I$29,S4606,"Cubic","Extrapolate=Linear","MultiX=Average","Skip=True","Sort=True")</f>
        <v>13.860441860465116</v>
      </c>
    </row>
    <row r="4607" spans="16:21" x14ac:dyDescent="0.25">
      <c r="P4607" s="10">
        <v>41211</v>
      </c>
      <c r="Q4607">
        <v>29.35005</v>
      </c>
      <c r="S4607" s="42">
        <f t="shared" ca="1" si="76"/>
        <v>50465</v>
      </c>
      <c r="T4607" s="43">
        <f ca="1">_xll.BInterpol('Base CDI'!$H$4:$H$28,'Base CDI'!$J$4:$J$29,S4607,"Cubic","Extrapolate=Linear","MultiX=Average","Skip=True","Sort=True")</f>
        <v>13.780656634746922</v>
      </c>
      <c r="U4607" s="43">
        <f ca="1">_xll.BInterpol('Base CDI'!$H$4:$H$28,'Base CDI'!$I$4:$I$29,S4607,"Cubic","Extrapolate=Linear","MultiX=Average","Skip=True","Sort=True")</f>
        <v>13.860511627906977</v>
      </c>
    </row>
    <row r="4608" spans="16:21" x14ac:dyDescent="0.25">
      <c r="P4608" s="10">
        <v>41212</v>
      </c>
      <c r="Q4608">
        <v>29.35802</v>
      </c>
      <c r="S4608" s="42">
        <f t="shared" ca="1" si="76"/>
        <v>50466</v>
      </c>
      <c r="T4608" s="43">
        <f ca="1">_xll.BInterpol('Base CDI'!$H$4:$H$28,'Base CDI'!$J$4:$J$29,S4608,"Cubic","Extrapolate=Linear","MultiX=Average","Skip=True","Sort=True")</f>
        <v>13.780537619699041</v>
      </c>
      <c r="U4608" s="43">
        <f ca="1">_xll.BInterpol('Base CDI'!$H$4:$H$28,'Base CDI'!$I$4:$I$29,S4608,"Cubic","Extrapolate=Linear","MultiX=Average","Skip=True","Sort=True")</f>
        <v>13.860581395348836</v>
      </c>
    </row>
    <row r="4609" spans="16:21" x14ac:dyDescent="0.25">
      <c r="P4609" s="10">
        <v>41213</v>
      </c>
      <c r="Q4609">
        <v>29.36598</v>
      </c>
      <c r="S4609" s="42">
        <f t="shared" ca="1" si="76"/>
        <v>50467</v>
      </c>
      <c r="T4609" s="43">
        <f ca="1">_xll.BInterpol('Base CDI'!$H$4:$H$28,'Base CDI'!$J$4:$J$29,S4609,"Cubic","Extrapolate=Linear","MultiX=Average","Skip=True","Sort=True")</f>
        <v>13.780418604651162</v>
      </c>
      <c r="U4609" s="43">
        <f ca="1">_xll.BInterpol('Base CDI'!$H$4:$H$28,'Base CDI'!$I$4:$I$29,S4609,"Cubic","Extrapolate=Linear","MultiX=Average","Skip=True","Sort=True")</f>
        <v>13.860651162790697</v>
      </c>
    </row>
    <row r="4610" spans="16:21" x14ac:dyDescent="0.25">
      <c r="P4610" s="10">
        <v>41214</v>
      </c>
      <c r="Q4610">
        <v>29.37396</v>
      </c>
      <c r="S4610" s="42">
        <f t="shared" ca="1" si="76"/>
        <v>50468</v>
      </c>
      <c r="T4610" s="43">
        <f ca="1">_xll.BInterpol('Base CDI'!$H$4:$H$28,'Base CDI'!$J$4:$J$29,S4610,"Cubic","Extrapolate=Linear","MultiX=Average","Skip=True","Sort=True")</f>
        <v>13.780299589603283</v>
      </c>
      <c r="U4610" s="43">
        <f ca="1">_xll.BInterpol('Base CDI'!$H$4:$H$28,'Base CDI'!$I$4:$I$29,S4610,"Cubic","Extrapolate=Linear","MultiX=Average","Skip=True","Sort=True")</f>
        <v>13.860720930232558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50469</v>
      </c>
      <c r="T4611" s="43">
        <f ca="1">_xll.BInterpol('Base CDI'!$H$4:$H$28,'Base CDI'!$J$4:$J$29,S4611,"Cubic","Extrapolate=Linear","MultiX=Average","Skip=True","Sort=True")</f>
        <v>13.780180574555404</v>
      </c>
      <c r="U4611" s="43">
        <f ca="1">_xll.BInterpol('Base CDI'!$H$4:$H$28,'Base CDI'!$I$4:$I$29,S4611,"Cubic","Extrapolate=Linear","MultiX=Average","Skip=True","Sort=True")</f>
        <v>13.860790697674418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50470</v>
      </c>
      <c r="T4612" s="43">
        <f ca="1">_xll.BInterpol('Base CDI'!$H$4:$H$28,'Base CDI'!$J$4:$J$29,S4612,"Cubic","Extrapolate=Linear","MultiX=Average","Skip=True","Sort=True")</f>
        <v>13.780061559507523</v>
      </c>
      <c r="U4612" s="43">
        <f ca="1">_xll.BInterpol('Base CDI'!$H$4:$H$28,'Base CDI'!$I$4:$I$29,S4612,"Cubic","Extrapolate=Linear","MultiX=Average","Skip=True","Sort=True")</f>
        <v>13.860860465116279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50471</v>
      </c>
      <c r="T4613" s="43">
        <f ca="1">_xll.BInterpol('Base CDI'!$H$4:$H$28,'Base CDI'!$J$4:$J$29,S4613,"Cubic","Extrapolate=Linear","MultiX=Average","Skip=True","Sort=True")</f>
        <v>13.779942544459644</v>
      </c>
      <c r="U4613" s="43">
        <f ca="1">_xll.BInterpol('Base CDI'!$H$4:$H$28,'Base CDI'!$I$4:$I$29,S4613,"Cubic","Extrapolate=Linear","MultiX=Average","Skip=True","Sort=True")</f>
        <v>13.86093023255814</v>
      </c>
    </row>
    <row r="4614" spans="16:21" x14ac:dyDescent="0.25">
      <c r="P4614" s="10">
        <v>41221</v>
      </c>
      <c r="Q4614">
        <v>29.40605</v>
      </c>
      <c r="S4614" s="42">
        <f t="shared" ca="1" si="76"/>
        <v>50472</v>
      </c>
      <c r="T4614" s="43">
        <f ca="1">_xll.BInterpol('Base CDI'!$H$4:$H$28,'Base CDI'!$J$4:$J$29,S4614,"Cubic","Extrapolate=Linear","MultiX=Average","Skip=True","Sort=True")</f>
        <v>13.779823529411765</v>
      </c>
      <c r="U4614" s="43">
        <f ca="1">_xll.BInterpol('Base CDI'!$H$4:$H$28,'Base CDI'!$I$4:$I$29,S4614,"Cubic","Extrapolate=Linear","MultiX=Average","Skip=True","Sort=True")</f>
        <v>13.860999999999999</v>
      </c>
    </row>
    <row r="4615" spans="16:21" x14ac:dyDescent="0.25">
      <c r="P4615" s="10">
        <v>41222</v>
      </c>
      <c r="Q4615">
        <v>29.41404</v>
      </c>
      <c r="S4615" s="42">
        <f t="shared" ca="1" si="76"/>
        <v>50473</v>
      </c>
      <c r="T4615" s="43">
        <f ca="1">_xll.BInterpol('Base CDI'!$H$4:$H$28,'Base CDI'!$J$4:$J$29,S4615,"Cubic","Extrapolate=Linear","MultiX=Average","Skip=True","Sort=True")</f>
        <v>13.779704514363885</v>
      </c>
      <c r="U4615" s="43">
        <f ca="1">_xll.BInterpol('Base CDI'!$H$4:$H$28,'Base CDI'!$I$4:$I$29,S4615,"Cubic","Extrapolate=Linear","MultiX=Average","Skip=True","Sort=True")</f>
        <v>13.86106976744186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50474</v>
      </c>
      <c r="T4616" s="43">
        <f ca="1">_xll.BInterpol('Base CDI'!$H$4:$H$28,'Base CDI'!$J$4:$J$29,S4616,"Cubic","Extrapolate=Linear","MultiX=Average","Skip=True","Sort=True")</f>
        <v>13.779585499316005</v>
      </c>
      <c r="U4616" s="43">
        <f ca="1">_xll.BInterpol('Base CDI'!$H$4:$H$28,'Base CDI'!$I$4:$I$29,S4616,"Cubic","Extrapolate=Linear","MultiX=Average","Skip=True","Sort=True")</f>
        <v>13.861139534883721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50475</v>
      </c>
      <c r="T4617" s="43">
        <f ca="1">_xll.BInterpol('Base CDI'!$H$4:$H$28,'Base CDI'!$J$4:$J$29,S4617,"Cubic","Extrapolate=Linear","MultiX=Average","Skip=True","Sort=True")</f>
        <v>13.779466484268125</v>
      </c>
      <c r="U4617" s="43">
        <f ca="1">_xll.BInterpol('Base CDI'!$H$4:$H$28,'Base CDI'!$I$4:$I$29,S4617,"Cubic","Extrapolate=Linear","MultiX=Average","Skip=True","Sort=True")</f>
        <v>13.86120930232558</v>
      </c>
    </row>
    <row r="4618" spans="16:21" x14ac:dyDescent="0.25">
      <c r="P4618" s="10">
        <v>41227</v>
      </c>
      <c r="Q4618">
        <v>29.43798</v>
      </c>
      <c r="S4618" s="42">
        <f t="shared" ca="1" si="76"/>
        <v>50476</v>
      </c>
      <c r="T4618" s="43">
        <f ca="1">_xll.BInterpol('Base CDI'!$H$4:$H$28,'Base CDI'!$J$4:$J$29,S4618,"Cubic","Extrapolate=Linear","MultiX=Average","Skip=True","Sort=True")</f>
        <v>13.779347469220246</v>
      </c>
      <c r="U4618" s="43">
        <f ca="1">_xll.BInterpol('Base CDI'!$H$4:$H$28,'Base CDI'!$I$4:$I$29,S4618,"Cubic","Extrapolate=Linear","MultiX=Average","Skip=True","Sort=True")</f>
        <v>13.861279069767441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50477</v>
      </c>
      <c r="T4619" s="43">
        <f ca="1">_xll.BInterpol('Base CDI'!$H$4:$H$28,'Base CDI'!$J$4:$J$29,S4619,"Cubic","Extrapolate=Linear","MultiX=Average","Skip=True","Sort=True")</f>
        <v>13.779228454172367</v>
      </c>
      <c r="U4619" s="43">
        <f ca="1">_xll.BInterpol('Base CDI'!$H$4:$H$28,'Base CDI'!$I$4:$I$29,S4619,"Cubic","Extrapolate=Linear","MultiX=Average","Skip=True","Sort=True")</f>
        <v>13.861348837209302</v>
      </c>
    </row>
    <row r="4620" spans="16:21" x14ac:dyDescent="0.25">
      <c r="P4620" s="10">
        <v>41232</v>
      </c>
      <c r="Q4620">
        <v>29.45391</v>
      </c>
      <c r="S4620" s="42">
        <f t="shared" ca="1" si="77"/>
        <v>50478</v>
      </c>
      <c r="T4620" s="43">
        <f ca="1">_xll.BInterpol('Base CDI'!$H$4:$H$28,'Base CDI'!$J$4:$J$29,S4620,"Cubic","Extrapolate=Linear","MultiX=Average","Skip=True","Sort=True")</f>
        <v>13.779109439124486</v>
      </c>
      <c r="U4620" s="43">
        <f ca="1">_xll.BInterpol('Base CDI'!$H$4:$H$28,'Base CDI'!$I$4:$I$29,S4620,"Cubic","Extrapolate=Linear","MultiX=Average","Skip=True","Sort=True")</f>
        <v>13.861418604651162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50479</v>
      </c>
      <c r="T4621" s="43">
        <f ca="1">_xll.BInterpol('Base CDI'!$H$4:$H$28,'Base CDI'!$J$4:$J$29,S4621,"Cubic","Extrapolate=Linear","MultiX=Average","Skip=True","Sort=True")</f>
        <v>13.778990424076607</v>
      </c>
      <c r="U4621" s="43">
        <f ca="1">_xll.BInterpol('Base CDI'!$H$4:$H$28,'Base CDI'!$I$4:$I$29,S4621,"Cubic","Extrapolate=Linear","MultiX=Average","Skip=True","Sort=True")</f>
        <v>13.861488372093023</v>
      </c>
    </row>
    <row r="4622" spans="16:21" x14ac:dyDescent="0.25">
      <c r="P4622" s="10">
        <v>41234</v>
      </c>
      <c r="Q4622">
        <v>29.46978</v>
      </c>
      <c r="S4622" s="42">
        <f t="shared" ca="1" si="77"/>
        <v>50480</v>
      </c>
      <c r="T4622" s="43">
        <f ca="1">_xll.BInterpol('Base CDI'!$H$4:$H$28,'Base CDI'!$J$4:$J$29,S4622,"Cubic","Extrapolate=Linear","MultiX=Average","Skip=True","Sort=True")</f>
        <v>13.778871409028728</v>
      </c>
      <c r="U4622" s="43">
        <f ca="1">_xll.BInterpol('Base CDI'!$H$4:$H$28,'Base CDI'!$I$4:$I$29,S4622,"Cubic","Extrapolate=Linear","MultiX=Average","Skip=True","Sort=True")</f>
        <v>13.861558139534884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50481</v>
      </c>
      <c r="T4623" s="43">
        <f ca="1">_xll.BInterpol('Base CDI'!$H$4:$H$28,'Base CDI'!$J$4:$J$29,S4623,"Cubic","Extrapolate=Linear","MultiX=Average","Skip=True","Sort=True")</f>
        <v>13.778752393980847</v>
      </c>
      <c r="U4623" s="43">
        <f ca="1">_xll.BInterpol('Base CDI'!$H$4:$H$28,'Base CDI'!$I$4:$I$29,S4623,"Cubic","Extrapolate=Linear","MultiX=Average","Skip=True","Sort=True")</f>
        <v>13.861627906976743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50482</v>
      </c>
      <c r="T4624" s="43">
        <f ca="1">_xll.BInterpol('Base CDI'!$H$4:$H$28,'Base CDI'!$J$4:$J$29,S4624,"Cubic","Extrapolate=Linear","MultiX=Average","Skip=True","Sort=True")</f>
        <v>13.778633378932968</v>
      </c>
      <c r="U4624" s="43">
        <f ca="1">_xll.BInterpol('Base CDI'!$H$4:$H$28,'Base CDI'!$I$4:$I$29,S4624,"Cubic","Extrapolate=Linear","MultiX=Average","Skip=True","Sort=True")</f>
        <v>13.861697674418604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50483</v>
      </c>
      <c r="T4625" s="43">
        <f ca="1">_xll.BInterpol('Base CDI'!$H$4:$H$28,'Base CDI'!$J$4:$J$29,S4625,"Cubic","Extrapolate=Linear","MultiX=Average","Skip=True","Sort=True")</f>
        <v>13.778514363885089</v>
      </c>
      <c r="U4625" s="43">
        <f ca="1">_xll.BInterpol('Base CDI'!$H$4:$H$28,'Base CDI'!$I$4:$I$29,S4625,"Cubic","Extrapolate=Linear","MultiX=Average","Skip=True","Sort=True")</f>
        <v>13.861767441860465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50484</v>
      </c>
      <c r="T4626" s="43">
        <f ca="1">_xll.BInterpol('Base CDI'!$H$4:$H$28,'Base CDI'!$J$4:$J$29,S4626,"Cubic","Extrapolate=Linear","MultiX=Average","Skip=True","Sort=True")</f>
        <v>13.77839534883721</v>
      </c>
      <c r="U4626" s="43">
        <f ca="1">_xll.BInterpol('Base CDI'!$H$4:$H$28,'Base CDI'!$I$4:$I$29,S4626,"Cubic","Extrapolate=Linear","MultiX=Average","Skip=True","Sort=True")</f>
        <v>13.861837209302324</v>
      </c>
    </row>
    <row r="4627" spans="16:21" x14ac:dyDescent="0.25">
      <c r="P4627" s="10">
        <v>41241</v>
      </c>
      <c r="Q4627">
        <v>29.50986</v>
      </c>
      <c r="S4627" s="42">
        <f t="shared" ca="1" si="77"/>
        <v>50485</v>
      </c>
      <c r="T4627" s="43">
        <f ca="1">_xll.BInterpol('Base CDI'!$H$4:$H$28,'Base CDI'!$J$4:$J$29,S4627,"Cubic","Extrapolate=Linear","MultiX=Average","Skip=True","Sort=True")</f>
        <v>13.778276333789329</v>
      </c>
      <c r="U4627" s="43">
        <f ca="1">_xll.BInterpol('Base CDI'!$H$4:$H$28,'Base CDI'!$I$4:$I$29,S4627,"Cubic","Extrapolate=Linear","MultiX=Average","Skip=True","Sort=True")</f>
        <v>13.861906976744185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50486</v>
      </c>
      <c r="T4628" s="43">
        <f ca="1">_xll.BInterpol('Base CDI'!$H$4:$H$28,'Base CDI'!$J$4:$J$29,S4628,"Cubic","Extrapolate=Linear","MultiX=Average","Skip=True","Sort=True")</f>
        <v>13.778157318741449</v>
      </c>
      <c r="U4628" s="43">
        <f ca="1">_xll.BInterpol('Base CDI'!$H$4:$H$28,'Base CDI'!$I$4:$I$29,S4628,"Cubic","Extrapolate=Linear","MultiX=Average","Skip=True","Sort=True")</f>
        <v>13.861976744186046</v>
      </c>
    </row>
    <row r="4629" spans="16:21" x14ac:dyDescent="0.25">
      <c r="P4629" s="10">
        <v>41243</v>
      </c>
      <c r="Q4629">
        <v>29.52591</v>
      </c>
      <c r="S4629" s="42">
        <f t="shared" ca="1" si="77"/>
        <v>50487</v>
      </c>
      <c r="T4629" s="43">
        <f ca="1">_xll.BInterpol('Base CDI'!$H$4:$H$28,'Base CDI'!$J$4:$J$29,S4629,"Cubic","Extrapolate=Linear","MultiX=Average","Skip=True","Sort=True")</f>
        <v>13.77803830369357</v>
      </c>
      <c r="U4629" s="43">
        <f ca="1">_xll.BInterpol('Base CDI'!$H$4:$H$28,'Base CDI'!$I$4:$I$29,S4629,"Cubic","Extrapolate=Linear","MultiX=Average","Skip=True","Sort=True")</f>
        <v>13.862046511627907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50488</v>
      </c>
      <c r="T4630" s="43">
        <f ca="1">_xll.BInterpol('Base CDI'!$H$4:$H$28,'Base CDI'!$J$4:$J$29,S4630,"Cubic","Extrapolate=Linear","MultiX=Average","Skip=True","Sort=True")</f>
        <v>13.777919288645691</v>
      </c>
      <c r="U4630" s="43">
        <f ca="1">_xll.BInterpol('Base CDI'!$H$4:$H$28,'Base CDI'!$I$4:$I$29,S4630,"Cubic","Extrapolate=Linear","MultiX=Average","Skip=True","Sort=True")</f>
        <v>13.862116279069767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50489</v>
      </c>
      <c r="T4631" s="43">
        <f ca="1">_xll.BInterpol('Base CDI'!$H$4:$H$28,'Base CDI'!$J$4:$J$29,S4631,"Cubic","Extrapolate=Linear","MultiX=Average","Skip=True","Sort=True")</f>
        <v>13.77780027359781</v>
      </c>
      <c r="U4631" s="43">
        <f ca="1">_xll.BInterpol('Base CDI'!$H$4:$H$28,'Base CDI'!$I$4:$I$29,S4631,"Cubic","Extrapolate=Linear","MultiX=Average","Skip=True","Sort=True")</f>
        <v>13.862186046511628</v>
      </c>
    </row>
    <row r="4632" spans="16:21" x14ac:dyDescent="0.25">
      <c r="P4632" s="10">
        <v>41248</v>
      </c>
      <c r="Q4632">
        <v>29.54992</v>
      </c>
      <c r="S4632" s="42">
        <f t="shared" ca="1" si="77"/>
        <v>50490</v>
      </c>
      <c r="T4632" s="43">
        <f ca="1">_xll.BInterpol('Base CDI'!$H$4:$H$28,'Base CDI'!$J$4:$J$29,S4632,"Cubic","Extrapolate=Linear","MultiX=Average","Skip=True","Sort=True")</f>
        <v>13.777681258549931</v>
      </c>
      <c r="U4632" s="43">
        <f ca="1">_xll.BInterpol('Base CDI'!$H$4:$H$28,'Base CDI'!$I$4:$I$29,S4632,"Cubic","Extrapolate=Linear","MultiX=Average","Skip=True","Sort=True")</f>
        <v>13.862255813953489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50491</v>
      </c>
      <c r="T4633" s="43">
        <f ca="1">_xll.BInterpol('Base CDI'!$H$4:$H$28,'Base CDI'!$J$4:$J$29,S4633,"Cubic","Extrapolate=Linear","MultiX=Average","Skip=True","Sort=True")</f>
        <v>13.777562243502052</v>
      </c>
      <c r="U4633" s="43">
        <f ca="1">_xll.BInterpol('Base CDI'!$H$4:$H$28,'Base CDI'!$I$4:$I$29,S4633,"Cubic","Extrapolate=Linear","MultiX=Average","Skip=True","Sort=True")</f>
        <v>13.862325581395348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50492</v>
      </c>
      <c r="T4634" s="43">
        <f ca="1">_xll.BInterpol('Base CDI'!$H$4:$H$28,'Base CDI'!$J$4:$J$29,S4634,"Cubic","Extrapolate=Linear","MultiX=Average","Skip=True","Sort=True")</f>
        <v>13.777443228454173</v>
      </c>
      <c r="U4634" s="43">
        <f ca="1">_xll.BInterpol('Base CDI'!$H$4:$H$28,'Base CDI'!$I$4:$I$29,S4634,"Cubic","Extrapolate=Linear","MultiX=Average","Skip=True","Sort=True")</f>
        <v>13.862395348837209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50493</v>
      </c>
      <c r="T4635" s="43">
        <f ca="1">_xll.BInterpol('Base CDI'!$H$4:$H$28,'Base CDI'!$J$4:$J$29,S4635,"Cubic","Extrapolate=Linear","MultiX=Average","Skip=True","Sort=True")</f>
        <v>13.777324213406292</v>
      </c>
      <c r="U4635" s="43">
        <f ca="1">_xll.BInterpol('Base CDI'!$H$4:$H$28,'Base CDI'!$I$4:$I$29,S4635,"Cubic","Extrapolate=Linear","MultiX=Average","Skip=True","Sort=True")</f>
        <v>13.86246511627907</v>
      </c>
    </row>
    <row r="4636" spans="16:21" x14ac:dyDescent="0.25">
      <c r="P4636" s="10">
        <v>41254</v>
      </c>
      <c r="Q4636">
        <v>29.58184</v>
      </c>
      <c r="S4636" s="42">
        <f t="shared" ca="1" si="77"/>
        <v>50494</v>
      </c>
      <c r="T4636" s="43">
        <f ca="1">_xll.BInterpol('Base CDI'!$H$4:$H$28,'Base CDI'!$J$4:$J$29,S4636,"Cubic","Extrapolate=Linear","MultiX=Average","Skip=True","Sort=True")</f>
        <v>13.777205198358413</v>
      </c>
      <c r="U4636" s="43">
        <f ca="1">_xll.BInterpol('Base CDI'!$H$4:$H$28,'Base CDI'!$I$4:$I$29,S4636,"Cubic","Extrapolate=Linear","MultiX=Average","Skip=True","Sort=True")</f>
        <v>13.862534883720929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50495</v>
      </c>
      <c r="T4637" s="43">
        <f ca="1">_xll.BInterpol('Base CDI'!$H$4:$H$28,'Base CDI'!$J$4:$J$29,S4637,"Cubic","Extrapolate=Linear","MultiX=Average","Skip=True","Sort=True")</f>
        <v>13.777086183310534</v>
      </c>
      <c r="U4637" s="43">
        <f ca="1">_xll.BInterpol('Base CDI'!$H$4:$H$28,'Base CDI'!$I$4:$I$29,S4637,"Cubic","Extrapolate=Linear","MultiX=Average","Skip=True","Sort=True")</f>
        <v>13.862604651162791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50496</v>
      </c>
      <c r="T4638" s="43">
        <f ca="1">_xll.BInterpol('Base CDI'!$H$4:$H$28,'Base CDI'!$J$4:$J$29,S4638,"Cubic","Extrapolate=Linear","MultiX=Average","Skip=True","Sort=True")</f>
        <v>13.776967168262654</v>
      </c>
      <c r="U4638" s="43">
        <f ca="1">_xll.BInterpol('Base CDI'!$H$4:$H$28,'Base CDI'!$I$4:$I$29,S4638,"Cubic","Extrapolate=Linear","MultiX=Average","Skip=True","Sort=True")</f>
        <v>13.862674418604652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50497</v>
      </c>
      <c r="T4639" s="43">
        <f ca="1">_xll.BInterpol('Base CDI'!$H$4:$H$28,'Base CDI'!$J$4:$J$29,S4639,"Cubic","Extrapolate=Linear","MultiX=Average","Skip=True","Sort=True")</f>
        <v>13.776848153214774</v>
      </c>
      <c r="U4639" s="43">
        <f ca="1">_xll.BInterpol('Base CDI'!$H$4:$H$28,'Base CDI'!$I$4:$I$29,S4639,"Cubic","Extrapolate=Linear","MultiX=Average","Skip=True","Sort=True")</f>
        <v>13.862744186046511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50498</v>
      </c>
      <c r="T4640" s="43">
        <f ca="1">_xll.BInterpol('Base CDI'!$H$4:$H$28,'Base CDI'!$J$4:$J$29,S4640,"Cubic","Extrapolate=Linear","MultiX=Average","Skip=True","Sort=True")</f>
        <v>13.776729138166894</v>
      </c>
      <c r="U4640" s="43">
        <f ca="1">_xll.BInterpol('Base CDI'!$H$4:$H$28,'Base CDI'!$I$4:$I$29,S4640,"Cubic","Extrapolate=Linear","MultiX=Average","Skip=True","Sort=True")</f>
        <v>13.862813953488372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50499</v>
      </c>
      <c r="T4641" s="43">
        <f ca="1">_xll.BInterpol('Base CDI'!$H$4:$H$28,'Base CDI'!$J$4:$J$29,S4641,"Cubic","Extrapolate=Linear","MultiX=Average","Skip=True","Sort=True")</f>
        <v>13.776610123119015</v>
      </c>
      <c r="U4641" s="43">
        <f ca="1">_xll.BInterpol('Base CDI'!$H$4:$H$28,'Base CDI'!$I$4:$I$29,S4641,"Cubic","Extrapolate=Linear","MultiX=Average","Skip=True","Sort=True")</f>
        <v>13.862883720930233</v>
      </c>
    </row>
    <row r="4642" spans="16:21" x14ac:dyDescent="0.25">
      <c r="P4642" s="10">
        <v>41262</v>
      </c>
      <c r="Q4642">
        <v>29.62904</v>
      </c>
      <c r="S4642" s="42">
        <f t="shared" ca="1" si="77"/>
        <v>50500</v>
      </c>
      <c r="T4642" s="43">
        <f ca="1">_xll.BInterpol('Base CDI'!$H$4:$H$28,'Base CDI'!$J$4:$J$29,S4642,"Cubic","Extrapolate=Linear","MultiX=Average","Skip=True","Sort=True")</f>
        <v>13.776491108071134</v>
      </c>
      <c r="U4642" s="43">
        <f ca="1">_xll.BInterpol('Base CDI'!$H$4:$H$28,'Base CDI'!$I$4:$I$29,S4642,"Cubic","Extrapolate=Linear","MultiX=Average","Skip=True","Sort=True")</f>
        <v>13.862953488372092</v>
      </c>
    </row>
    <row r="4643" spans="16:21" x14ac:dyDescent="0.25">
      <c r="P4643" s="10">
        <v>41263</v>
      </c>
      <c r="Q4643">
        <v>29.63682</v>
      </c>
      <c r="S4643" s="42">
        <f t="shared" ca="1" si="77"/>
        <v>50501</v>
      </c>
      <c r="T4643" s="43">
        <f ca="1">_xll.BInterpol('Base CDI'!$H$4:$H$28,'Base CDI'!$J$4:$J$29,S4643,"Cubic","Extrapolate=Linear","MultiX=Average","Skip=True","Sort=True")</f>
        <v>13.776372093023255</v>
      </c>
      <c r="U4643" s="43">
        <f ca="1">_xll.BInterpol('Base CDI'!$H$4:$H$28,'Base CDI'!$I$4:$I$29,S4643,"Cubic","Extrapolate=Linear","MultiX=Average","Skip=True","Sort=True")</f>
        <v>13.863023255813953</v>
      </c>
    </row>
    <row r="4644" spans="16:21" x14ac:dyDescent="0.25">
      <c r="P4644" s="10">
        <v>41264</v>
      </c>
      <c r="Q4644">
        <v>29.64462</v>
      </c>
      <c r="S4644" s="42">
        <f t="shared" ca="1" si="77"/>
        <v>50502</v>
      </c>
      <c r="T4644" s="43">
        <f ca="1">_xll.BInterpol('Base CDI'!$H$4:$H$28,'Base CDI'!$J$4:$J$29,S4644,"Cubic","Extrapolate=Linear","MultiX=Average","Skip=True","Sort=True")</f>
        <v>13.776253077975376</v>
      </c>
      <c r="U4644" s="43">
        <f ca="1">_xll.BInterpol('Base CDI'!$H$4:$H$28,'Base CDI'!$I$4:$I$29,S4644,"Cubic","Extrapolate=Linear","MultiX=Average","Skip=True","Sort=True")</f>
        <v>13.863093023255814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50503</v>
      </c>
      <c r="T4645" s="43">
        <f ca="1">_xll.BInterpol('Base CDI'!$H$4:$H$28,'Base CDI'!$J$4:$J$29,S4645,"Cubic","Extrapolate=Linear","MultiX=Average","Skip=True","Sort=True")</f>
        <v>13.776134062927497</v>
      </c>
      <c r="U4645" s="43">
        <f ca="1">_xll.BInterpol('Base CDI'!$H$4:$H$28,'Base CDI'!$I$4:$I$29,S4645,"Cubic","Extrapolate=Linear","MultiX=Average","Skip=True","Sort=True")</f>
        <v>13.863162790697674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50504</v>
      </c>
      <c r="T4646" s="43">
        <f ca="1">_xll.BInterpol('Base CDI'!$H$4:$H$28,'Base CDI'!$J$4:$J$29,S4646,"Cubic","Extrapolate=Linear","MultiX=Average","Skip=True","Sort=True")</f>
        <v>13.776015047879616</v>
      </c>
      <c r="U4646" s="43">
        <f ca="1">_xll.BInterpol('Base CDI'!$H$4:$H$28,'Base CDI'!$I$4:$I$29,S4646,"Cubic","Extrapolate=Linear","MultiX=Average","Skip=True","Sort=True")</f>
        <v>13.863232558139535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50505</v>
      </c>
      <c r="T4647" s="43">
        <f ca="1">_xll.BInterpol('Base CDI'!$H$4:$H$28,'Base CDI'!$J$4:$J$29,S4647,"Cubic","Extrapolate=Linear","MultiX=Average","Skip=True","Sort=True")</f>
        <v>13.775896032831737</v>
      </c>
      <c r="U4647" s="43">
        <f ca="1">_xll.BInterpol('Base CDI'!$H$4:$H$28,'Base CDI'!$I$4:$I$29,S4647,"Cubic","Extrapolate=Linear","MultiX=Average","Skip=True","Sort=True")</f>
        <v>13.863302325581396</v>
      </c>
    </row>
    <row r="4648" spans="16:21" x14ac:dyDescent="0.25">
      <c r="P4648" s="10">
        <v>41271</v>
      </c>
      <c r="Q4648">
        <v>29.67596</v>
      </c>
      <c r="S4648" s="42">
        <f t="shared" ca="1" si="77"/>
        <v>50506</v>
      </c>
      <c r="T4648" s="43">
        <f ca="1">_xll.BInterpol('Base CDI'!$H$4:$H$28,'Base CDI'!$J$4:$J$29,S4648,"Cubic","Extrapolate=Linear","MultiX=Average","Skip=True","Sort=True")</f>
        <v>13.775777017783858</v>
      </c>
      <c r="U4648" s="43">
        <f ca="1">_xll.BInterpol('Base CDI'!$H$4:$H$28,'Base CDI'!$I$4:$I$29,S4648,"Cubic","Extrapolate=Linear","MultiX=Average","Skip=True","Sort=True")</f>
        <v>13.863372093023255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50507</v>
      </c>
      <c r="T4649" s="43">
        <f ca="1">_xll.BInterpol('Base CDI'!$H$4:$H$28,'Base CDI'!$J$4:$J$29,S4649,"Cubic","Extrapolate=Linear","MultiX=Average","Skip=True","Sort=True")</f>
        <v>13.775658002735979</v>
      </c>
      <c r="U4649" s="43">
        <f ca="1">_xll.BInterpol('Base CDI'!$H$4:$H$28,'Base CDI'!$I$4:$I$29,S4649,"Cubic","Extrapolate=Linear","MultiX=Average","Skip=True","Sort=True")</f>
        <v>13.863441860465116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50508</v>
      </c>
      <c r="T4650" s="43">
        <f ca="1">_xll.BInterpol('Base CDI'!$H$4:$H$28,'Base CDI'!$J$4:$J$29,S4650,"Cubic","Extrapolate=Linear","MultiX=Average","Skip=True","Sort=True")</f>
        <v>13.775538987688098</v>
      </c>
      <c r="U4650" s="43">
        <f ca="1">_xll.BInterpol('Base CDI'!$H$4:$H$28,'Base CDI'!$I$4:$I$29,S4650,"Cubic","Extrapolate=Linear","MultiX=Average","Skip=True","Sort=True")</f>
        <v>13.863511627906977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50509</v>
      </c>
      <c r="T4651" s="43">
        <f ca="1">_xll.BInterpol('Base CDI'!$H$4:$H$28,'Base CDI'!$J$4:$J$29,S4651,"Cubic","Extrapolate=Linear","MultiX=Average","Skip=True","Sort=True")</f>
        <v>13.775419972640218</v>
      </c>
      <c r="U4651" s="43">
        <f ca="1">_xll.BInterpol('Base CDI'!$H$4:$H$28,'Base CDI'!$I$4:$I$29,S4651,"Cubic","Extrapolate=Linear","MultiX=Average","Skip=True","Sort=True")</f>
        <v>13.863581395348836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50510</v>
      </c>
      <c r="T4652" s="43">
        <f ca="1">_xll.BInterpol('Base CDI'!$H$4:$H$28,'Base CDI'!$J$4:$J$29,S4652,"Cubic","Extrapolate=Linear","MultiX=Average","Skip=True","Sort=True")</f>
        <v>13.775300957592339</v>
      </c>
      <c r="U4652" s="43">
        <f ca="1">_xll.BInterpol('Base CDI'!$H$4:$H$28,'Base CDI'!$I$4:$I$29,S4652,"Cubic","Extrapolate=Linear","MultiX=Average","Skip=True","Sort=True")</f>
        <v>13.863651162790697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50511</v>
      </c>
      <c r="T4653" s="43">
        <f ca="1">_xll.BInterpol('Base CDI'!$H$4:$H$28,'Base CDI'!$J$4:$J$29,S4653,"Cubic","Extrapolate=Linear","MultiX=Average","Skip=True","Sort=True")</f>
        <v>13.77518194254446</v>
      </c>
      <c r="U4653" s="43">
        <f ca="1">_xll.BInterpol('Base CDI'!$H$4:$H$28,'Base CDI'!$I$4:$I$29,S4653,"Cubic","Extrapolate=Linear","MultiX=Average","Skip=True","Sort=True")</f>
        <v>13.863720930232558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50512</v>
      </c>
      <c r="T4654" s="43">
        <f ca="1">_xll.BInterpol('Base CDI'!$H$4:$H$28,'Base CDI'!$J$4:$J$29,S4654,"Cubic","Extrapolate=Linear","MultiX=Average","Skip=True","Sort=True")</f>
        <v>13.775062927496579</v>
      </c>
      <c r="U4654" s="43">
        <f ca="1">_xll.BInterpol('Base CDI'!$H$4:$H$28,'Base CDI'!$I$4:$I$29,S4654,"Cubic","Extrapolate=Linear","MultiX=Average","Skip=True","Sort=True")</f>
        <v>13.863790697674418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50513</v>
      </c>
      <c r="T4655" s="43">
        <f ca="1">_xll.BInterpol('Base CDI'!$H$4:$H$28,'Base CDI'!$J$4:$J$29,S4655,"Cubic","Extrapolate=Linear","MultiX=Average","Skip=True","Sort=True")</f>
        <v>13.7749439124487</v>
      </c>
      <c r="U4655" s="43">
        <f ca="1">_xll.BInterpol('Base CDI'!$H$4:$H$28,'Base CDI'!$I$4:$I$29,S4655,"Cubic","Extrapolate=Linear","MultiX=Average","Skip=True","Sort=True")</f>
        <v>13.863860465116279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50514</v>
      </c>
      <c r="T4656" s="43">
        <f ca="1">_xll.BInterpol('Base CDI'!$H$4:$H$28,'Base CDI'!$J$4:$J$29,S4656,"Cubic","Extrapolate=Linear","MultiX=Average","Skip=True","Sort=True")</f>
        <v>13.774824897400821</v>
      </c>
      <c r="U4656" s="43">
        <f ca="1">_xll.BInterpol('Base CDI'!$H$4:$H$28,'Base CDI'!$I$4:$I$29,S4656,"Cubic","Extrapolate=Linear","MultiX=Average","Skip=True","Sort=True")</f>
        <v>13.86393023255814</v>
      </c>
    </row>
    <row r="4657" spans="16:21" x14ac:dyDescent="0.25">
      <c r="P4657" s="10">
        <v>41285</v>
      </c>
      <c r="Q4657">
        <v>29.74689</v>
      </c>
      <c r="S4657" s="42">
        <f t="shared" ca="1" si="77"/>
        <v>50515</v>
      </c>
      <c r="T4657" s="43">
        <f ca="1">_xll.BInterpol('Base CDI'!$H$4:$H$28,'Base CDI'!$J$4:$J$29,S4657,"Cubic","Extrapolate=Linear","MultiX=Average","Skip=True","Sort=True")</f>
        <v>13.77470588235294</v>
      </c>
      <c r="U4657" s="43">
        <f ca="1">_xll.BInterpol('Base CDI'!$H$4:$H$28,'Base CDI'!$I$4:$I$29,S4657,"Cubic","Extrapolate=Linear","MultiX=Average","Skip=True","Sort=True")</f>
        <v>13.863999999999999</v>
      </c>
    </row>
    <row r="4658" spans="16:21" x14ac:dyDescent="0.25">
      <c r="P4658" s="10">
        <v>41288</v>
      </c>
      <c r="Q4658">
        <v>29.75478</v>
      </c>
      <c r="S4658" s="42">
        <f t="shared" ca="1" si="77"/>
        <v>50516</v>
      </c>
      <c r="T4658" s="43">
        <f ca="1">_xll.BInterpol('Base CDI'!$H$4:$H$28,'Base CDI'!$J$4:$J$29,S4658,"Cubic","Extrapolate=Linear","MultiX=Average","Skip=True","Sort=True")</f>
        <v>13.774586867305061</v>
      </c>
      <c r="U4658" s="43">
        <f ca="1">_xll.BInterpol('Base CDI'!$H$4:$H$28,'Base CDI'!$I$4:$I$29,S4658,"Cubic","Extrapolate=Linear","MultiX=Average","Skip=True","Sort=True")</f>
        <v>13.86406976744186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50517</v>
      </c>
      <c r="T4659" s="43">
        <f ca="1">_xll.BInterpol('Base CDI'!$H$4:$H$28,'Base CDI'!$J$4:$J$29,S4659,"Cubic","Extrapolate=Linear","MultiX=Average","Skip=True","Sort=True")</f>
        <v>13.774467852257182</v>
      </c>
      <c r="U4659" s="43">
        <f ca="1">_xll.BInterpol('Base CDI'!$H$4:$H$28,'Base CDI'!$I$4:$I$29,S4659,"Cubic","Extrapolate=Linear","MultiX=Average","Skip=True","Sort=True")</f>
        <v>13.864139534883721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50518</v>
      </c>
      <c r="T4660" s="43">
        <f ca="1">_xll.BInterpol('Base CDI'!$H$4:$H$28,'Base CDI'!$J$4:$J$29,S4660,"Cubic","Extrapolate=Linear","MultiX=Average","Skip=True","Sort=True")</f>
        <v>13.774348837209303</v>
      </c>
      <c r="U4660" s="43">
        <f ca="1">_xll.BInterpol('Base CDI'!$H$4:$H$28,'Base CDI'!$I$4:$I$29,S4660,"Cubic","Extrapolate=Linear","MultiX=Average","Skip=True","Sort=True")</f>
        <v>13.86420930232558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50519</v>
      </c>
      <c r="T4661" s="43">
        <f ca="1">_xll.BInterpol('Base CDI'!$H$4:$H$28,'Base CDI'!$J$4:$J$29,S4661,"Cubic","Extrapolate=Linear","MultiX=Average","Skip=True","Sort=True")</f>
        <v>13.774229822161422</v>
      </c>
      <c r="U4661" s="43">
        <f ca="1">_xll.BInterpol('Base CDI'!$H$4:$H$28,'Base CDI'!$I$4:$I$29,S4661,"Cubic","Extrapolate=Linear","MultiX=Average","Skip=True","Sort=True")</f>
        <v>13.864279069767441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50520</v>
      </c>
      <c r="T4662" s="43">
        <f ca="1">_xll.BInterpol('Base CDI'!$H$4:$H$28,'Base CDI'!$J$4:$J$29,S4662,"Cubic","Extrapolate=Linear","MultiX=Average","Skip=True","Sort=True")</f>
        <v>13.774110807113543</v>
      </c>
      <c r="U4662" s="43">
        <f ca="1">_xll.BInterpol('Base CDI'!$H$4:$H$28,'Base CDI'!$I$4:$I$29,S4662,"Cubic","Extrapolate=Linear","MultiX=Average","Skip=True","Sort=True")</f>
        <v>13.864348837209302</v>
      </c>
    </row>
    <row r="4663" spans="16:21" x14ac:dyDescent="0.25">
      <c r="P4663" s="10">
        <v>41295</v>
      </c>
      <c r="Q4663">
        <v>29.79439</v>
      </c>
      <c r="S4663" s="42">
        <f t="shared" ca="1" si="77"/>
        <v>50521</v>
      </c>
      <c r="T4663" s="43">
        <f ca="1">_xll.BInterpol('Base CDI'!$H$4:$H$28,'Base CDI'!$J$4:$J$29,S4663,"Cubic","Extrapolate=Linear","MultiX=Average","Skip=True","Sort=True")</f>
        <v>13.773991792065663</v>
      </c>
      <c r="U4663" s="43">
        <f ca="1">_xll.BInterpol('Base CDI'!$H$4:$H$28,'Base CDI'!$I$4:$I$29,S4663,"Cubic","Extrapolate=Linear","MultiX=Average","Skip=True","Sort=True")</f>
        <v>13.864418604651162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50522</v>
      </c>
      <c r="T4664" s="43">
        <f ca="1">_xll.BInterpol('Base CDI'!$H$4:$H$28,'Base CDI'!$J$4:$J$29,S4664,"Cubic","Extrapolate=Linear","MultiX=Average","Skip=True","Sort=True")</f>
        <v>13.773872777017784</v>
      </c>
      <c r="U4664" s="43">
        <f ca="1">_xll.BInterpol('Base CDI'!$H$4:$H$28,'Base CDI'!$I$4:$I$29,S4664,"Cubic","Extrapolate=Linear","MultiX=Average","Skip=True","Sort=True")</f>
        <v>13.864488372093023</v>
      </c>
    </row>
    <row r="4665" spans="16:21" x14ac:dyDescent="0.25">
      <c r="P4665" s="10">
        <v>41297</v>
      </c>
      <c r="Q4665">
        <v>29.81024</v>
      </c>
      <c r="S4665" s="42">
        <f t="shared" ca="1" si="77"/>
        <v>50523</v>
      </c>
      <c r="T4665" s="43">
        <f ca="1">_xll.BInterpol('Base CDI'!$H$4:$H$28,'Base CDI'!$J$4:$J$29,S4665,"Cubic","Extrapolate=Linear","MultiX=Average","Skip=True","Sort=True")</f>
        <v>13.773753761969903</v>
      </c>
      <c r="U4665" s="43">
        <f ca="1">_xll.BInterpol('Base CDI'!$H$4:$H$28,'Base CDI'!$I$4:$I$29,S4665,"Cubic","Extrapolate=Linear","MultiX=Average","Skip=True","Sort=True")</f>
        <v>13.864558139534884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50524</v>
      </c>
      <c r="T4666" s="43">
        <f ca="1">_xll.BInterpol('Base CDI'!$H$4:$H$28,'Base CDI'!$J$4:$J$29,S4666,"Cubic","Extrapolate=Linear","MultiX=Average","Skip=True","Sort=True")</f>
        <v>13.773634746922024</v>
      </c>
      <c r="U4666" s="43">
        <f ca="1">_xll.BInterpol('Base CDI'!$H$4:$H$28,'Base CDI'!$I$4:$I$29,S4666,"Cubic","Extrapolate=Linear","MultiX=Average","Skip=True","Sort=True")</f>
        <v>13.864627906976743</v>
      </c>
    </row>
    <row r="4667" spans="16:21" x14ac:dyDescent="0.25">
      <c r="P4667" s="10">
        <v>41299</v>
      </c>
      <c r="Q4667">
        <v>29.8261</v>
      </c>
      <c r="S4667" s="42">
        <f t="shared" ca="1" si="77"/>
        <v>50525</v>
      </c>
      <c r="T4667" s="43">
        <f ca="1">_xll.BInterpol('Base CDI'!$H$4:$H$28,'Base CDI'!$J$4:$J$29,S4667,"Cubic","Extrapolate=Linear","MultiX=Average","Skip=True","Sort=True")</f>
        <v>13.773515731874145</v>
      </c>
      <c r="U4667" s="43">
        <f ca="1">_xll.BInterpol('Base CDI'!$H$4:$H$28,'Base CDI'!$I$4:$I$29,S4667,"Cubic","Extrapolate=Linear","MultiX=Average","Skip=True","Sort=True")</f>
        <v>13.864697674418604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50526</v>
      </c>
      <c r="T4668" s="43">
        <f ca="1">_xll.BInterpol('Base CDI'!$H$4:$H$28,'Base CDI'!$J$4:$J$29,S4668,"Cubic","Extrapolate=Linear","MultiX=Average","Skip=True","Sort=True")</f>
        <v>13.773396716826266</v>
      </c>
      <c r="U4668" s="43">
        <f ca="1">_xll.BInterpol('Base CDI'!$H$4:$H$28,'Base CDI'!$I$4:$I$29,S4668,"Cubic","Extrapolate=Linear","MultiX=Average","Skip=True","Sort=True")</f>
        <v>13.864767441860465</v>
      </c>
    </row>
    <row r="4669" spans="16:21" x14ac:dyDescent="0.25">
      <c r="P4669" s="10">
        <v>41303</v>
      </c>
      <c r="Q4669">
        <v>29.84198</v>
      </c>
      <c r="S4669" s="42">
        <f t="shared" ca="1" si="77"/>
        <v>50527</v>
      </c>
      <c r="T4669" s="43">
        <f ca="1">_xll.BInterpol('Base CDI'!$H$4:$H$28,'Base CDI'!$J$4:$J$29,S4669,"Cubic","Extrapolate=Linear","MultiX=Average","Skip=True","Sort=True")</f>
        <v>13.773277701778385</v>
      </c>
      <c r="U4669" s="43">
        <f ca="1">_xll.BInterpol('Base CDI'!$H$4:$H$28,'Base CDI'!$I$4:$I$29,S4669,"Cubic","Extrapolate=Linear","MultiX=Average","Skip=True","Sort=True")</f>
        <v>13.864837209302324</v>
      </c>
    </row>
    <row r="4670" spans="16:21" x14ac:dyDescent="0.25">
      <c r="P4670" s="10">
        <v>41304</v>
      </c>
      <c r="Q4670">
        <v>29.84994</v>
      </c>
      <c r="S4670" s="42">
        <f t="shared" ca="1" si="77"/>
        <v>50528</v>
      </c>
      <c r="T4670" s="43">
        <f ca="1">_xll.BInterpol('Base CDI'!$H$4:$H$28,'Base CDI'!$J$4:$J$29,S4670,"Cubic","Extrapolate=Linear","MultiX=Average","Skip=True","Sort=True")</f>
        <v>13.773158686730506</v>
      </c>
      <c r="U4670" s="43">
        <f ca="1">_xll.BInterpol('Base CDI'!$H$4:$H$28,'Base CDI'!$I$4:$I$29,S4670,"Cubic","Extrapolate=Linear","MultiX=Average","Skip=True","Sort=True")</f>
        <v>13.864906976744185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50529</v>
      </c>
      <c r="T4671" s="43">
        <f ca="1">_xll.BInterpol('Base CDI'!$H$4:$H$28,'Base CDI'!$J$4:$J$29,S4671,"Cubic","Extrapolate=Linear","MultiX=Average","Skip=True","Sort=True")</f>
        <v>13.773039671682627</v>
      </c>
      <c r="U4671" s="43">
        <f ca="1">_xll.BInterpol('Base CDI'!$H$4:$H$28,'Base CDI'!$I$4:$I$29,S4671,"Cubic","Extrapolate=Linear","MultiX=Average","Skip=True","Sort=True")</f>
        <v>13.864976744186047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50530</v>
      </c>
      <c r="T4672" s="43">
        <f ca="1">_xll.BInterpol('Base CDI'!$H$4:$H$28,'Base CDI'!$J$4:$J$29,S4672,"Cubic","Extrapolate=Linear","MultiX=Average","Skip=True","Sort=True")</f>
        <v>13.772920656634746</v>
      </c>
      <c r="U4672" s="43">
        <f ca="1">_xll.BInterpol('Base CDI'!$H$4:$H$28,'Base CDI'!$I$4:$I$29,S4672,"Cubic","Extrapolate=Linear","MultiX=Average","Skip=True","Sort=True")</f>
        <v>13.865046511627906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50531</v>
      </c>
      <c r="T4673" s="43">
        <f ca="1">_xll.BInterpol('Base CDI'!$H$4:$H$28,'Base CDI'!$J$4:$J$29,S4673,"Cubic","Extrapolate=Linear","MultiX=Average","Skip=True","Sort=True")</f>
        <v>13.772801641586867</v>
      </c>
      <c r="U4673" s="43">
        <f ca="1">_xll.BInterpol('Base CDI'!$H$4:$H$28,'Base CDI'!$I$4:$I$29,S4673,"Cubic","Extrapolate=Linear","MultiX=Average","Skip=True","Sort=True")</f>
        <v>13.865116279069767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50532</v>
      </c>
      <c r="T4674" s="43">
        <f ca="1">_xll.BInterpol('Base CDI'!$H$4:$H$28,'Base CDI'!$J$4:$J$29,S4674,"Cubic","Extrapolate=Linear","MultiX=Average","Skip=True","Sort=True")</f>
        <v>13.772682626538987</v>
      </c>
      <c r="U4674" s="43">
        <f ca="1">_xll.BInterpol('Base CDI'!$H$4:$H$28,'Base CDI'!$I$4:$I$29,S4674,"Cubic","Extrapolate=Linear","MultiX=Average","Skip=True","Sort=True")</f>
        <v>13.865186046511628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50533</v>
      </c>
      <c r="T4675" s="43">
        <f ca="1">_xll.BInterpol('Base CDI'!$H$4:$H$28,'Base CDI'!$J$4:$J$29,S4675,"Cubic","Extrapolate=Linear","MultiX=Average","Skip=True","Sort=True")</f>
        <v>13.772563611491108</v>
      </c>
      <c r="U4675" s="43">
        <f ca="1">_xll.BInterpol('Base CDI'!$H$4:$H$28,'Base CDI'!$I$4:$I$29,S4675,"Cubic","Extrapolate=Linear","MultiX=Average","Skip=True","Sort=True")</f>
        <v>13.865255813953487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50534</v>
      </c>
      <c r="T4676" s="43">
        <f ca="1">_xll.BInterpol('Base CDI'!$H$4:$H$28,'Base CDI'!$J$4:$J$29,S4676,"Cubic","Extrapolate=Linear","MultiX=Average","Skip=True","Sort=True")</f>
        <v>13.772444596443227</v>
      </c>
      <c r="U4676" s="43">
        <f ca="1">_xll.BInterpol('Base CDI'!$H$4:$H$28,'Base CDI'!$I$4:$I$29,S4676,"Cubic","Extrapolate=Linear","MultiX=Average","Skip=True","Sort=True")</f>
        <v>13.865325581395348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50535</v>
      </c>
      <c r="T4677" s="43">
        <f ca="1">_xll.BInterpol('Base CDI'!$H$4:$H$28,'Base CDI'!$J$4:$J$29,S4677,"Cubic","Extrapolate=Linear","MultiX=Average","Skip=True","Sort=True")</f>
        <v>13.772325581395348</v>
      </c>
      <c r="U4677" s="43">
        <f ca="1">_xll.BInterpol('Base CDI'!$H$4:$H$28,'Base CDI'!$I$4:$I$29,S4677,"Cubic","Extrapolate=Linear","MultiX=Average","Skip=True","Sort=True")</f>
        <v>13.865395348837209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50536</v>
      </c>
      <c r="T4678" s="43">
        <f ca="1">_xll.BInterpol('Base CDI'!$H$4:$H$28,'Base CDI'!$J$4:$J$29,S4678,"Cubic","Extrapolate=Linear","MultiX=Average","Skip=True","Sort=True")</f>
        <v>13.772206566347469</v>
      </c>
      <c r="U4678" s="43">
        <f ca="1">_xll.BInterpol('Base CDI'!$H$4:$H$28,'Base CDI'!$I$4:$I$29,S4678,"Cubic","Extrapolate=Linear","MultiX=Average","Skip=True","Sort=True")</f>
        <v>13.865465116279069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50537</v>
      </c>
      <c r="T4679" s="43">
        <f ca="1">_xll.BInterpol('Base CDI'!$H$4:$H$28,'Base CDI'!$J$4:$J$29,S4679,"Cubic","Extrapolate=Linear","MultiX=Average","Skip=True","Sort=True")</f>
        <v>13.77208755129959</v>
      </c>
      <c r="U4679" s="43">
        <f ca="1">_xll.BInterpol('Base CDI'!$H$4:$H$28,'Base CDI'!$I$4:$I$29,S4679,"Cubic","Extrapolate=Linear","MultiX=Average","Skip=True","Sort=True")</f>
        <v>13.86553488372093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50538</v>
      </c>
      <c r="T4680" s="43">
        <f ca="1">_xll.BInterpol('Base CDI'!$H$4:$H$28,'Base CDI'!$J$4:$J$29,S4680,"Cubic","Extrapolate=Linear","MultiX=Average","Skip=True","Sort=True")</f>
        <v>13.771968536251709</v>
      </c>
      <c r="U4680" s="43">
        <f ca="1">_xll.BInterpol('Base CDI'!$H$4:$H$28,'Base CDI'!$I$4:$I$29,S4680,"Cubic","Extrapolate=Linear","MultiX=Average","Skip=True","Sort=True")</f>
        <v>13.865604651162791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50539</v>
      </c>
      <c r="T4681" s="43">
        <f ca="1">_xll.BInterpol('Base CDI'!$H$4:$H$28,'Base CDI'!$J$4:$J$29,S4681,"Cubic","Extrapolate=Linear","MultiX=Average","Skip=True","Sort=True")</f>
        <v>13.77184952120383</v>
      </c>
      <c r="U4681" s="43">
        <f ca="1">_xll.BInterpol('Base CDI'!$H$4:$H$28,'Base CDI'!$I$4:$I$29,S4681,"Cubic","Extrapolate=Linear","MultiX=Average","Skip=True","Sort=True")</f>
        <v>13.865674418604652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50540</v>
      </c>
      <c r="T4682" s="43">
        <f ca="1">_xll.BInterpol('Base CDI'!$H$4:$H$28,'Base CDI'!$J$4:$J$29,S4682,"Cubic","Extrapolate=Linear","MultiX=Average","Skip=True","Sort=True")</f>
        <v>13.771730506155951</v>
      </c>
      <c r="U4682" s="43">
        <f ca="1">_xll.BInterpol('Base CDI'!$H$4:$H$28,'Base CDI'!$I$4:$I$29,S4682,"Cubic","Extrapolate=Linear","MultiX=Average","Skip=True","Sort=True")</f>
        <v>13.865744186046511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50541</v>
      </c>
      <c r="T4683" s="43">
        <f ca="1">_xll.BInterpol('Base CDI'!$H$4:$H$28,'Base CDI'!$J$4:$J$29,S4683,"Cubic","Extrapolate=Linear","MultiX=Average","Skip=True","Sort=True")</f>
        <v>13.771611491108072</v>
      </c>
      <c r="U4683" s="43">
        <f ca="1">_xll.BInterpol('Base CDI'!$H$4:$H$28,'Base CDI'!$I$4:$I$29,S4683,"Cubic","Extrapolate=Linear","MultiX=Average","Skip=True","Sort=True")</f>
        <v>13.865813953488372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50542</v>
      </c>
      <c r="T4684" s="43">
        <f ca="1">_xll.BInterpol('Base CDI'!$H$4:$H$28,'Base CDI'!$J$4:$J$29,S4684,"Cubic","Extrapolate=Linear","MultiX=Average","Skip=True","Sort=True")</f>
        <v>13.771492476060191</v>
      </c>
      <c r="U4684" s="43">
        <f ca="1">_xll.BInterpol('Base CDI'!$H$4:$H$28,'Base CDI'!$I$4:$I$29,S4684,"Cubic","Extrapolate=Linear","MultiX=Average","Skip=True","Sort=True")</f>
        <v>13.865883720930233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50543</v>
      </c>
      <c r="T4685" s="43">
        <f ca="1">_xll.BInterpol('Base CDI'!$H$4:$H$28,'Base CDI'!$J$4:$J$29,S4685,"Cubic","Extrapolate=Linear","MultiX=Average","Skip=True","Sort=True")</f>
        <v>13.771373461012312</v>
      </c>
      <c r="U4685" s="43">
        <f ca="1">_xll.BInterpol('Base CDI'!$H$4:$H$28,'Base CDI'!$I$4:$I$29,S4685,"Cubic","Extrapolate=Linear","MultiX=Average","Skip=True","Sort=True")</f>
        <v>13.865953488372092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50544</v>
      </c>
      <c r="T4686" s="43">
        <f ca="1">_xll.BInterpol('Base CDI'!$H$4:$H$28,'Base CDI'!$J$4:$J$29,S4686,"Cubic","Extrapolate=Linear","MultiX=Average","Skip=True","Sort=True")</f>
        <v>13.771254445964432</v>
      </c>
      <c r="U4686" s="43">
        <f ca="1">_xll.BInterpol('Base CDI'!$H$4:$H$28,'Base CDI'!$I$4:$I$29,S4686,"Cubic","Extrapolate=Linear","MultiX=Average","Skip=True","Sort=True")</f>
        <v>13.866023255813953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50545</v>
      </c>
      <c r="T4687" s="43">
        <f ca="1">_xll.BInterpol('Base CDI'!$H$4:$H$28,'Base CDI'!$J$4:$J$29,S4687,"Cubic","Extrapolate=Linear","MultiX=Average","Skip=True","Sort=True")</f>
        <v>13.771135430916551</v>
      </c>
      <c r="U4687" s="43">
        <f ca="1">_xll.BInterpol('Base CDI'!$H$4:$H$28,'Base CDI'!$I$4:$I$29,S4687,"Cubic","Extrapolate=Linear","MultiX=Average","Skip=True","Sort=True")</f>
        <v>13.866093023255814</v>
      </c>
    </row>
    <row r="4688" spans="16:21" x14ac:dyDescent="0.25">
      <c r="P4688" s="10">
        <v>41332</v>
      </c>
      <c r="Q4688">
        <v>29.99363</v>
      </c>
      <c r="S4688" s="42">
        <f t="shared" ca="1" si="78"/>
        <v>50546</v>
      </c>
      <c r="T4688" s="43">
        <f ca="1">_xll.BInterpol('Base CDI'!$H$4:$H$28,'Base CDI'!$J$4:$J$29,S4688,"Cubic","Extrapolate=Linear","MultiX=Average","Skip=True","Sort=True")</f>
        <v>13.771016415868672</v>
      </c>
      <c r="U4688" s="43">
        <f ca="1">_xll.BInterpol('Base CDI'!$H$4:$H$28,'Base CDI'!$I$4:$I$29,S4688,"Cubic","Extrapolate=Linear","MultiX=Average","Skip=True","Sort=True")</f>
        <v>13.866162790697674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50547</v>
      </c>
      <c r="T4689" s="43">
        <f ca="1">_xll.BInterpol('Base CDI'!$H$4:$H$28,'Base CDI'!$J$4:$J$29,S4689,"Cubic","Extrapolate=Linear","MultiX=Average","Skip=True","Sort=True")</f>
        <v>13.770897400820793</v>
      </c>
      <c r="U4689" s="43">
        <f ca="1">_xll.BInterpol('Base CDI'!$H$4:$H$28,'Base CDI'!$I$4:$I$29,S4689,"Cubic","Extrapolate=Linear","MultiX=Average","Skip=True","Sort=True")</f>
        <v>13.866232558139535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50548</v>
      </c>
      <c r="T4690" s="43">
        <f ca="1">_xll.BInterpol('Base CDI'!$H$4:$H$28,'Base CDI'!$J$4:$J$29,S4690,"Cubic","Extrapolate=Linear","MultiX=Average","Skip=True","Sort=True")</f>
        <v>13.770778385772914</v>
      </c>
      <c r="U4690" s="43">
        <f ca="1">_xll.BInterpol('Base CDI'!$H$4:$H$28,'Base CDI'!$I$4:$I$29,S4690,"Cubic","Extrapolate=Linear","MultiX=Average","Skip=True","Sort=True")</f>
        <v>13.866302325581396</v>
      </c>
    </row>
    <row r="4691" spans="16:21" x14ac:dyDescent="0.25">
      <c r="P4691" s="10">
        <v>41337</v>
      </c>
      <c r="Q4691">
        <v>30.01773</v>
      </c>
      <c r="S4691" s="42">
        <f t="shared" ca="1" si="78"/>
        <v>50549</v>
      </c>
      <c r="T4691" s="43">
        <f ca="1">_xll.BInterpol('Base CDI'!$H$4:$H$28,'Base CDI'!$J$4:$J$29,S4691,"Cubic","Extrapolate=Linear","MultiX=Average","Skip=True","Sort=True")</f>
        <v>13.770659370725033</v>
      </c>
      <c r="U4691" s="43">
        <f ca="1">_xll.BInterpol('Base CDI'!$H$4:$H$28,'Base CDI'!$I$4:$I$29,S4691,"Cubic","Extrapolate=Linear","MultiX=Average","Skip=True","Sort=True")</f>
        <v>13.866372093023255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50550</v>
      </c>
      <c r="T4692" s="43">
        <f ca="1">_xll.BInterpol('Base CDI'!$H$4:$H$28,'Base CDI'!$J$4:$J$29,S4692,"Cubic","Extrapolate=Linear","MultiX=Average","Skip=True","Sort=True")</f>
        <v>13.770540355677154</v>
      </c>
      <c r="U4692" s="43">
        <f ca="1">_xll.BInterpol('Base CDI'!$H$4:$H$28,'Base CDI'!$I$4:$I$29,S4692,"Cubic","Extrapolate=Linear","MultiX=Average","Skip=True","Sort=True")</f>
        <v>13.866441860465116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50551</v>
      </c>
      <c r="T4693" s="43">
        <f ca="1">_xll.BInterpol('Base CDI'!$H$4:$H$28,'Base CDI'!$J$4:$J$29,S4693,"Cubic","Extrapolate=Linear","MultiX=Average","Skip=True","Sort=True")</f>
        <v>13.770421340629275</v>
      </c>
      <c r="U4693" s="43">
        <f ca="1">_xll.BInterpol('Base CDI'!$H$4:$H$28,'Base CDI'!$I$4:$I$29,S4693,"Cubic","Extrapolate=Linear","MultiX=Average","Skip=True","Sort=True")</f>
        <v>13.866511627906977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50552</v>
      </c>
      <c r="T4694" s="43">
        <f ca="1">_xll.BInterpol('Base CDI'!$H$4:$H$28,'Base CDI'!$J$4:$J$29,S4694,"Cubic","Extrapolate=Linear","MultiX=Average","Skip=True","Sort=True")</f>
        <v>13.770302325581396</v>
      </c>
      <c r="U4694" s="43">
        <f ca="1">_xll.BInterpol('Base CDI'!$H$4:$H$28,'Base CDI'!$I$4:$I$29,S4694,"Cubic","Extrapolate=Linear","MultiX=Average","Skip=True","Sort=True")</f>
        <v>13.866581395348836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50553</v>
      </c>
      <c r="T4695" s="43">
        <f ca="1">_xll.BInterpol('Base CDI'!$H$4:$H$28,'Base CDI'!$J$4:$J$29,S4695,"Cubic","Extrapolate=Linear","MultiX=Average","Skip=True","Sort=True")</f>
        <v>13.770183310533515</v>
      </c>
      <c r="U4695" s="43">
        <f ca="1">_xll.BInterpol('Base CDI'!$H$4:$H$28,'Base CDI'!$I$4:$I$29,S4695,"Cubic","Extrapolate=Linear","MultiX=Average","Skip=True","Sort=True")</f>
        <v>13.866651162790697</v>
      </c>
    </row>
    <row r="4696" spans="16:21" x14ac:dyDescent="0.25">
      <c r="P4696" s="10">
        <v>41344</v>
      </c>
      <c r="Q4696">
        <v>30.05799</v>
      </c>
      <c r="S4696" s="42">
        <f t="shared" ca="1" si="78"/>
        <v>50554</v>
      </c>
      <c r="T4696" s="43">
        <f ca="1">_xll.BInterpol('Base CDI'!$H$4:$H$28,'Base CDI'!$J$4:$J$29,S4696,"Cubic","Extrapolate=Linear","MultiX=Average","Skip=True","Sort=True")</f>
        <v>13.770064295485636</v>
      </c>
      <c r="U4696" s="43">
        <f ca="1">_xll.BInterpol('Base CDI'!$H$4:$H$28,'Base CDI'!$I$4:$I$29,S4696,"Cubic","Extrapolate=Linear","MultiX=Average","Skip=True","Sort=True")</f>
        <v>13.866720930232558</v>
      </c>
    </row>
    <row r="4697" spans="16:21" x14ac:dyDescent="0.25">
      <c r="P4697" s="10">
        <v>41345</v>
      </c>
      <c r="Q4697">
        <v>30.06606</v>
      </c>
      <c r="S4697" s="42">
        <f t="shared" ca="1" si="78"/>
        <v>50555</v>
      </c>
      <c r="T4697" s="43">
        <f ca="1">_xll.BInterpol('Base CDI'!$H$4:$H$28,'Base CDI'!$J$4:$J$29,S4697,"Cubic","Extrapolate=Linear","MultiX=Average","Skip=True","Sort=True")</f>
        <v>13.769945280437756</v>
      </c>
      <c r="U4697" s="43">
        <f ca="1">_xll.BInterpol('Base CDI'!$H$4:$H$28,'Base CDI'!$I$4:$I$29,S4697,"Cubic","Extrapolate=Linear","MultiX=Average","Skip=True","Sort=True")</f>
        <v>13.866790697674418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50556</v>
      </c>
      <c r="T4698" s="43">
        <f ca="1">_xll.BInterpol('Base CDI'!$H$4:$H$28,'Base CDI'!$J$4:$J$29,S4698,"Cubic","Extrapolate=Linear","MultiX=Average","Skip=True","Sort=True")</f>
        <v>13.769826265389877</v>
      </c>
      <c r="U4698" s="43">
        <f ca="1">_xll.BInterpol('Base CDI'!$H$4:$H$28,'Base CDI'!$I$4:$I$29,S4698,"Cubic","Extrapolate=Linear","MultiX=Average","Skip=True","Sort=True")</f>
        <v>13.866860465116279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50557</v>
      </c>
      <c r="T4699" s="43">
        <f ca="1">_xll.BInterpol('Base CDI'!$H$4:$H$28,'Base CDI'!$J$4:$J$29,S4699,"Cubic","Extrapolate=Linear","MultiX=Average","Skip=True","Sort=True")</f>
        <v>13.769707250341996</v>
      </c>
      <c r="U4699" s="43">
        <f ca="1">_xll.BInterpol('Base CDI'!$H$4:$H$28,'Base CDI'!$I$4:$I$29,S4699,"Cubic","Extrapolate=Linear","MultiX=Average","Skip=True","Sort=True")</f>
        <v>13.86693023255814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50558</v>
      </c>
      <c r="T4700" s="43">
        <f ca="1">_xll.BInterpol('Base CDI'!$H$4:$H$28,'Base CDI'!$J$4:$J$29,S4700,"Cubic","Extrapolate=Linear","MultiX=Average","Skip=True","Sort=True")</f>
        <v>13.769588235294117</v>
      </c>
      <c r="U4700" s="43">
        <f ca="1">_xll.BInterpol('Base CDI'!$H$4:$H$28,'Base CDI'!$I$4:$I$29,S4700,"Cubic","Extrapolate=Linear","MultiX=Average","Skip=True","Sort=True")</f>
        <v>13.866999999999999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50559</v>
      </c>
      <c r="T4701" s="43">
        <f ca="1">_xll.BInterpol('Base CDI'!$H$4:$H$28,'Base CDI'!$J$4:$J$29,S4701,"Cubic","Extrapolate=Linear","MultiX=Average","Skip=True","Sort=True")</f>
        <v>13.769469220246238</v>
      </c>
      <c r="U4701" s="43">
        <f ca="1">_xll.BInterpol('Base CDI'!$H$4:$H$28,'Base CDI'!$I$4:$I$29,S4701,"Cubic","Extrapolate=Linear","MultiX=Average","Skip=True","Sort=True")</f>
        <v>13.86706976744186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50560</v>
      </c>
      <c r="T4702" s="43">
        <f ca="1">_xll.BInterpol('Base CDI'!$H$4:$H$28,'Base CDI'!$J$4:$J$29,S4702,"Cubic","Extrapolate=Linear","MultiX=Average","Skip=True","Sort=True")</f>
        <v>13.769350205198359</v>
      </c>
      <c r="U4702" s="43">
        <f ca="1">_xll.BInterpol('Base CDI'!$H$4:$H$28,'Base CDI'!$I$4:$I$29,S4702,"Cubic","Extrapolate=Linear","MultiX=Average","Skip=True","Sort=True")</f>
        <v>13.867139534883721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50561</v>
      </c>
      <c r="T4703" s="43">
        <f ca="1">_xll.BInterpol('Base CDI'!$H$4:$H$28,'Base CDI'!$J$4:$J$29,S4703,"Cubic","Extrapolate=Linear","MultiX=Average","Skip=True","Sort=True")</f>
        <v>13.769231190150478</v>
      </c>
      <c r="U4703" s="43">
        <f ca="1">_xll.BInterpol('Base CDI'!$H$4:$H$28,'Base CDI'!$I$4:$I$29,S4703,"Cubic","Extrapolate=Linear","MultiX=Average","Skip=True","Sort=True")</f>
        <v>13.86720930232558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50562</v>
      </c>
      <c r="T4704" s="43">
        <f ca="1">_xll.BInterpol('Base CDI'!$H$4:$H$28,'Base CDI'!$J$4:$J$29,S4704,"Cubic","Extrapolate=Linear","MultiX=Average","Skip=True","Sort=True")</f>
        <v>13.769112175102599</v>
      </c>
      <c r="U4704" s="43">
        <f ca="1">_xll.BInterpol('Base CDI'!$H$4:$H$28,'Base CDI'!$I$4:$I$29,S4704,"Cubic","Extrapolate=Linear","MultiX=Average","Skip=True","Sort=True")</f>
        <v>13.867279069767442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50563</v>
      </c>
      <c r="T4705" s="43">
        <f ca="1">_xll.BInterpol('Base CDI'!$H$4:$H$28,'Base CDI'!$J$4:$J$29,S4705,"Cubic","Extrapolate=Linear","MultiX=Average","Skip=True","Sort=True")</f>
        <v>13.76899316005472</v>
      </c>
      <c r="U4705" s="43">
        <f ca="1">_xll.BInterpol('Base CDI'!$H$4:$H$28,'Base CDI'!$I$4:$I$29,S4705,"Cubic","Extrapolate=Linear","MultiX=Average","Skip=True","Sort=True")</f>
        <v>13.867348837209303</v>
      </c>
    </row>
    <row r="4706" spans="16:21" x14ac:dyDescent="0.25">
      <c r="P4706" s="10">
        <v>41358</v>
      </c>
      <c r="Q4706">
        <v>30.13869</v>
      </c>
      <c r="S4706" s="42">
        <f t="shared" ca="1" si="78"/>
        <v>50564</v>
      </c>
      <c r="T4706" s="43">
        <f ca="1">_xll.BInterpol('Base CDI'!$H$4:$H$28,'Base CDI'!$J$4:$J$29,S4706,"Cubic","Extrapolate=Linear","MultiX=Average","Skip=True","Sort=True")</f>
        <v>13.768874145006839</v>
      </c>
      <c r="U4706" s="43">
        <f ca="1">_xll.BInterpol('Base CDI'!$H$4:$H$28,'Base CDI'!$I$4:$I$29,S4706,"Cubic","Extrapolate=Linear","MultiX=Average","Skip=True","Sort=True")</f>
        <v>13.867418604651162</v>
      </c>
    </row>
    <row r="4707" spans="16:21" x14ac:dyDescent="0.25">
      <c r="P4707" s="10">
        <v>41359</v>
      </c>
      <c r="Q4707">
        <v>30.14677</v>
      </c>
      <c r="S4707" s="42">
        <f t="shared" ca="1" si="78"/>
        <v>50565</v>
      </c>
      <c r="T4707" s="43">
        <f ca="1">_xll.BInterpol('Base CDI'!$H$4:$H$28,'Base CDI'!$J$4:$J$29,S4707,"Cubic","Extrapolate=Linear","MultiX=Average","Skip=True","Sort=True")</f>
        <v>13.76875512995896</v>
      </c>
      <c r="U4707" s="43">
        <f ca="1">_xll.BInterpol('Base CDI'!$H$4:$H$28,'Base CDI'!$I$4:$I$29,S4707,"Cubic","Extrapolate=Linear","MultiX=Average","Skip=True","Sort=True")</f>
        <v>13.867488372093023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50566</v>
      </c>
      <c r="T4708" s="43">
        <f ca="1">_xll.BInterpol('Base CDI'!$H$4:$H$28,'Base CDI'!$J$4:$J$29,S4708,"Cubic","Extrapolate=Linear","MultiX=Average","Skip=True","Sort=True")</f>
        <v>13.768636114911081</v>
      </c>
      <c r="U4708" s="43">
        <f ca="1">_xll.BInterpol('Base CDI'!$H$4:$H$28,'Base CDI'!$I$4:$I$29,S4708,"Cubic","Extrapolate=Linear","MultiX=Average","Skip=True","Sort=True")</f>
        <v>13.867558139534884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50567</v>
      </c>
      <c r="T4709" s="43">
        <f ca="1">_xll.BInterpol('Base CDI'!$H$4:$H$28,'Base CDI'!$J$4:$J$29,S4709,"Cubic","Extrapolate=Linear","MultiX=Average","Skip=True","Sort=True")</f>
        <v>13.768517099863201</v>
      </c>
      <c r="U4709" s="43">
        <f ca="1">_xll.BInterpol('Base CDI'!$H$4:$H$28,'Base CDI'!$I$4:$I$29,S4709,"Cubic","Extrapolate=Linear","MultiX=Average","Skip=True","Sort=True")</f>
        <v>13.867627906976743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50568</v>
      </c>
      <c r="T4710" s="43">
        <f ca="1">_xll.BInterpol('Base CDI'!$H$4:$H$28,'Base CDI'!$J$4:$J$29,S4710,"Cubic","Extrapolate=Linear","MultiX=Average","Skip=True","Sort=True")</f>
        <v>13.76839808481532</v>
      </c>
      <c r="U4710" s="43">
        <f ca="1">_xll.BInterpol('Base CDI'!$H$4:$H$28,'Base CDI'!$I$4:$I$29,S4710,"Cubic","Extrapolate=Linear","MultiX=Average","Skip=True","Sort=True")</f>
        <v>13.867697674418604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50569</v>
      </c>
      <c r="T4711" s="43">
        <f ca="1">_xll.BInterpol('Base CDI'!$H$4:$H$28,'Base CDI'!$J$4:$J$29,S4711,"Cubic","Extrapolate=Linear","MultiX=Average","Skip=True","Sort=True")</f>
        <v>13.768279069767441</v>
      </c>
      <c r="U4711" s="43">
        <f ca="1">_xll.BInterpol('Base CDI'!$H$4:$H$28,'Base CDI'!$I$4:$I$29,S4711,"Cubic","Extrapolate=Linear","MultiX=Average","Skip=True","Sort=True")</f>
        <v>13.867767441860465</v>
      </c>
    </row>
    <row r="4712" spans="16:21" x14ac:dyDescent="0.25">
      <c r="P4712" s="10">
        <v>41367</v>
      </c>
      <c r="Q4712">
        <v>30.18731</v>
      </c>
      <c r="S4712" s="42">
        <f t="shared" ca="1" si="78"/>
        <v>50570</v>
      </c>
      <c r="T4712" s="43">
        <f ca="1">_xll.BInterpol('Base CDI'!$H$4:$H$28,'Base CDI'!$J$4:$J$29,S4712,"Cubic","Extrapolate=Linear","MultiX=Average","Skip=True","Sort=True")</f>
        <v>13.768160054719562</v>
      </c>
      <c r="U4712" s="43">
        <f ca="1">_xll.BInterpol('Base CDI'!$H$4:$H$28,'Base CDI'!$I$4:$I$29,S4712,"Cubic","Extrapolate=Linear","MultiX=Average","Skip=True","Sort=True")</f>
        <v>13.867837209302325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50571</v>
      </c>
      <c r="T4713" s="43">
        <f ca="1">_xll.BInterpol('Base CDI'!$H$4:$H$28,'Base CDI'!$J$4:$J$29,S4713,"Cubic","Extrapolate=Linear","MultiX=Average","Skip=True","Sort=True")</f>
        <v>13.768041039671683</v>
      </c>
      <c r="U4713" s="43">
        <f ca="1">_xll.BInterpol('Base CDI'!$H$4:$H$28,'Base CDI'!$I$4:$I$29,S4713,"Cubic","Extrapolate=Linear","MultiX=Average","Skip=True","Sort=True")</f>
        <v>13.867906976744186</v>
      </c>
    </row>
    <row r="4714" spans="16:21" x14ac:dyDescent="0.25">
      <c r="P4714" s="10">
        <v>41369</v>
      </c>
      <c r="Q4714">
        <v>30.20354</v>
      </c>
      <c r="S4714" s="42">
        <f t="shared" ca="1" si="78"/>
        <v>50572</v>
      </c>
      <c r="T4714" s="43">
        <f ca="1">_xll.BInterpol('Base CDI'!$H$4:$H$28,'Base CDI'!$J$4:$J$29,S4714,"Cubic","Extrapolate=Linear","MultiX=Average","Skip=True","Sort=True")</f>
        <v>13.767922024623802</v>
      </c>
      <c r="U4714" s="43">
        <f ca="1">_xll.BInterpol('Base CDI'!$H$4:$H$28,'Base CDI'!$I$4:$I$29,S4714,"Cubic","Extrapolate=Linear","MultiX=Average","Skip=True","Sort=True")</f>
        <v>13.867976744186047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50573</v>
      </c>
      <c r="T4715" s="43">
        <f ca="1">_xll.BInterpol('Base CDI'!$H$4:$H$28,'Base CDI'!$J$4:$J$29,S4715,"Cubic","Extrapolate=Linear","MultiX=Average","Skip=True","Sort=True")</f>
        <v>13.767803009575923</v>
      </c>
      <c r="U4715" s="43">
        <f ca="1">_xll.BInterpol('Base CDI'!$H$4:$H$28,'Base CDI'!$I$4:$I$29,S4715,"Cubic","Extrapolate=Linear","MultiX=Average","Skip=True","Sort=True")</f>
        <v>13.868046511627906</v>
      </c>
    </row>
    <row r="4716" spans="16:21" x14ac:dyDescent="0.25">
      <c r="P4716" s="10">
        <v>41373</v>
      </c>
      <c r="Q4716">
        <v>30.21979</v>
      </c>
      <c r="S4716" s="42">
        <f t="shared" ca="1" si="78"/>
        <v>50574</v>
      </c>
      <c r="T4716" s="43">
        <f ca="1">_xll.BInterpol('Base CDI'!$H$4:$H$28,'Base CDI'!$J$4:$J$29,S4716,"Cubic","Extrapolate=Linear","MultiX=Average","Skip=True","Sort=True")</f>
        <v>13.767683994528044</v>
      </c>
      <c r="U4716" s="43">
        <f ca="1">_xll.BInterpol('Base CDI'!$H$4:$H$28,'Base CDI'!$I$4:$I$29,S4716,"Cubic","Extrapolate=Linear","MultiX=Average","Skip=True","Sort=True")</f>
        <v>13.868116279069767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50575</v>
      </c>
      <c r="T4717" s="43">
        <f ca="1">_xll.BInterpol('Base CDI'!$H$4:$H$28,'Base CDI'!$J$4:$J$29,S4717,"Cubic","Extrapolate=Linear","MultiX=Average","Skip=True","Sort=True")</f>
        <v>13.767564979480165</v>
      </c>
      <c r="U4717" s="43">
        <f ca="1">_xll.BInterpol('Base CDI'!$H$4:$H$28,'Base CDI'!$I$4:$I$29,S4717,"Cubic","Extrapolate=Linear","MultiX=Average","Skip=True","Sort=True")</f>
        <v>13.868186046511628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50576</v>
      </c>
      <c r="T4718" s="43">
        <f ca="1">_xll.BInterpol('Base CDI'!$H$4:$H$28,'Base CDI'!$J$4:$J$29,S4718,"Cubic","Extrapolate=Linear","MultiX=Average","Skip=True","Sort=True")</f>
        <v>13.767445964432284</v>
      </c>
      <c r="U4718" s="43">
        <f ca="1">_xll.BInterpol('Base CDI'!$H$4:$H$28,'Base CDI'!$I$4:$I$29,S4718,"Cubic","Extrapolate=Linear","MultiX=Average","Skip=True","Sort=True")</f>
        <v>13.868255813953487</v>
      </c>
    </row>
    <row r="4719" spans="16:21" x14ac:dyDescent="0.25">
      <c r="P4719" s="10">
        <v>41376</v>
      </c>
      <c r="Q4719">
        <v>30.24417</v>
      </c>
      <c r="S4719" s="42">
        <f t="shared" ca="1" si="78"/>
        <v>50577</v>
      </c>
      <c r="T4719" s="43">
        <f ca="1">_xll.BInterpol('Base CDI'!$H$4:$H$28,'Base CDI'!$J$4:$J$29,S4719,"Cubic","Extrapolate=Linear","MultiX=Average","Skip=True","Sort=True")</f>
        <v>13.767326949384405</v>
      </c>
      <c r="U4719" s="43">
        <f ca="1">_xll.BInterpol('Base CDI'!$H$4:$H$28,'Base CDI'!$I$4:$I$29,S4719,"Cubic","Extrapolate=Linear","MultiX=Average","Skip=True","Sort=True")</f>
        <v>13.868325581395348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50578</v>
      </c>
      <c r="T4720" s="43">
        <f ca="1">_xll.BInterpol('Base CDI'!$H$4:$H$28,'Base CDI'!$J$4:$J$29,S4720,"Cubic","Extrapolate=Linear","MultiX=Average","Skip=True","Sort=True")</f>
        <v>13.767207934336525</v>
      </c>
      <c r="U4720" s="43">
        <f ca="1">_xll.BInterpol('Base CDI'!$H$4:$H$28,'Base CDI'!$I$4:$I$29,S4720,"Cubic","Extrapolate=Linear","MultiX=Average","Skip=True","Sort=True")</f>
        <v>13.868395348837209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50579</v>
      </c>
      <c r="T4721" s="43">
        <f ca="1">_xll.BInterpol('Base CDI'!$H$4:$H$28,'Base CDI'!$J$4:$J$29,S4721,"Cubic","Extrapolate=Linear","MultiX=Average","Skip=True","Sort=True")</f>
        <v>13.767088919288645</v>
      </c>
      <c r="U4721" s="43">
        <f ca="1">_xll.BInterpol('Base CDI'!$H$4:$H$28,'Base CDI'!$I$4:$I$29,S4721,"Cubic","Extrapolate=Linear","MultiX=Average","Skip=True","Sort=True")</f>
        <v>13.868465116279069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50580</v>
      </c>
      <c r="T4722" s="43">
        <f ca="1">_xll.BInterpol('Base CDI'!$H$4:$H$28,'Base CDI'!$J$4:$J$29,S4722,"Cubic","Extrapolate=Linear","MultiX=Average","Skip=True","Sort=True")</f>
        <v>13.766969904240765</v>
      </c>
      <c r="U4722" s="43">
        <f ca="1">_xll.BInterpol('Base CDI'!$H$4:$H$28,'Base CDI'!$I$4:$I$29,S4722,"Cubic","Extrapolate=Linear","MultiX=Average","Skip=True","Sort=True")</f>
        <v>13.86853488372093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50581</v>
      </c>
      <c r="T4723" s="43">
        <f ca="1">_xll.BInterpol('Base CDI'!$H$4:$H$28,'Base CDI'!$J$4:$J$29,S4723,"Cubic","Extrapolate=Linear","MultiX=Average","Skip=True","Sort=True")</f>
        <v>13.766850889192886</v>
      </c>
      <c r="U4723" s="43">
        <f ca="1">_xll.BInterpol('Base CDI'!$H$4:$H$28,'Base CDI'!$I$4:$I$29,S4723,"Cubic","Extrapolate=Linear","MultiX=Average","Skip=True","Sort=True")</f>
        <v>13.868604651162791</v>
      </c>
    </row>
    <row r="4724" spans="16:21" x14ac:dyDescent="0.25">
      <c r="P4724" s="10">
        <v>41383</v>
      </c>
      <c r="Q4724">
        <v>30.28509</v>
      </c>
      <c r="S4724" s="42">
        <f t="shared" ca="1" si="78"/>
        <v>50582</v>
      </c>
      <c r="T4724" s="43">
        <f ca="1">_xll.BInterpol('Base CDI'!$H$4:$H$28,'Base CDI'!$J$4:$J$29,S4724,"Cubic","Extrapolate=Linear","MultiX=Average","Skip=True","Sort=True")</f>
        <v>13.766731874145007</v>
      </c>
      <c r="U4724" s="43">
        <f ca="1">_xll.BInterpol('Base CDI'!$H$4:$H$28,'Base CDI'!$I$4:$I$29,S4724,"Cubic","Extrapolate=Linear","MultiX=Average","Skip=True","Sort=True")</f>
        <v>13.86867441860465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50583</v>
      </c>
      <c r="T4725" s="43">
        <f ca="1">_xll.BInterpol('Base CDI'!$H$4:$H$28,'Base CDI'!$J$4:$J$29,S4725,"Cubic","Extrapolate=Linear","MultiX=Average","Skip=True","Sort=True")</f>
        <v>13.766612859097126</v>
      </c>
      <c r="U4725" s="43">
        <f ca="1">_xll.BInterpol('Base CDI'!$H$4:$H$28,'Base CDI'!$I$4:$I$29,S4725,"Cubic","Extrapolate=Linear","MultiX=Average","Skip=True","Sort=True")</f>
        <v>13.868744186046511</v>
      </c>
    </row>
    <row r="4726" spans="16:21" x14ac:dyDescent="0.25">
      <c r="P4726" s="10">
        <v>41387</v>
      </c>
      <c r="Q4726">
        <v>30.3019</v>
      </c>
      <c r="S4726" s="42">
        <f t="shared" ca="1" si="78"/>
        <v>50584</v>
      </c>
      <c r="T4726" s="43">
        <f ca="1">_xll.BInterpol('Base CDI'!$H$4:$H$28,'Base CDI'!$J$4:$J$29,S4726,"Cubic","Extrapolate=Linear","MultiX=Average","Skip=True","Sort=True")</f>
        <v>13.766493844049247</v>
      </c>
      <c r="U4726" s="43">
        <f ca="1">_xll.BInterpol('Base CDI'!$H$4:$H$28,'Base CDI'!$I$4:$I$29,S4726,"Cubic","Extrapolate=Linear","MultiX=Average","Skip=True","Sort=True")</f>
        <v>13.868813953488372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50585</v>
      </c>
      <c r="T4727" s="43">
        <f ca="1">_xll.BInterpol('Base CDI'!$H$4:$H$28,'Base CDI'!$J$4:$J$29,S4727,"Cubic","Extrapolate=Linear","MultiX=Average","Skip=True","Sort=True")</f>
        <v>13.766374829001368</v>
      </c>
      <c r="U4727" s="43">
        <f ca="1">_xll.BInterpol('Base CDI'!$H$4:$H$28,'Base CDI'!$I$4:$I$29,S4727,"Cubic","Extrapolate=Linear","MultiX=Average","Skip=True","Sort=True")</f>
        <v>13.868883720930231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50586</v>
      </c>
      <c r="T4728" s="43">
        <f ca="1">_xll.BInterpol('Base CDI'!$H$4:$H$28,'Base CDI'!$J$4:$J$29,S4728,"Cubic","Extrapolate=Linear","MultiX=Average","Skip=True","Sort=True")</f>
        <v>13.766255813953489</v>
      </c>
      <c r="U4728" s="43">
        <f ca="1">_xll.BInterpol('Base CDI'!$H$4:$H$28,'Base CDI'!$I$4:$I$29,S4728,"Cubic","Extrapolate=Linear","MultiX=Average","Skip=True","Sort=True")</f>
        <v>13.868953488372092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50587</v>
      </c>
      <c r="T4729" s="43">
        <f ca="1">_xll.BInterpol('Base CDI'!$H$4:$H$28,'Base CDI'!$J$4:$J$29,S4729,"Cubic","Extrapolate=Linear","MultiX=Average","Skip=True","Sort=True")</f>
        <v>13.766136798905608</v>
      </c>
      <c r="U4729" s="43">
        <f ca="1">_xll.BInterpol('Base CDI'!$H$4:$H$28,'Base CDI'!$I$4:$I$29,S4729,"Cubic","Extrapolate=Linear","MultiX=Average","Skip=True","Sort=True")</f>
        <v>13.869023255813953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50588</v>
      </c>
      <c r="T4730" s="43">
        <f ca="1">_xll.BInterpol('Base CDI'!$H$4:$H$28,'Base CDI'!$J$4:$J$29,S4730,"Cubic","Extrapolate=Linear","MultiX=Average","Skip=True","Sort=True")</f>
        <v>13.766017783857729</v>
      </c>
      <c r="U4730" s="43">
        <f ca="1">_xll.BInterpol('Base CDI'!$H$4:$H$28,'Base CDI'!$I$4:$I$29,S4730,"Cubic","Extrapolate=Linear","MultiX=Average","Skip=True","Sort=True")</f>
        <v>13.869093023255813</v>
      </c>
    </row>
    <row r="4731" spans="16:21" x14ac:dyDescent="0.25">
      <c r="P4731" s="10">
        <v>41394</v>
      </c>
      <c r="Q4731">
        <v>30.34393</v>
      </c>
      <c r="S4731" s="42">
        <f t="shared" ca="1" si="78"/>
        <v>50589</v>
      </c>
      <c r="T4731" s="43">
        <f ca="1">_xll.BInterpol('Base CDI'!$H$4:$H$28,'Base CDI'!$J$4:$J$29,S4731,"Cubic","Extrapolate=Linear","MultiX=Average","Skip=True","Sort=True")</f>
        <v>13.76589876880985</v>
      </c>
      <c r="U4731" s="43">
        <f ca="1">_xll.BInterpol('Base CDI'!$H$4:$H$28,'Base CDI'!$I$4:$I$29,S4731,"Cubic","Extrapolate=Linear","MultiX=Average","Skip=True","Sort=True")</f>
        <v>13.869162790697674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50590</v>
      </c>
      <c r="T4732" s="43">
        <f ca="1">_xll.BInterpol('Base CDI'!$H$4:$H$28,'Base CDI'!$J$4:$J$29,S4732,"Cubic","Extrapolate=Linear","MultiX=Average","Skip=True","Sort=True")</f>
        <v>13.76577975376197</v>
      </c>
      <c r="U4732" s="43">
        <f ca="1">_xll.BInterpol('Base CDI'!$H$4:$H$28,'Base CDI'!$I$4:$I$29,S4732,"Cubic","Extrapolate=Linear","MultiX=Average","Skip=True","Sort=True")</f>
        <v>13.869232558139535</v>
      </c>
    </row>
    <row r="4733" spans="16:21" x14ac:dyDescent="0.25">
      <c r="P4733" s="10">
        <v>41397</v>
      </c>
      <c r="Q4733">
        <v>30.36074</v>
      </c>
      <c r="S4733" s="42">
        <f t="shared" ca="1" si="78"/>
        <v>50591</v>
      </c>
      <c r="T4733" s="43">
        <f ca="1">_xll.BInterpol('Base CDI'!$H$4:$H$28,'Base CDI'!$J$4:$J$29,S4733,"Cubic","Extrapolate=Linear","MultiX=Average","Skip=True","Sort=True")</f>
        <v>13.765660738714089</v>
      </c>
      <c r="U4733" s="43">
        <f ca="1">_xll.BInterpol('Base CDI'!$H$4:$H$28,'Base CDI'!$I$4:$I$29,S4733,"Cubic","Extrapolate=Linear","MultiX=Average","Skip=True","Sort=True")</f>
        <v>13.869302325581396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50592</v>
      </c>
      <c r="T4734" s="43">
        <f ca="1">_xll.BInterpol('Base CDI'!$H$4:$H$28,'Base CDI'!$J$4:$J$29,S4734,"Cubic","Extrapolate=Linear","MultiX=Average","Skip=True","Sort=True")</f>
        <v>13.76554172366621</v>
      </c>
      <c r="U4734" s="43">
        <f ca="1">_xll.BInterpol('Base CDI'!$H$4:$H$28,'Base CDI'!$I$4:$I$29,S4734,"Cubic","Extrapolate=Linear","MultiX=Average","Skip=True","Sort=True")</f>
        <v>13.869372093023255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50593</v>
      </c>
      <c r="T4735" s="43">
        <f ca="1">_xll.BInterpol('Base CDI'!$H$4:$H$28,'Base CDI'!$J$4:$J$29,S4735,"Cubic","Extrapolate=Linear","MultiX=Average","Skip=True","Sort=True")</f>
        <v>13.765422708618331</v>
      </c>
      <c r="U4735" s="43">
        <f ca="1">_xll.BInterpol('Base CDI'!$H$4:$H$28,'Base CDI'!$I$4:$I$29,S4735,"Cubic","Extrapolate=Linear","MultiX=Average","Skip=True","Sort=True")</f>
        <v>13.869441860465116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50594</v>
      </c>
      <c r="T4736" s="43">
        <f ca="1">_xll.BInterpol('Base CDI'!$H$4:$H$28,'Base CDI'!$J$4:$J$29,S4736,"Cubic","Extrapolate=Linear","MultiX=Average","Skip=True","Sort=True")</f>
        <v>13.765303693570452</v>
      </c>
      <c r="U4736" s="43">
        <f ca="1">_xll.BInterpol('Base CDI'!$H$4:$H$28,'Base CDI'!$I$4:$I$29,S4736,"Cubic","Extrapolate=Linear","MultiX=Average","Skip=True","Sort=True")</f>
        <v>13.869511627906977</v>
      </c>
    </row>
    <row r="4737" spans="16:21" x14ac:dyDescent="0.25">
      <c r="P4737" s="10">
        <v>41403</v>
      </c>
      <c r="Q4737">
        <v>30.39443</v>
      </c>
      <c r="S4737" s="42">
        <f t="shared" ca="1" si="78"/>
        <v>50595</v>
      </c>
      <c r="T4737" s="43">
        <f ca="1">_xll.BInterpol('Base CDI'!$H$4:$H$28,'Base CDI'!$J$4:$J$29,S4737,"Cubic","Extrapolate=Linear","MultiX=Average","Skip=True","Sort=True")</f>
        <v>13.765184678522571</v>
      </c>
      <c r="U4737" s="43">
        <f ca="1">_xll.BInterpol('Base CDI'!$H$4:$H$28,'Base CDI'!$I$4:$I$29,S4737,"Cubic","Extrapolate=Linear","MultiX=Average","Skip=True","Sort=True")</f>
        <v>13.869581395348836</v>
      </c>
    </row>
    <row r="4738" spans="16:21" x14ac:dyDescent="0.25">
      <c r="P4738" s="10">
        <v>41404</v>
      </c>
      <c r="Q4738">
        <v>30.40286</v>
      </c>
      <c r="S4738" s="42">
        <f t="shared" ca="1" si="78"/>
        <v>50596</v>
      </c>
      <c r="T4738" s="43">
        <f ca="1">_xll.BInterpol('Base CDI'!$H$4:$H$28,'Base CDI'!$J$4:$J$29,S4738,"Cubic","Extrapolate=Linear","MultiX=Average","Skip=True","Sort=True")</f>
        <v>13.765065663474692</v>
      </c>
      <c r="U4738" s="43">
        <f ca="1">_xll.BInterpol('Base CDI'!$H$4:$H$28,'Base CDI'!$I$4:$I$29,S4738,"Cubic","Extrapolate=Linear","MultiX=Average","Skip=True","Sort=True")</f>
        <v>13.869651162790698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50597</v>
      </c>
      <c r="T4739" s="43">
        <f ca="1">_xll.BInterpol('Base CDI'!$H$4:$H$28,'Base CDI'!$J$4:$J$29,S4739,"Cubic","Extrapolate=Linear","MultiX=Average","Skip=True","Sort=True")</f>
        <v>13.764946648426813</v>
      </c>
      <c r="U4739" s="43">
        <f ca="1">_xll.BInterpol('Base CDI'!$H$4:$H$28,'Base CDI'!$I$4:$I$29,S4739,"Cubic","Extrapolate=Linear","MultiX=Average","Skip=True","Sort=True")</f>
        <v>13.869720930232559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50598</v>
      </c>
      <c r="T4740" s="43">
        <f ca="1">_xll.BInterpol('Base CDI'!$H$4:$H$28,'Base CDI'!$J$4:$J$29,S4740,"Cubic","Extrapolate=Linear","MultiX=Average","Skip=True","Sort=True")</f>
        <v>13.764827633378932</v>
      </c>
      <c r="U4740" s="43">
        <f ca="1">_xll.BInterpol('Base CDI'!$H$4:$H$28,'Base CDI'!$I$4:$I$29,S4740,"Cubic","Extrapolate=Linear","MultiX=Average","Skip=True","Sort=True")</f>
        <v>13.869790697674418</v>
      </c>
    </row>
    <row r="4741" spans="16:21" x14ac:dyDescent="0.25">
      <c r="P4741" s="10">
        <v>41409</v>
      </c>
      <c r="Q4741">
        <v>30.42811</v>
      </c>
      <c r="S4741" s="42">
        <f t="shared" ca="1" si="78"/>
        <v>50599</v>
      </c>
      <c r="T4741" s="43">
        <f ca="1">_xll.BInterpol('Base CDI'!$H$4:$H$28,'Base CDI'!$J$4:$J$29,S4741,"Cubic","Extrapolate=Linear","MultiX=Average","Skip=True","Sort=True")</f>
        <v>13.764708618331053</v>
      </c>
      <c r="U4741" s="43">
        <f ca="1">_xll.BInterpol('Base CDI'!$H$4:$H$28,'Base CDI'!$I$4:$I$29,S4741,"Cubic","Extrapolate=Linear","MultiX=Average","Skip=True","Sort=True")</f>
        <v>13.869860465116279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50600</v>
      </c>
      <c r="T4742" s="43">
        <f ca="1">_xll.BInterpol('Base CDI'!$H$4:$H$28,'Base CDI'!$J$4:$J$29,S4742,"Cubic","Extrapolate=Linear","MultiX=Average","Skip=True","Sort=True")</f>
        <v>13.764589603283174</v>
      </c>
      <c r="U4742" s="43">
        <f ca="1">_xll.BInterpol('Base CDI'!$H$4:$H$28,'Base CDI'!$I$4:$I$29,S4742,"Cubic","Extrapolate=Linear","MultiX=Average","Skip=True","Sort=True")</f>
        <v>13.86993023255814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50601</v>
      </c>
      <c r="T4743" s="43">
        <f ca="1">_xll.BInterpol('Base CDI'!$H$4:$H$28,'Base CDI'!$J$4:$J$29,S4743,"Cubic","Extrapolate=Linear","MultiX=Average","Skip=True","Sort=True")</f>
        <v>13.764470588235294</v>
      </c>
      <c r="U4743" s="43">
        <f ca="1">_xll.BInterpol('Base CDI'!$H$4:$H$28,'Base CDI'!$I$4:$I$29,S4743,"Cubic","Extrapolate=Linear","MultiX=Average","Skip=True","Sort=True")</f>
        <v>13.87</v>
      </c>
    </row>
    <row r="4744" spans="16:21" x14ac:dyDescent="0.25">
      <c r="P4744" s="10">
        <v>41414</v>
      </c>
      <c r="Q4744">
        <v>30.45337</v>
      </c>
      <c r="S4744" s="42">
        <f t="shared" ca="1" si="78"/>
        <v>50602</v>
      </c>
      <c r="T4744" s="43">
        <f ca="1">_xll.BInterpol('Base CDI'!$H$4:$H$28,'Base CDI'!$J$4:$J$29,S4744,"Cubic","Extrapolate=Linear","MultiX=Average","Skip=True","Sort=True")</f>
        <v>13.764351573187414</v>
      </c>
      <c r="U4744" s="43">
        <f ca="1">_xll.BInterpol('Base CDI'!$H$4:$H$28,'Base CDI'!$I$4:$I$29,S4744,"Cubic","Extrapolate=Linear","MultiX=Average","Skip=True","Sort=True")</f>
        <v>13.87006976744186</v>
      </c>
    </row>
    <row r="4745" spans="16:21" x14ac:dyDescent="0.25">
      <c r="P4745" s="10">
        <v>41415</v>
      </c>
      <c r="Q4745">
        <v>30.4618</v>
      </c>
      <c r="S4745" s="42">
        <f t="shared" ca="1" si="78"/>
        <v>50603</v>
      </c>
      <c r="T4745" s="43">
        <f ca="1">_xll.BInterpol('Base CDI'!$H$4:$H$28,'Base CDI'!$J$4:$J$29,S4745,"Cubic","Extrapolate=Linear","MultiX=Average","Skip=True","Sort=True")</f>
        <v>13.764232558139534</v>
      </c>
      <c r="U4745" s="43">
        <f ca="1">_xll.BInterpol('Base CDI'!$H$4:$H$28,'Base CDI'!$I$4:$I$29,S4745,"Cubic","Extrapolate=Linear","MultiX=Average","Skip=True","Sort=True")</f>
        <v>13.870139534883721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50604</v>
      </c>
      <c r="T4746" s="43">
        <f ca="1">_xll.BInterpol('Base CDI'!$H$4:$H$28,'Base CDI'!$J$4:$J$29,S4746,"Cubic","Extrapolate=Linear","MultiX=Average","Skip=True","Sort=True")</f>
        <v>13.764113543091655</v>
      </c>
      <c r="U4746" s="43">
        <f ca="1">_xll.BInterpol('Base CDI'!$H$4:$H$28,'Base CDI'!$I$4:$I$29,S4746,"Cubic","Extrapolate=Linear","MultiX=Average","Skip=True","Sort=True")</f>
        <v>13.870209302325581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50605</v>
      </c>
      <c r="T4747" s="43">
        <f ca="1">_xll.BInterpol('Base CDI'!$H$4:$H$28,'Base CDI'!$J$4:$J$29,S4747,"Cubic","Extrapolate=Linear","MultiX=Average","Skip=True","Sort=True")</f>
        <v>13.763994528043776</v>
      </c>
      <c r="U4747" s="43">
        <f ca="1">_xll.BInterpol('Base CDI'!$H$4:$H$28,'Base CDI'!$I$4:$I$29,S4747,"Cubic","Extrapolate=Linear","MultiX=Average","Skip=True","Sort=True")</f>
        <v>13.870279069767442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50606</v>
      </c>
      <c r="T4748" s="43">
        <f ca="1">_xll.BInterpol('Base CDI'!$H$4:$H$28,'Base CDI'!$J$4:$J$29,S4748,"Cubic","Extrapolate=Linear","MultiX=Average","Skip=True","Sort=True")</f>
        <v>13.763875512995895</v>
      </c>
      <c r="U4748" s="43">
        <f ca="1">_xll.BInterpol('Base CDI'!$H$4:$H$28,'Base CDI'!$I$4:$I$29,S4748,"Cubic","Extrapolate=Linear","MultiX=Average","Skip=True","Sort=True")</f>
        <v>13.870348837209303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50607</v>
      </c>
      <c r="T4749" s="43">
        <f ca="1">_xll.BInterpol('Base CDI'!$H$4:$H$28,'Base CDI'!$J$4:$J$29,S4749,"Cubic","Extrapolate=Linear","MultiX=Average","Skip=True","Sort=True")</f>
        <v>13.763756497948016</v>
      </c>
      <c r="U4749" s="43">
        <f ca="1">_xll.BInterpol('Base CDI'!$H$4:$H$28,'Base CDI'!$I$4:$I$29,S4749,"Cubic","Extrapolate=Linear","MultiX=Average","Skip=True","Sort=True")</f>
        <v>13.870418604651162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50608</v>
      </c>
      <c r="T4750" s="43">
        <f ca="1">_xll.BInterpol('Base CDI'!$H$4:$H$28,'Base CDI'!$J$4:$J$29,S4750,"Cubic","Extrapolate=Linear","MultiX=Average","Skip=True","Sort=True")</f>
        <v>13.763637482900137</v>
      </c>
      <c r="U4750" s="43">
        <f ca="1">_xll.BInterpol('Base CDI'!$H$4:$H$28,'Base CDI'!$I$4:$I$29,S4750,"Cubic","Extrapolate=Linear","MultiX=Average","Skip=True","Sort=True")</f>
        <v>13.870488372093023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50609</v>
      </c>
      <c r="T4751" s="43">
        <f ca="1">_xll.BInterpol('Base CDI'!$H$4:$H$28,'Base CDI'!$J$4:$J$29,S4751,"Cubic","Extrapolate=Linear","MultiX=Average","Skip=True","Sort=True")</f>
        <v>13.763518467852258</v>
      </c>
      <c r="U4751" s="43">
        <f ca="1">_xll.BInterpol('Base CDI'!$H$4:$H$28,'Base CDI'!$I$4:$I$29,S4751,"Cubic","Extrapolate=Linear","MultiX=Average","Skip=True","Sort=True")</f>
        <v>13.870558139534884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50610</v>
      </c>
      <c r="T4752" s="43">
        <f ca="1">_xll.BInterpol('Base CDI'!$H$4:$H$28,'Base CDI'!$J$4:$J$29,S4752,"Cubic","Extrapolate=Linear","MultiX=Average","Skip=True","Sort=True")</f>
        <v>13.763399452804377</v>
      </c>
      <c r="U4752" s="43">
        <f ca="1">_xll.BInterpol('Base CDI'!$H$4:$H$28,'Base CDI'!$I$4:$I$29,S4752,"Cubic","Extrapolate=Linear","MultiX=Average","Skip=True","Sort=True")</f>
        <v>13.870627906976743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50611</v>
      </c>
      <c r="T4753" s="43">
        <f ca="1">_xll.BInterpol('Base CDI'!$H$4:$H$28,'Base CDI'!$J$4:$J$29,S4753,"Cubic","Extrapolate=Linear","MultiX=Average","Skip=True","Sort=True")</f>
        <v>13.763280437756498</v>
      </c>
      <c r="U4753" s="43">
        <f ca="1">_xll.BInterpol('Base CDI'!$H$4:$H$28,'Base CDI'!$I$4:$I$29,S4753,"Cubic","Extrapolate=Linear","MultiX=Average","Skip=True","Sort=True")</f>
        <v>13.870697674418604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50612</v>
      </c>
      <c r="T4754" s="43">
        <f ca="1">_xll.BInterpol('Base CDI'!$H$4:$H$28,'Base CDI'!$J$4:$J$29,S4754,"Cubic","Extrapolate=Linear","MultiX=Average","Skip=True","Sort=True")</f>
        <v>13.763161422708619</v>
      </c>
      <c r="U4754" s="43">
        <f ca="1">_xll.BInterpol('Base CDI'!$H$4:$H$28,'Base CDI'!$I$4:$I$29,S4754,"Cubic","Extrapolate=Linear","MultiX=Average","Skip=True","Sort=True")</f>
        <v>13.870767441860465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50613</v>
      </c>
      <c r="T4755" s="43">
        <f ca="1">_xll.BInterpol('Base CDI'!$H$4:$H$28,'Base CDI'!$J$4:$J$29,S4755,"Cubic","Extrapolate=Linear","MultiX=Average","Skip=True","Sort=True")</f>
        <v>13.763042407660738</v>
      </c>
      <c r="U4755" s="43">
        <f ca="1">_xll.BInterpol('Base CDI'!$H$4:$H$28,'Base CDI'!$I$4:$I$29,S4755,"Cubic","Extrapolate=Linear","MultiX=Average","Skip=True","Sort=True")</f>
        <v>13.870837209302325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50614</v>
      </c>
      <c r="T4756" s="43">
        <f ca="1">_xll.BInterpol('Base CDI'!$H$4:$H$28,'Base CDI'!$J$4:$J$29,S4756,"Cubic","Extrapolate=Linear","MultiX=Average","Skip=True","Sort=True")</f>
        <v>13.762923392612858</v>
      </c>
      <c r="U4756" s="43">
        <f ca="1">_xll.BInterpol('Base CDI'!$H$4:$H$28,'Base CDI'!$I$4:$I$29,S4756,"Cubic","Extrapolate=Linear","MultiX=Average","Skip=True","Sort=True")</f>
        <v>13.870906976744186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50615</v>
      </c>
      <c r="T4757" s="43">
        <f ca="1">_xll.BInterpol('Base CDI'!$H$4:$H$28,'Base CDI'!$J$4:$J$29,S4757,"Cubic","Extrapolate=Linear","MultiX=Average","Skip=True","Sort=True")</f>
        <v>13.762804377564979</v>
      </c>
      <c r="U4757" s="43">
        <f ca="1">_xll.BInterpol('Base CDI'!$H$4:$H$28,'Base CDI'!$I$4:$I$29,S4757,"Cubic","Extrapolate=Linear","MultiX=Average","Skip=True","Sort=True")</f>
        <v>13.870976744186047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50616</v>
      </c>
      <c r="T4758" s="43">
        <f ca="1">_xll.BInterpol('Base CDI'!$H$4:$H$28,'Base CDI'!$J$4:$J$29,S4758,"Cubic","Extrapolate=Linear","MultiX=Average","Skip=True","Sort=True")</f>
        <v>13.7626853625171</v>
      </c>
      <c r="U4758" s="43">
        <f ca="1">_xll.BInterpol('Base CDI'!$H$4:$H$28,'Base CDI'!$I$4:$I$29,S4758,"Cubic","Extrapolate=Linear","MultiX=Average","Skip=True","Sort=True")</f>
        <v>13.871046511627906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50617</v>
      </c>
      <c r="T4759" s="43">
        <f ca="1">_xll.BInterpol('Base CDI'!$H$4:$H$28,'Base CDI'!$J$4:$J$29,S4759,"Cubic","Extrapolate=Linear","MultiX=Average","Skip=True","Sort=True")</f>
        <v>13.762566347469219</v>
      </c>
      <c r="U4759" s="43">
        <f ca="1">_xll.BInterpol('Base CDI'!$H$4:$H$28,'Base CDI'!$I$4:$I$29,S4759,"Cubic","Extrapolate=Linear","MultiX=Average","Skip=True","Sort=True")</f>
        <v>13.871116279069767</v>
      </c>
    </row>
    <row r="4760" spans="16:21" x14ac:dyDescent="0.25">
      <c r="P4760" s="10">
        <v>41437</v>
      </c>
      <c r="Q4760">
        <v>30.59299</v>
      </c>
      <c r="S4760" s="42">
        <f t="shared" ca="1" si="79"/>
        <v>50618</v>
      </c>
      <c r="T4760" s="43">
        <f ca="1">_xll.BInterpol('Base CDI'!$H$4:$H$28,'Base CDI'!$J$4:$J$29,S4760,"Cubic","Extrapolate=Linear","MultiX=Average","Skip=True","Sort=True")</f>
        <v>13.76244733242134</v>
      </c>
      <c r="U4760" s="43">
        <f ca="1">_xll.BInterpol('Base CDI'!$H$4:$H$28,'Base CDI'!$I$4:$I$29,S4760,"Cubic","Extrapolate=Linear","MultiX=Average","Skip=True","Sort=True")</f>
        <v>13.871186046511628</v>
      </c>
    </row>
    <row r="4761" spans="16:21" x14ac:dyDescent="0.25">
      <c r="P4761" s="10">
        <v>41438</v>
      </c>
      <c r="Q4761">
        <v>30.60201</v>
      </c>
      <c r="S4761" s="42">
        <f t="shared" ca="1" si="79"/>
        <v>50619</v>
      </c>
      <c r="T4761" s="43">
        <f ca="1">_xll.BInterpol('Base CDI'!$H$4:$H$28,'Base CDI'!$J$4:$J$29,S4761,"Cubic","Extrapolate=Linear","MultiX=Average","Skip=True","Sort=True")</f>
        <v>13.762328317373461</v>
      </c>
      <c r="U4761" s="43">
        <f ca="1">_xll.BInterpol('Base CDI'!$H$4:$H$28,'Base CDI'!$I$4:$I$29,S4761,"Cubic","Extrapolate=Linear","MultiX=Average","Skip=True","Sort=True")</f>
        <v>13.871255813953487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50620</v>
      </c>
      <c r="T4762" s="43">
        <f ca="1">_xll.BInterpol('Base CDI'!$H$4:$H$28,'Base CDI'!$J$4:$J$29,S4762,"Cubic","Extrapolate=Linear","MultiX=Average","Skip=True","Sort=True")</f>
        <v>13.762209302325582</v>
      </c>
      <c r="U4762" s="43">
        <f ca="1">_xll.BInterpol('Base CDI'!$H$4:$H$28,'Base CDI'!$I$4:$I$29,S4762,"Cubic","Extrapolate=Linear","MultiX=Average","Skip=True","Sort=True")</f>
        <v>13.871325581395348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50621</v>
      </c>
      <c r="T4763" s="43">
        <f ca="1">_xll.BInterpol('Base CDI'!$H$4:$H$28,'Base CDI'!$J$4:$J$29,S4763,"Cubic","Extrapolate=Linear","MultiX=Average","Skip=True","Sort=True")</f>
        <v>13.762090287277701</v>
      </c>
      <c r="U4763" s="43">
        <f ca="1">_xll.BInterpol('Base CDI'!$H$4:$H$28,'Base CDI'!$I$4:$I$29,S4763,"Cubic","Extrapolate=Linear","MultiX=Average","Skip=True","Sort=True")</f>
        <v>13.871395348837209</v>
      </c>
    </row>
    <row r="4764" spans="16:21" x14ac:dyDescent="0.25">
      <c r="P4764" s="10">
        <v>41443</v>
      </c>
      <c r="Q4764">
        <v>30.62912</v>
      </c>
      <c r="S4764" s="42">
        <f t="shared" ca="1" si="79"/>
        <v>50622</v>
      </c>
      <c r="T4764" s="43">
        <f ca="1">_xll.BInterpol('Base CDI'!$H$4:$H$28,'Base CDI'!$J$4:$J$29,S4764,"Cubic","Extrapolate=Linear","MultiX=Average","Skip=True","Sort=True")</f>
        <v>13.761971272229822</v>
      </c>
      <c r="U4764" s="43">
        <f ca="1">_xll.BInterpol('Base CDI'!$H$4:$H$28,'Base CDI'!$I$4:$I$29,S4764,"Cubic","Extrapolate=Linear","MultiX=Average","Skip=True","Sort=True")</f>
        <v>13.871465116279069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50623</v>
      </c>
      <c r="T4765" s="43">
        <f ca="1">_xll.BInterpol('Base CDI'!$H$4:$H$28,'Base CDI'!$J$4:$J$29,S4765,"Cubic","Extrapolate=Linear","MultiX=Average","Skip=True","Sort=True")</f>
        <v>13.761852257181943</v>
      </c>
      <c r="U4765" s="43">
        <f ca="1">_xll.BInterpol('Base CDI'!$H$4:$H$28,'Base CDI'!$I$4:$I$29,S4765,"Cubic","Extrapolate=Linear","MultiX=Average","Skip=True","Sort=True")</f>
        <v>13.87153488372093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50624</v>
      </c>
      <c r="T4766" s="43">
        <f ca="1">_xll.BInterpol('Base CDI'!$H$4:$H$28,'Base CDI'!$J$4:$J$29,S4766,"Cubic","Extrapolate=Linear","MultiX=Average","Skip=True","Sort=True")</f>
        <v>13.761733242134063</v>
      </c>
      <c r="U4766" s="43">
        <f ca="1">_xll.BInterpol('Base CDI'!$H$4:$H$28,'Base CDI'!$I$4:$I$29,S4766,"Cubic","Extrapolate=Linear","MultiX=Average","Skip=True","Sort=True")</f>
        <v>13.871604651162791</v>
      </c>
    </row>
    <row r="4767" spans="16:21" x14ac:dyDescent="0.25">
      <c r="P4767" s="10">
        <v>41446</v>
      </c>
      <c r="Q4767">
        <v>30.65625</v>
      </c>
      <c r="S4767" s="42">
        <f t="shared" ca="1" si="79"/>
        <v>50625</v>
      </c>
      <c r="T4767" s="43">
        <f ca="1">_xll.BInterpol('Base CDI'!$H$4:$H$28,'Base CDI'!$J$4:$J$29,S4767,"Cubic","Extrapolate=Linear","MultiX=Average","Skip=True","Sort=True")</f>
        <v>13.761614227086183</v>
      </c>
      <c r="U4767" s="43">
        <f ca="1">_xll.BInterpol('Base CDI'!$H$4:$H$28,'Base CDI'!$I$4:$I$29,S4767,"Cubic","Extrapolate=Linear","MultiX=Average","Skip=True","Sort=True")</f>
        <v>13.87167441860465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50626</v>
      </c>
      <c r="T4768" s="43">
        <f ca="1">_xll.BInterpol('Base CDI'!$H$4:$H$28,'Base CDI'!$J$4:$J$29,S4768,"Cubic","Extrapolate=Linear","MultiX=Average","Skip=True","Sort=True")</f>
        <v>13.761495212038303</v>
      </c>
      <c r="U4768" s="43">
        <f ca="1">_xll.BInterpol('Base CDI'!$H$4:$H$28,'Base CDI'!$I$4:$I$29,S4768,"Cubic","Extrapolate=Linear","MultiX=Average","Skip=True","Sort=True")</f>
        <v>13.871744186046511</v>
      </c>
    </row>
    <row r="4769" spans="16:21" x14ac:dyDescent="0.25">
      <c r="P4769" s="10">
        <v>41450</v>
      </c>
      <c r="Q4769">
        <v>30.67435</v>
      </c>
      <c r="S4769" s="42">
        <f t="shared" ca="1" si="79"/>
        <v>50627</v>
      </c>
      <c r="T4769" s="43">
        <f ca="1">_xll.BInterpol('Base CDI'!$H$4:$H$28,'Base CDI'!$J$4:$J$29,S4769,"Cubic","Extrapolate=Linear","MultiX=Average","Skip=True","Sort=True")</f>
        <v>13.761376196990424</v>
      </c>
      <c r="U4769" s="43">
        <f ca="1">_xll.BInterpol('Base CDI'!$H$4:$H$28,'Base CDI'!$I$4:$I$29,S4769,"Cubic","Extrapolate=Linear","MultiX=Average","Skip=True","Sort=True")</f>
        <v>13.871813953488372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50628</v>
      </c>
      <c r="T4770" s="43">
        <f ca="1">_xll.BInterpol('Base CDI'!$H$4:$H$28,'Base CDI'!$J$4:$J$29,S4770,"Cubic","Extrapolate=Linear","MultiX=Average","Skip=True","Sort=True")</f>
        <v>13.761257181942543</v>
      </c>
      <c r="U4770" s="43">
        <f ca="1">_xll.BInterpol('Base CDI'!$H$4:$H$28,'Base CDI'!$I$4:$I$29,S4770,"Cubic","Extrapolate=Linear","MultiX=Average","Skip=True","Sort=True")</f>
        <v>13.871883720930231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50629</v>
      </c>
      <c r="T4771" s="43">
        <f ca="1">_xll.BInterpol('Base CDI'!$H$4:$H$28,'Base CDI'!$J$4:$J$29,S4771,"Cubic","Extrapolate=Linear","MultiX=Average","Skip=True","Sort=True")</f>
        <v>13.761138166894664</v>
      </c>
      <c r="U4771" s="43">
        <f ca="1">_xll.BInterpol('Base CDI'!$H$4:$H$28,'Base CDI'!$I$4:$I$29,S4771,"Cubic","Extrapolate=Linear","MultiX=Average","Skip=True","Sort=True")</f>
        <v>13.871953488372093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50630</v>
      </c>
      <c r="T4772" s="43">
        <f ca="1">_xll.BInterpol('Base CDI'!$H$4:$H$28,'Base CDI'!$J$4:$J$29,S4772,"Cubic","Extrapolate=Linear","MultiX=Average","Skip=True","Sort=True")</f>
        <v>13.761019151846785</v>
      </c>
      <c r="U4772" s="43">
        <f ca="1">_xll.BInterpol('Base CDI'!$H$4:$H$28,'Base CDI'!$I$4:$I$29,S4772,"Cubic","Extrapolate=Linear","MultiX=Average","Skip=True","Sort=True")</f>
        <v>13.872023255813954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50631</v>
      </c>
      <c r="T4773" s="43">
        <f ca="1">_xll.BInterpol('Base CDI'!$H$4:$H$28,'Base CDI'!$J$4:$J$29,S4773,"Cubic","Extrapolate=Linear","MultiX=Average","Skip=True","Sort=True")</f>
        <v>13.760900136798906</v>
      </c>
      <c r="U4773" s="43">
        <f ca="1">_xll.BInterpol('Base CDI'!$H$4:$H$28,'Base CDI'!$I$4:$I$29,S4773,"Cubic","Extrapolate=Linear","MultiX=Average","Skip=True","Sort=True")</f>
        <v>13.872093023255813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50632</v>
      </c>
      <c r="T4774" s="43">
        <f ca="1">_xll.BInterpol('Base CDI'!$H$4:$H$28,'Base CDI'!$J$4:$J$29,S4774,"Cubic","Extrapolate=Linear","MultiX=Average","Skip=True","Sort=True")</f>
        <v>13.760781121751025</v>
      </c>
      <c r="U4774" s="43">
        <f ca="1">_xll.BInterpol('Base CDI'!$H$4:$H$28,'Base CDI'!$I$4:$I$29,S4774,"Cubic","Extrapolate=Linear","MultiX=Average","Skip=True","Sort=True")</f>
        <v>13.872162790697674</v>
      </c>
    </row>
    <row r="4775" spans="16:21" x14ac:dyDescent="0.25">
      <c r="P4775" s="10">
        <v>41458</v>
      </c>
      <c r="Q4775">
        <v>30.7287</v>
      </c>
      <c r="S4775" s="42">
        <f t="shared" ca="1" si="79"/>
        <v>50633</v>
      </c>
      <c r="T4775" s="43">
        <f ca="1">_xll.BInterpol('Base CDI'!$H$4:$H$28,'Base CDI'!$J$4:$J$29,S4775,"Cubic","Extrapolate=Linear","MultiX=Average","Skip=True","Sort=True")</f>
        <v>13.760662106703146</v>
      </c>
      <c r="U4775" s="43">
        <f ca="1">_xll.BInterpol('Base CDI'!$H$4:$H$28,'Base CDI'!$I$4:$I$29,S4775,"Cubic","Extrapolate=Linear","MultiX=Average","Skip=True","Sort=True")</f>
        <v>13.872232558139535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50634</v>
      </c>
      <c r="T4776" s="43">
        <f ca="1">_xll.BInterpol('Base CDI'!$H$4:$H$28,'Base CDI'!$J$4:$J$29,S4776,"Cubic","Extrapolate=Linear","MultiX=Average","Skip=True","Sort=True")</f>
        <v>13.760543091655267</v>
      </c>
      <c r="U4776" s="43">
        <f ca="1">_xll.BInterpol('Base CDI'!$H$4:$H$28,'Base CDI'!$I$4:$I$29,S4776,"Cubic","Extrapolate=Linear","MultiX=Average","Skip=True","Sort=True")</f>
        <v>13.872302325581394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50635</v>
      </c>
      <c r="T4777" s="43">
        <f ca="1">_xll.BInterpol('Base CDI'!$H$4:$H$28,'Base CDI'!$J$4:$J$29,S4777,"Cubic","Extrapolate=Linear","MultiX=Average","Skip=True","Sort=True")</f>
        <v>13.760424076607388</v>
      </c>
      <c r="U4777" s="43">
        <f ca="1">_xll.BInterpol('Base CDI'!$H$4:$H$28,'Base CDI'!$I$4:$I$29,S4777,"Cubic","Extrapolate=Linear","MultiX=Average","Skip=True","Sort=True")</f>
        <v>13.872372093023255</v>
      </c>
    </row>
    <row r="4778" spans="16:21" x14ac:dyDescent="0.25">
      <c r="P4778" s="10">
        <v>41463</v>
      </c>
      <c r="Q4778">
        <v>30.75592</v>
      </c>
      <c r="S4778" s="42">
        <f t="shared" ca="1" si="79"/>
        <v>50636</v>
      </c>
      <c r="T4778" s="43">
        <f ca="1">_xll.BInterpol('Base CDI'!$H$4:$H$28,'Base CDI'!$J$4:$J$29,S4778,"Cubic","Extrapolate=Linear","MultiX=Average","Skip=True","Sort=True")</f>
        <v>13.760305061559507</v>
      </c>
      <c r="U4778" s="43">
        <f ca="1">_xll.BInterpol('Base CDI'!$H$4:$H$28,'Base CDI'!$I$4:$I$29,S4778,"Cubic","Extrapolate=Linear","MultiX=Average","Skip=True","Sort=True")</f>
        <v>13.872441860465116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50637</v>
      </c>
      <c r="T4779" s="43">
        <f ca="1">_xll.BInterpol('Base CDI'!$H$4:$H$28,'Base CDI'!$J$4:$J$29,S4779,"Cubic","Extrapolate=Linear","MultiX=Average","Skip=True","Sort=True")</f>
        <v>13.760186046511627</v>
      </c>
      <c r="U4779" s="43">
        <f ca="1">_xll.BInterpol('Base CDI'!$H$4:$H$28,'Base CDI'!$I$4:$I$29,S4779,"Cubic","Extrapolate=Linear","MultiX=Average","Skip=True","Sort=True")</f>
        <v>13.872511627906976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50638</v>
      </c>
      <c r="T4780" s="43">
        <f ca="1">_xll.BInterpol('Base CDI'!$H$4:$H$28,'Base CDI'!$J$4:$J$29,S4780,"Cubic","Extrapolate=Linear","MultiX=Average","Skip=True","Sort=True")</f>
        <v>13.760067031463748</v>
      </c>
      <c r="U4780" s="43">
        <f ca="1">_xll.BInterpol('Base CDI'!$H$4:$H$28,'Base CDI'!$I$4:$I$29,S4780,"Cubic","Extrapolate=Linear","MultiX=Average","Skip=True","Sort=True")</f>
        <v>13.872581395348837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50639</v>
      </c>
      <c r="T4781" s="43">
        <f ca="1">_xll.BInterpol('Base CDI'!$H$4:$H$28,'Base CDI'!$J$4:$J$29,S4781,"Cubic","Extrapolate=Linear","MultiX=Average","Skip=True","Sort=True")</f>
        <v>13.759948016415869</v>
      </c>
      <c r="U4781" s="43">
        <f ca="1">_xll.BInterpol('Base CDI'!$H$4:$H$28,'Base CDI'!$I$4:$I$29,S4781,"Cubic","Extrapolate=Linear","MultiX=Average","Skip=True","Sort=True")</f>
        <v>13.872651162790698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50640</v>
      </c>
      <c r="T4782" s="43">
        <f ca="1">_xll.BInterpol('Base CDI'!$H$4:$H$28,'Base CDI'!$J$4:$J$29,S4782,"Cubic","Extrapolate=Linear","MultiX=Average","Skip=True","Sort=True")</f>
        <v>13.759829001367988</v>
      </c>
      <c r="U4782" s="43">
        <f ca="1">_xll.BInterpol('Base CDI'!$H$4:$H$28,'Base CDI'!$I$4:$I$29,S4782,"Cubic","Extrapolate=Linear","MultiX=Average","Skip=True","Sort=True")</f>
        <v>13.872720930232557</v>
      </c>
    </row>
    <row r="4783" spans="16:21" x14ac:dyDescent="0.25">
      <c r="P4783" s="10">
        <v>41470</v>
      </c>
      <c r="Q4783">
        <v>30.80247</v>
      </c>
      <c r="S4783" s="42">
        <f t="shared" ca="1" si="79"/>
        <v>50641</v>
      </c>
      <c r="T4783" s="43">
        <f ca="1">_xll.BInterpol('Base CDI'!$H$4:$H$28,'Base CDI'!$J$4:$J$29,S4783,"Cubic","Extrapolate=Linear","MultiX=Average","Skip=True","Sort=True")</f>
        <v>13.759709986320109</v>
      </c>
      <c r="U4783" s="43">
        <f ca="1">_xll.BInterpol('Base CDI'!$H$4:$H$28,'Base CDI'!$I$4:$I$29,S4783,"Cubic","Extrapolate=Linear","MultiX=Average","Skip=True","Sort=True")</f>
        <v>13.872790697674418</v>
      </c>
    </row>
    <row r="4784" spans="16:21" x14ac:dyDescent="0.25">
      <c r="P4784" s="10">
        <v>41471</v>
      </c>
      <c r="Q4784">
        <v>30.81212</v>
      </c>
      <c r="S4784" s="42">
        <f t="shared" ca="1" si="79"/>
        <v>50642</v>
      </c>
      <c r="T4784" s="43">
        <f ca="1">_xll.BInterpol('Base CDI'!$H$4:$H$28,'Base CDI'!$J$4:$J$29,S4784,"Cubic","Extrapolate=Linear","MultiX=Average","Skip=True","Sort=True")</f>
        <v>13.75959097127223</v>
      </c>
      <c r="U4784" s="43">
        <f ca="1">_xll.BInterpol('Base CDI'!$H$4:$H$28,'Base CDI'!$I$4:$I$29,S4784,"Cubic","Extrapolate=Linear","MultiX=Average","Skip=True","Sort=True")</f>
        <v>13.872860465116279</v>
      </c>
    </row>
    <row r="4785" spans="16:21" x14ac:dyDescent="0.25">
      <c r="P4785" s="10">
        <v>41472</v>
      </c>
      <c r="Q4785">
        <v>30.82178</v>
      </c>
      <c r="S4785" s="42">
        <f t="shared" ca="1" si="79"/>
        <v>50643</v>
      </c>
      <c r="T4785" s="43">
        <f ca="1">_xll.BInterpol('Base CDI'!$H$4:$H$28,'Base CDI'!$J$4:$J$29,S4785,"Cubic","Extrapolate=Linear","MultiX=Average","Skip=True","Sort=True")</f>
        <v>13.759471956224349</v>
      </c>
      <c r="U4785" s="43">
        <f ca="1">_xll.BInterpol('Base CDI'!$H$4:$H$28,'Base CDI'!$I$4:$I$29,S4785,"Cubic","Extrapolate=Linear","MultiX=Average","Skip=True","Sort=True")</f>
        <v>13.87293023255814</v>
      </c>
    </row>
    <row r="4786" spans="16:21" x14ac:dyDescent="0.25">
      <c r="P4786" s="10">
        <v>41473</v>
      </c>
      <c r="Q4786">
        <v>30.83145</v>
      </c>
      <c r="S4786" s="42">
        <f t="shared" ca="1" si="79"/>
        <v>50644</v>
      </c>
      <c r="T4786" s="43">
        <f ca="1">_xll.BInterpol('Base CDI'!$H$4:$H$28,'Base CDI'!$J$4:$J$29,S4786,"Cubic","Extrapolate=Linear","MultiX=Average","Skip=True","Sort=True")</f>
        <v>13.75935294117647</v>
      </c>
      <c r="U4786" s="43">
        <f ca="1">_xll.BInterpol('Base CDI'!$H$4:$H$28,'Base CDI'!$I$4:$I$29,S4786,"Cubic","Extrapolate=Linear","MultiX=Average","Skip=True","Sort=True")</f>
        <v>13.872999999999999</v>
      </c>
    </row>
    <row r="4787" spans="16:21" x14ac:dyDescent="0.25">
      <c r="P4787" s="10">
        <v>41474</v>
      </c>
      <c r="Q4787">
        <v>30.84111</v>
      </c>
      <c r="S4787" s="42">
        <f t="shared" ca="1" si="79"/>
        <v>50645</v>
      </c>
      <c r="T4787" s="43">
        <f ca="1">_xll.BInterpol('Base CDI'!$H$4:$H$28,'Base CDI'!$J$4:$J$29,S4787,"Cubic","Extrapolate=Linear","MultiX=Average","Skip=True","Sort=True")</f>
        <v>13.759233926128591</v>
      </c>
      <c r="U4787" s="43">
        <f ca="1">_xll.BInterpol('Base CDI'!$H$4:$H$28,'Base CDI'!$I$4:$I$29,S4787,"Cubic","Extrapolate=Linear","MultiX=Average","Skip=True","Sort=True")</f>
        <v>13.87306976744186</v>
      </c>
    </row>
    <row r="4788" spans="16:21" x14ac:dyDescent="0.25">
      <c r="P4788" s="10">
        <v>41477</v>
      </c>
      <c r="Q4788">
        <v>30.85078</v>
      </c>
      <c r="S4788" s="42">
        <f t="shared" ca="1" si="79"/>
        <v>50646</v>
      </c>
      <c r="T4788" s="43">
        <f ca="1">_xll.BInterpol('Base CDI'!$H$4:$H$28,'Base CDI'!$J$4:$J$29,S4788,"Cubic","Extrapolate=Linear","MultiX=Average","Skip=True","Sort=True")</f>
        <v>13.759114911080712</v>
      </c>
      <c r="U4788" s="43">
        <f ca="1">_xll.BInterpol('Base CDI'!$H$4:$H$28,'Base CDI'!$I$4:$I$29,S4788,"Cubic","Extrapolate=Linear","MultiX=Average","Skip=True","Sort=True")</f>
        <v>13.873139534883721</v>
      </c>
    </row>
    <row r="4789" spans="16:21" x14ac:dyDescent="0.25">
      <c r="P4789" s="10">
        <v>41478</v>
      </c>
      <c r="Q4789">
        <v>30.86046</v>
      </c>
      <c r="S4789" s="42">
        <f t="shared" ca="1" si="79"/>
        <v>50647</v>
      </c>
      <c r="T4789" s="43">
        <f ca="1">_xll.BInterpol('Base CDI'!$H$4:$H$28,'Base CDI'!$J$4:$J$29,S4789,"Cubic","Extrapolate=Linear","MultiX=Average","Skip=True","Sort=True")</f>
        <v>13.758995896032831</v>
      </c>
      <c r="U4789" s="43">
        <f ca="1">_xll.BInterpol('Base CDI'!$H$4:$H$28,'Base CDI'!$I$4:$I$29,S4789,"Cubic","Extrapolate=Linear","MultiX=Average","Skip=True","Sort=True")</f>
        <v>13.873209302325581</v>
      </c>
    </row>
    <row r="4790" spans="16:21" x14ac:dyDescent="0.25">
      <c r="P4790" s="10">
        <v>41479</v>
      </c>
      <c r="Q4790">
        <v>30.87013</v>
      </c>
      <c r="S4790" s="42">
        <f t="shared" ca="1" si="79"/>
        <v>50648</v>
      </c>
      <c r="T4790" s="43">
        <f ca="1">_xll.BInterpol('Base CDI'!$H$4:$H$28,'Base CDI'!$J$4:$J$29,S4790,"Cubic","Extrapolate=Linear","MultiX=Average","Skip=True","Sort=True")</f>
        <v>13.758876880984952</v>
      </c>
      <c r="U4790" s="43">
        <f ca="1">_xll.BInterpol('Base CDI'!$H$4:$H$28,'Base CDI'!$I$4:$I$29,S4790,"Cubic","Extrapolate=Linear","MultiX=Average","Skip=True","Sort=True")</f>
        <v>13.873279069767442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50649</v>
      </c>
      <c r="T4791" s="43">
        <f ca="1">_xll.BInterpol('Base CDI'!$H$4:$H$28,'Base CDI'!$J$4:$J$29,S4791,"Cubic","Extrapolate=Linear","MultiX=Average","Skip=True","Sort=True")</f>
        <v>13.758757865937072</v>
      </c>
      <c r="U4791" s="43">
        <f ca="1">_xll.BInterpol('Base CDI'!$H$4:$H$28,'Base CDI'!$I$4:$I$29,S4791,"Cubic","Extrapolate=Linear","MultiX=Average","Skip=True","Sort=True")</f>
        <v>13.873348837209303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50650</v>
      </c>
      <c r="T4792" s="43">
        <f ca="1">_xll.BInterpol('Base CDI'!$H$4:$H$28,'Base CDI'!$J$4:$J$29,S4792,"Cubic","Extrapolate=Linear","MultiX=Average","Skip=True","Sort=True")</f>
        <v>13.758638850889193</v>
      </c>
      <c r="U4792" s="43">
        <f ca="1">_xll.BInterpol('Base CDI'!$H$4:$H$28,'Base CDI'!$I$4:$I$29,S4792,"Cubic","Extrapolate=Linear","MultiX=Average","Skip=True","Sort=True")</f>
        <v>13.873418604651162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50651</v>
      </c>
      <c r="T4793" s="43">
        <f ca="1">_xll.BInterpol('Base CDI'!$H$4:$H$28,'Base CDI'!$J$4:$J$29,S4793,"Cubic","Extrapolate=Linear","MultiX=Average","Skip=True","Sort=True")</f>
        <v>13.758519835841312</v>
      </c>
      <c r="U4793" s="43">
        <f ca="1">_xll.BInterpol('Base CDI'!$H$4:$H$28,'Base CDI'!$I$4:$I$29,S4793,"Cubic","Extrapolate=Linear","MultiX=Average","Skip=True","Sort=True")</f>
        <v>13.873488372093023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50652</v>
      </c>
      <c r="T4794" s="43">
        <f ca="1">_xll.BInterpol('Base CDI'!$H$4:$H$28,'Base CDI'!$J$4:$J$29,S4794,"Cubic","Extrapolate=Linear","MultiX=Average","Skip=True","Sort=True")</f>
        <v>13.758400820793433</v>
      </c>
      <c r="U4794" s="43">
        <f ca="1">_xll.BInterpol('Base CDI'!$H$4:$H$28,'Base CDI'!$I$4:$I$29,S4794,"Cubic","Extrapolate=Linear","MultiX=Average","Skip=True","Sort=True")</f>
        <v>13.873558139534884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50653</v>
      </c>
      <c r="T4795" s="43">
        <f ca="1">_xll.BInterpol('Base CDI'!$H$4:$H$28,'Base CDI'!$J$4:$J$29,S4795,"Cubic","Extrapolate=Linear","MultiX=Average","Skip=True","Sort=True")</f>
        <v>13.758281805745554</v>
      </c>
      <c r="U4795" s="43">
        <f ca="1">_xll.BInterpol('Base CDI'!$H$4:$H$28,'Base CDI'!$I$4:$I$29,S4795,"Cubic","Extrapolate=Linear","MultiX=Average","Skip=True","Sort=True")</f>
        <v>13.873627906976743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50654</v>
      </c>
      <c r="T4796" s="43">
        <f ca="1">_xll.BInterpol('Base CDI'!$H$4:$H$28,'Base CDI'!$J$4:$J$29,S4796,"Cubic","Extrapolate=Linear","MultiX=Average","Skip=True","Sort=True")</f>
        <v>13.758162790697675</v>
      </c>
      <c r="U4796" s="43">
        <f ca="1">_xll.BInterpol('Base CDI'!$H$4:$H$28,'Base CDI'!$I$4:$I$29,S4796,"Cubic","Extrapolate=Linear","MultiX=Average","Skip=True","Sort=True")</f>
        <v>13.873697674418604</v>
      </c>
    </row>
    <row r="4797" spans="16:21" x14ac:dyDescent="0.25">
      <c r="P4797" s="10">
        <v>41488</v>
      </c>
      <c r="Q4797">
        <v>30.93796</v>
      </c>
      <c r="S4797" s="42">
        <f t="shared" ca="1" si="79"/>
        <v>50655</v>
      </c>
      <c r="T4797" s="43">
        <f ca="1">_xll.BInterpol('Base CDI'!$H$4:$H$28,'Base CDI'!$J$4:$J$29,S4797,"Cubic","Extrapolate=Linear","MultiX=Average","Skip=True","Sort=True")</f>
        <v>13.758043775649794</v>
      </c>
      <c r="U4797" s="43">
        <f ca="1">_xll.BInterpol('Base CDI'!$H$4:$H$28,'Base CDI'!$I$4:$I$29,S4797,"Cubic","Extrapolate=Linear","MultiX=Average","Skip=True","Sort=True")</f>
        <v>13.873767441860466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50656</v>
      </c>
      <c r="T4798" s="43">
        <f ca="1">_xll.BInterpol('Base CDI'!$H$4:$H$28,'Base CDI'!$J$4:$J$29,S4798,"Cubic","Extrapolate=Linear","MultiX=Average","Skip=True","Sort=True")</f>
        <v>13.757924760601915</v>
      </c>
      <c r="U4798" s="43">
        <f ca="1">_xll.BInterpol('Base CDI'!$H$4:$H$28,'Base CDI'!$I$4:$I$29,S4798,"Cubic","Extrapolate=Linear","MultiX=Average","Skip=True","Sort=True")</f>
        <v>13.873837209302325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50657</v>
      </c>
      <c r="T4799" s="43">
        <f ca="1">_xll.BInterpol('Base CDI'!$H$4:$H$28,'Base CDI'!$J$4:$J$29,S4799,"Cubic","Extrapolate=Linear","MultiX=Average","Skip=True","Sort=True")</f>
        <v>13.757805745554036</v>
      </c>
      <c r="U4799" s="43">
        <f ca="1">_xll.BInterpol('Base CDI'!$H$4:$H$28,'Base CDI'!$I$4:$I$29,S4799,"Cubic","Extrapolate=Linear","MultiX=Average","Skip=True","Sort=True")</f>
        <v>13.873906976744186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50658</v>
      </c>
      <c r="T4800" s="43">
        <f ca="1">_xll.BInterpol('Base CDI'!$H$4:$H$28,'Base CDI'!$J$4:$J$29,S4800,"Cubic","Extrapolate=Linear","MultiX=Average","Skip=True","Sort=True")</f>
        <v>13.757686730506157</v>
      </c>
      <c r="U4800" s="43">
        <f ca="1">_xll.BInterpol('Base CDI'!$H$4:$H$28,'Base CDI'!$I$4:$I$29,S4800,"Cubic","Extrapolate=Linear","MultiX=Average","Skip=True","Sort=True")</f>
        <v>13.873976744186047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50659</v>
      </c>
      <c r="T4801" s="43">
        <f ca="1">_xll.BInterpol('Base CDI'!$H$4:$H$28,'Base CDI'!$J$4:$J$29,S4801,"Cubic","Extrapolate=Linear","MultiX=Average","Skip=True","Sort=True")</f>
        <v>13.757567715458276</v>
      </c>
      <c r="U4801" s="43">
        <f ca="1">_xll.BInterpol('Base CDI'!$H$4:$H$28,'Base CDI'!$I$4:$I$29,S4801,"Cubic","Extrapolate=Linear","MultiX=Average","Skip=True","Sort=True")</f>
        <v>13.874046511627906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50660</v>
      </c>
      <c r="T4802" s="43">
        <f ca="1">_xll.BInterpol('Base CDI'!$H$4:$H$28,'Base CDI'!$J$4:$J$29,S4802,"Cubic","Extrapolate=Linear","MultiX=Average","Skip=True","Sort=True")</f>
        <v>13.757448700410396</v>
      </c>
      <c r="U4802" s="43">
        <f ca="1">_xll.BInterpol('Base CDI'!$H$4:$H$28,'Base CDI'!$I$4:$I$29,S4802,"Cubic","Extrapolate=Linear","MultiX=Average","Skip=True","Sort=True")</f>
        <v>13.874116279069767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50661</v>
      </c>
      <c r="T4803" s="43">
        <f ca="1">_xll.BInterpol('Base CDI'!$H$4:$H$28,'Base CDI'!$J$4:$J$29,S4803,"Cubic","Extrapolate=Linear","MultiX=Average","Skip=True","Sort=True")</f>
        <v>13.757329685362517</v>
      </c>
      <c r="U4803" s="43">
        <f ca="1">_xll.BInterpol('Base CDI'!$H$4:$H$28,'Base CDI'!$I$4:$I$29,S4803,"Cubic","Extrapolate=Linear","MultiX=Average","Skip=True","Sort=True")</f>
        <v>13.874186046511628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50662</v>
      </c>
      <c r="T4804" s="43">
        <f ca="1">_xll.BInterpol('Base CDI'!$H$4:$H$28,'Base CDI'!$J$4:$J$29,S4804,"Cubic","Extrapolate=Linear","MultiX=Average","Skip=True","Sort=True")</f>
        <v>13.757210670314636</v>
      </c>
      <c r="U4804" s="43">
        <f ca="1">_xll.BInterpol('Base CDI'!$H$4:$H$28,'Base CDI'!$I$4:$I$29,S4804,"Cubic","Extrapolate=Linear","MultiX=Average","Skip=True","Sort=True")</f>
        <v>13.874255813953488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50663</v>
      </c>
      <c r="T4805" s="43">
        <f ca="1">_xll.BInterpol('Base CDI'!$H$4:$H$28,'Base CDI'!$J$4:$J$29,S4805,"Cubic","Extrapolate=Linear","MultiX=Average","Skip=True","Sort=True")</f>
        <v>13.757091655266757</v>
      </c>
      <c r="U4805" s="43">
        <f ca="1">_xll.BInterpol('Base CDI'!$H$4:$H$28,'Base CDI'!$I$4:$I$29,S4805,"Cubic","Extrapolate=Linear","MultiX=Average","Skip=True","Sort=True")</f>
        <v>13.874325581395349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50664</v>
      </c>
      <c r="T4806" s="43">
        <f ca="1">_xll.BInterpol('Base CDI'!$H$4:$H$28,'Base CDI'!$J$4:$J$29,S4806,"Cubic","Extrapolate=Linear","MultiX=Average","Skip=True","Sort=True")</f>
        <v>13.756972640218878</v>
      </c>
      <c r="U4806" s="43">
        <f ca="1">_xll.BInterpol('Base CDI'!$H$4:$H$28,'Base CDI'!$I$4:$I$29,S4806,"Cubic","Extrapolate=Linear","MultiX=Average","Skip=True","Sort=True")</f>
        <v>13.87439534883721</v>
      </c>
    </row>
    <row r="4807" spans="16:21" x14ac:dyDescent="0.25">
      <c r="P4807" s="10">
        <v>41502</v>
      </c>
      <c r="Q4807">
        <v>31.0351</v>
      </c>
      <c r="S4807" s="42">
        <f t="shared" ca="1" si="79"/>
        <v>50665</v>
      </c>
      <c r="T4807" s="43">
        <f ca="1">_xll.BInterpol('Base CDI'!$H$4:$H$28,'Base CDI'!$J$4:$J$29,S4807,"Cubic","Extrapolate=Linear","MultiX=Average","Skip=True","Sort=True")</f>
        <v>13.756853625170999</v>
      </c>
      <c r="U4807" s="43">
        <f ca="1">_xll.BInterpol('Base CDI'!$H$4:$H$28,'Base CDI'!$I$4:$I$29,S4807,"Cubic","Extrapolate=Linear","MultiX=Average","Skip=True","Sort=True")</f>
        <v>13.874465116279069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50666</v>
      </c>
      <c r="T4808" s="43">
        <f ca="1">_xll.BInterpol('Base CDI'!$H$4:$H$28,'Base CDI'!$J$4:$J$29,S4808,"Cubic","Extrapolate=Linear","MultiX=Average","Skip=True","Sort=True")</f>
        <v>13.756734610123118</v>
      </c>
      <c r="U4808" s="43">
        <f ca="1">_xll.BInterpol('Base CDI'!$H$4:$H$28,'Base CDI'!$I$4:$I$29,S4808,"Cubic","Extrapolate=Linear","MultiX=Average","Skip=True","Sort=True")</f>
        <v>13.87453488372093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50667</v>
      </c>
      <c r="T4809" s="43">
        <f ca="1">_xll.BInterpol('Base CDI'!$H$4:$H$28,'Base CDI'!$J$4:$J$29,S4809,"Cubic","Extrapolate=Linear","MultiX=Average","Skip=True","Sort=True")</f>
        <v>13.756615595075239</v>
      </c>
      <c r="U4809" s="43">
        <f ca="1">_xll.BInterpol('Base CDI'!$H$4:$H$28,'Base CDI'!$I$4:$I$29,S4809,"Cubic","Extrapolate=Linear","MultiX=Average","Skip=True","Sort=True")</f>
        <v>13.874604651162791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50668</v>
      </c>
      <c r="T4810" s="43">
        <f ca="1">_xll.BInterpol('Base CDI'!$H$4:$H$28,'Base CDI'!$J$4:$J$29,S4810,"Cubic","Extrapolate=Linear","MultiX=Average","Skip=True","Sort=True")</f>
        <v>13.75649658002736</v>
      </c>
      <c r="U4810" s="43">
        <f ca="1">_xll.BInterpol('Base CDI'!$H$4:$H$28,'Base CDI'!$I$4:$I$29,S4810,"Cubic","Extrapolate=Linear","MultiX=Average","Skip=True","Sort=True")</f>
        <v>13.87467441860465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50669</v>
      </c>
      <c r="T4811" s="43">
        <f ca="1">_xll.BInterpol('Base CDI'!$H$4:$H$28,'Base CDI'!$J$4:$J$29,S4811,"Cubic","Extrapolate=Linear","MultiX=Average","Skip=True","Sort=True")</f>
        <v>13.756377564979481</v>
      </c>
      <c r="U4811" s="43">
        <f ca="1">_xll.BInterpol('Base CDI'!$H$4:$H$28,'Base CDI'!$I$4:$I$29,S4811,"Cubic","Extrapolate=Linear","MultiX=Average","Skip=True","Sort=True")</f>
        <v>13.874744186046511</v>
      </c>
    </row>
    <row r="4812" spans="16:21" x14ac:dyDescent="0.25">
      <c r="P4812" s="10">
        <v>41509</v>
      </c>
      <c r="Q4812">
        <v>31.08379</v>
      </c>
      <c r="S4812" s="42">
        <f t="shared" ca="1" si="80"/>
        <v>50670</v>
      </c>
      <c r="T4812" s="43">
        <f ca="1">_xll.BInterpol('Base CDI'!$H$4:$H$28,'Base CDI'!$J$4:$J$29,S4812,"Cubic","Extrapolate=Linear","MultiX=Average","Skip=True","Sort=True")</f>
        <v>13.7562585499316</v>
      </c>
      <c r="U4812" s="43">
        <f ca="1">_xll.BInterpol('Base CDI'!$H$4:$H$28,'Base CDI'!$I$4:$I$29,S4812,"Cubic","Extrapolate=Linear","MultiX=Average","Skip=True","Sort=True")</f>
        <v>13.874813953488372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50671</v>
      </c>
      <c r="T4813" s="43">
        <f ca="1">_xll.BInterpol('Base CDI'!$H$4:$H$28,'Base CDI'!$J$4:$J$29,S4813,"Cubic","Extrapolate=Linear","MultiX=Average","Skip=True","Sort=True")</f>
        <v>13.756139534883721</v>
      </c>
      <c r="U4813" s="43">
        <f ca="1">_xll.BInterpol('Base CDI'!$H$4:$H$28,'Base CDI'!$I$4:$I$29,S4813,"Cubic","Extrapolate=Linear","MultiX=Average","Skip=True","Sort=True")</f>
        <v>13.874883720930232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50672</v>
      </c>
      <c r="T4814" s="43">
        <f ca="1">_xll.BInterpol('Base CDI'!$H$4:$H$28,'Base CDI'!$J$4:$J$29,S4814,"Cubic","Extrapolate=Linear","MultiX=Average","Skip=True","Sort=True")</f>
        <v>13.756020519835841</v>
      </c>
      <c r="U4814" s="43">
        <f ca="1">_xll.BInterpol('Base CDI'!$H$4:$H$28,'Base CDI'!$I$4:$I$29,S4814,"Cubic","Extrapolate=Linear","MultiX=Average","Skip=True","Sort=True")</f>
        <v>13.874953488372093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50673</v>
      </c>
      <c r="T4815" s="43">
        <f ca="1">_xll.BInterpol('Base CDI'!$H$4:$H$28,'Base CDI'!$J$4:$J$29,S4815,"Cubic","Extrapolate=Linear","MultiX=Average","Skip=True","Sort=True")</f>
        <v>13.755901504787962</v>
      </c>
      <c r="U4815" s="43">
        <f ca="1">_xll.BInterpol('Base CDI'!$H$4:$H$28,'Base CDI'!$I$4:$I$29,S4815,"Cubic","Extrapolate=Linear","MultiX=Average","Skip=True","Sort=True")</f>
        <v>13.875023255813954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50674</v>
      </c>
      <c r="T4816" s="43">
        <f ca="1">_xll.BInterpol('Base CDI'!$H$4:$H$28,'Base CDI'!$J$4:$J$29,S4816,"Cubic","Extrapolate=Linear","MultiX=Average","Skip=True","Sort=True")</f>
        <v>13.755782489740081</v>
      </c>
      <c r="U4816" s="43">
        <f ca="1">_xll.BInterpol('Base CDI'!$H$4:$H$28,'Base CDI'!$I$4:$I$29,S4816,"Cubic","Extrapolate=Linear","MultiX=Average","Skip=True","Sort=True")</f>
        <v>13.875093023255813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50675</v>
      </c>
      <c r="T4817" s="43">
        <f ca="1">_xll.BInterpol('Base CDI'!$H$4:$H$28,'Base CDI'!$J$4:$J$29,S4817,"Cubic","Extrapolate=Linear","MultiX=Average","Skip=True","Sort=True")</f>
        <v>13.755663474692202</v>
      </c>
      <c r="U4817" s="43">
        <f ca="1">_xll.BInterpol('Base CDI'!$H$4:$H$28,'Base CDI'!$I$4:$I$29,S4817,"Cubic","Extrapolate=Linear","MultiX=Average","Skip=True","Sort=True")</f>
        <v>13.875162790697674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50676</v>
      </c>
      <c r="T4818" s="43">
        <f ca="1">_xll.BInterpol('Base CDI'!$H$4:$H$28,'Base CDI'!$J$4:$J$29,S4818,"Cubic","Extrapolate=Linear","MultiX=Average","Skip=True","Sort=True")</f>
        <v>13.755544459644323</v>
      </c>
      <c r="U4818" s="43">
        <f ca="1">_xll.BInterpol('Base CDI'!$H$4:$H$28,'Base CDI'!$I$4:$I$29,S4818,"Cubic","Extrapolate=Linear","MultiX=Average","Skip=True","Sort=True")</f>
        <v>13.875232558139535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50677</v>
      </c>
      <c r="T4819" s="43">
        <f ca="1">_xll.BInterpol('Base CDI'!$H$4:$H$28,'Base CDI'!$J$4:$J$29,S4819,"Cubic","Extrapolate=Linear","MultiX=Average","Skip=True","Sort=True")</f>
        <v>13.755425444596442</v>
      </c>
      <c r="U4819" s="43">
        <f ca="1">_xll.BInterpol('Base CDI'!$H$4:$H$28,'Base CDI'!$I$4:$I$29,S4819,"Cubic","Extrapolate=Linear","MultiX=Average","Skip=True","Sort=True")</f>
        <v>13.875302325581394</v>
      </c>
    </row>
    <row r="4820" spans="16:21" x14ac:dyDescent="0.25">
      <c r="P4820" s="10">
        <v>41521</v>
      </c>
      <c r="Q4820">
        <v>31.16412</v>
      </c>
      <c r="S4820" s="42">
        <f t="shared" ca="1" si="80"/>
        <v>50678</v>
      </c>
      <c r="T4820" s="43">
        <f ca="1">_xll.BInterpol('Base CDI'!$H$4:$H$28,'Base CDI'!$J$4:$J$29,S4820,"Cubic","Extrapolate=Linear","MultiX=Average","Skip=True","Sort=True")</f>
        <v>13.755306429548563</v>
      </c>
      <c r="U4820" s="43">
        <f ca="1">_xll.BInterpol('Base CDI'!$H$4:$H$28,'Base CDI'!$I$4:$I$29,S4820,"Cubic","Extrapolate=Linear","MultiX=Average","Skip=True","Sort=True")</f>
        <v>13.875372093023255</v>
      </c>
    </row>
    <row r="4821" spans="16:21" x14ac:dyDescent="0.25">
      <c r="P4821" s="10">
        <v>41522</v>
      </c>
      <c r="Q4821">
        <v>31.17446</v>
      </c>
      <c r="S4821" s="42">
        <f t="shared" ca="1" si="80"/>
        <v>50679</v>
      </c>
      <c r="T4821" s="43">
        <f ca="1">_xll.BInterpol('Base CDI'!$H$4:$H$28,'Base CDI'!$J$4:$J$29,S4821,"Cubic","Extrapolate=Linear","MultiX=Average","Skip=True","Sort=True")</f>
        <v>13.755187414500684</v>
      </c>
      <c r="U4821" s="43">
        <f ca="1">_xll.BInterpol('Base CDI'!$H$4:$H$28,'Base CDI'!$I$4:$I$29,S4821,"Cubic","Extrapolate=Linear","MultiX=Average","Skip=True","Sort=True")</f>
        <v>13.875441860465116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50680</v>
      </c>
      <c r="T4822" s="43">
        <f ca="1">_xll.BInterpol('Base CDI'!$H$4:$H$28,'Base CDI'!$J$4:$J$29,S4822,"Cubic","Extrapolate=Linear","MultiX=Average","Skip=True","Sort=True")</f>
        <v>13.755068399452805</v>
      </c>
      <c r="U4822" s="43">
        <f ca="1">_xll.BInterpol('Base CDI'!$H$4:$H$28,'Base CDI'!$I$4:$I$29,S4822,"Cubic","Extrapolate=Linear","MultiX=Average","Skip=True","Sort=True")</f>
        <v>13.875511627906976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50681</v>
      </c>
      <c r="T4823" s="43">
        <f ca="1">_xll.BInterpol('Base CDI'!$H$4:$H$28,'Base CDI'!$J$4:$J$29,S4823,"Cubic","Extrapolate=Linear","MultiX=Average","Skip=True","Sort=True")</f>
        <v>13.754949384404924</v>
      </c>
      <c r="U4823" s="43">
        <f ca="1">_xll.BInterpol('Base CDI'!$H$4:$H$28,'Base CDI'!$I$4:$I$29,S4823,"Cubic","Extrapolate=Linear","MultiX=Average","Skip=True","Sort=True")</f>
        <v>13.875581395348837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50682</v>
      </c>
      <c r="T4824" s="43">
        <f ca="1">_xll.BInterpol('Base CDI'!$H$4:$H$28,'Base CDI'!$J$4:$J$29,S4824,"Cubic","Extrapolate=Linear","MultiX=Average","Skip=True","Sort=True")</f>
        <v>13.754830369357045</v>
      </c>
      <c r="U4824" s="43">
        <f ca="1">_xll.BInterpol('Base CDI'!$H$4:$H$28,'Base CDI'!$I$4:$I$29,S4824,"Cubic","Extrapolate=Linear","MultiX=Average","Skip=True","Sort=True")</f>
        <v>13.875651162790698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50683</v>
      </c>
      <c r="T4825" s="43">
        <f ca="1">_xll.BInterpol('Base CDI'!$H$4:$H$28,'Base CDI'!$J$4:$J$29,S4825,"Cubic","Extrapolate=Linear","MultiX=Average","Skip=True","Sort=True")</f>
        <v>13.754711354309165</v>
      </c>
      <c r="U4825" s="43">
        <f ca="1">_xll.BInterpol('Base CDI'!$H$4:$H$28,'Base CDI'!$I$4:$I$29,S4825,"Cubic","Extrapolate=Linear","MultiX=Average","Skip=True","Sort=True")</f>
        <v>13.875720930232557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50684</v>
      </c>
      <c r="T4826" s="43">
        <f ca="1">_xll.BInterpol('Base CDI'!$H$4:$H$28,'Base CDI'!$J$4:$J$29,S4826,"Cubic","Extrapolate=Linear","MultiX=Average","Skip=True","Sort=True")</f>
        <v>13.754592339261286</v>
      </c>
      <c r="U4826" s="43">
        <f ca="1">_xll.BInterpol('Base CDI'!$H$4:$H$28,'Base CDI'!$I$4:$I$29,S4826,"Cubic","Extrapolate=Linear","MultiX=Average","Skip=True","Sort=True")</f>
        <v>13.875790697674418</v>
      </c>
    </row>
    <row r="4827" spans="16:21" x14ac:dyDescent="0.25">
      <c r="P4827" s="10">
        <v>41530</v>
      </c>
      <c r="Q4827">
        <v>31.23658</v>
      </c>
      <c r="S4827" s="42">
        <f t="shared" ca="1" si="80"/>
        <v>50685</v>
      </c>
      <c r="T4827" s="43">
        <f ca="1">_xll.BInterpol('Base CDI'!$H$4:$H$28,'Base CDI'!$J$4:$J$29,S4827,"Cubic","Extrapolate=Linear","MultiX=Average","Skip=True","Sort=True")</f>
        <v>13.754473324213405</v>
      </c>
      <c r="U4827" s="43">
        <f ca="1">_xll.BInterpol('Base CDI'!$H$4:$H$28,'Base CDI'!$I$4:$I$29,S4827,"Cubic","Extrapolate=Linear","MultiX=Average","Skip=True","Sort=True")</f>
        <v>13.875860465116279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50686</v>
      </c>
      <c r="T4828" s="43">
        <f ca="1">_xll.BInterpol('Base CDI'!$H$4:$H$28,'Base CDI'!$J$4:$J$29,S4828,"Cubic","Extrapolate=Linear","MultiX=Average","Skip=True","Sort=True")</f>
        <v>13.754354309165526</v>
      </c>
      <c r="U4828" s="43">
        <f ca="1">_xll.BInterpol('Base CDI'!$H$4:$H$28,'Base CDI'!$I$4:$I$29,S4828,"Cubic","Extrapolate=Linear","MultiX=Average","Skip=True","Sort=True")</f>
        <v>13.875930232558138</v>
      </c>
    </row>
    <row r="4829" spans="16:21" x14ac:dyDescent="0.25">
      <c r="P4829" s="10">
        <v>41534</v>
      </c>
      <c r="Q4829">
        <v>31.25731</v>
      </c>
      <c r="S4829" s="42">
        <f t="shared" ca="1" si="80"/>
        <v>50687</v>
      </c>
      <c r="T4829" s="43">
        <f ca="1">_xll.BInterpol('Base CDI'!$H$4:$H$28,'Base CDI'!$J$4:$J$29,S4829,"Cubic","Extrapolate=Linear","MultiX=Average","Skip=True","Sort=True")</f>
        <v>13.754235294117647</v>
      </c>
      <c r="U4829" s="43">
        <f ca="1">_xll.BInterpol('Base CDI'!$H$4:$H$28,'Base CDI'!$I$4:$I$29,S4829,"Cubic","Extrapolate=Linear","MultiX=Average","Skip=True","Sort=True")</f>
        <v>13.875999999999999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50688</v>
      </c>
      <c r="T4830" s="43">
        <f ca="1">_xll.BInterpol('Base CDI'!$H$4:$H$28,'Base CDI'!$J$4:$J$29,S4830,"Cubic","Extrapolate=Linear","MultiX=Average","Skip=True","Sort=True")</f>
        <v>13.754116279069768</v>
      </c>
      <c r="U4830" s="43">
        <f ca="1">_xll.BInterpol('Base CDI'!$H$4:$H$28,'Base CDI'!$I$4:$I$29,S4830,"Cubic","Extrapolate=Linear","MultiX=Average","Skip=True","Sort=True")</f>
        <v>13.87606976744186</v>
      </c>
    </row>
    <row r="4831" spans="16:21" x14ac:dyDescent="0.25">
      <c r="P4831" s="10">
        <v>41536</v>
      </c>
      <c r="Q4831">
        <v>31.27806</v>
      </c>
      <c r="S4831" s="42">
        <f t="shared" ca="1" si="80"/>
        <v>50689</v>
      </c>
      <c r="T4831" s="43">
        <f ca="1">_xll.BInterpol('Base CDI'!$H$4:$H$28,'Base CDI'!$J$4:$J$29,S4831,"Cubic","Extrapolate=Linear","MultiX=Average","Skip=True","Sort=True")</f>
        <v>13.753997264021887</v>
      </c>
      <c r="U4831" s="43">
        <f ca="1">_xll.BInterpol('Base CDI'!$H$4:$H$28,'Base CDI'!$I$4:$I$29,S4831,"Cubic","Extrapolate=Linear","MultiX=Average","Skip=True","Sort=True")</f>
        <v>13.87613953488372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50690</v>
      </c>
      <c r="T4832" s="43">
        <f ca="1">_xll.BInterpol('Base CDI'!$H$4:$H$28,'Base CDI'!$J$4:$J$29,S4832,"Cubic","Extrapolate=Linear","MultiX=Average","Skip=True","Sort=True")</f>
        <v>13.753878248974008</v>
      </c>
      <c r="U4832" s="43">
        <f ca="1">_xll.BInterpol('Base CDI'!$H$4:$H$28,'Base CDI'!$I$4:$I$29,S4832,"Cubic","Extrapolate=Linear","MultiX=Average","Skip=True","Sort=True")</f>
        <v>13.876209302325581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50691</v>
      </c>
      <c r="T4833" s="43">
        <f ca="1">_xll.BInterpol('Base CDI'!$H$4:$H$28,'Base CDI'!$J$4:$J$29,S4833,"Cubic","Extrapolate=Linear","MultiX=Average","Skip=True","Sort=True")</f>
        <v>13.753759233926129</v>
      </c>
      <c r="U4833" s="43">
        <f ca="1">_xll.BInterpol('Base CDI'!$H$4:$H$28,'Base CDI'!$I$4:$I$29,S4833,"Cubic","Extrapolate=Linear","MultiX=Average","Skip=True","Sort=True")</f>
        <v>13.876279069767442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50692</v>
      </c>
      <c r="T4834" s="43">
        <f ca="1">_xll.BInterpol('Base CDI'!$H$4:$H$28,'Base CDI'!$J$4:$J$29,S4834,"Cubic","Extrapolate=Linear","MultiX=Average","Skip=True","Sort=True")</f>
        <v>13.75364021887825</v>
      </c>
      <c r="U4834" s="43">
        <f ca="1">_xll.BInterpol('Base CDI'!$H$4:$H$28,'Base CDI'!$I$4:$I$29,S4834,"Cubic","Extrapolate=Linear","MultiX=Average","Skip=True","Sort=True")</f>
        <v>13.876348837209301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50693</v>
      </c>
      <c r="T4835" s="43">
        <f ca="1">_xll.BInterpol('Base CDI'!$H$4:$H$28,'Base CDI'!$J$4:$J$29,S4835,"Cubic","Extrapolate=Linear","MultiX=Average","Skip=True","Sort=True")</f>
        <v>13.753521203830369</v>
      </c>
      <c r="U4835" s="43">
        <f ca="1">_xll.BInterpol('Base CDI'!$H$4:$H$28,'Base CDI'!$I$4:$I$29,S4835,"Cubic","Extrapolate=Linear","MultiX=Average","Skip=True","Sort=True")</f>
        <v>13.876418604651162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50694</v>
      </c>
      <c r="T4836" s="43">
        <f ca="1">_xll.BInterpol('Base CDI'!$H$4:$H$28,'Base CDI'!$J$4:$J$29,S4836,"Cubic","Extrapolate=Linear","MultiX=Average","Skip=True","Sort=True")</f>
        <v>13.75340218878249</v>
      </c>
      <c r="U4836" s="43">
        <f ca="1">_xll.BInterpol('Base CDI'!$H$4:$H$28,'Base CDI'!$I$4:$I$29,S4836,"Cubic","Extrapolate=Linear","MultiX=Average","Skip=True","Sort=True")</f>
        <v>13.876488372093023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50695</v>
      </c>
      <c r="T4837" s="43">
        <f ca="1">_xll.BInterpol('Base CDI'!$H$4:$H$28,'Base CDI'!$J$4:$J$29,S4837,"Cubic","Extrapolate=Linear","MultiX=Average","Skip=True","Sort=True")</f>
        <v>13.75328317373461</v>
      </c>
      <c r="U4837" s="43">
        <f ca="1">_xll.BInterpol('Base CDI'!$H$4:$H$28,'Base CDI'!$I$4:$I$29,S4837,"Cubic","Extrapolate=Linear","MultiX=Average","Skip=True","Sort=True")</f>
        <v>13.876558139534884</v>
      </c>
    </row>
    <row r="4838" spans="16:21" x14ac:dyDescent="0.25">
      <c r="P4838" s="10">
        <v>41547</v>
      </c>
      <c r="Q4838">
        <v>31.35079</v>
      </c>
      <c r="S4838" s="42">
        <f t="shared" ca="1" si="80"/>
        <v>50696</v>
      </c>
      <c r="T4838" s="43">
        <f ca="1">_xll.BInterpol('Base CDI'!$H$4:$H$28,'Base CDI'!$J$4:$J$29,S4838,"Cubic","Extrapolate=Linear","MultiX=Average","Skip=True","Sort=True")</f>
        <v>13.753164158686729</v>
      </c>
      <c r="U4838" s="43">
        <f ca="1">_xll.BInterpol('Base CDI'!$H$4:$H$28,'Base CDI'!$I$4:$I$29,S4838,"Cubic","Extrapolate=Linear","MultiX=Average","Skip=True","Sort=True")</f>
        <v>13.876627906976744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50697</v>
      </c>
      <c r="T4839" s="43">
        <f ca="1">_xll.BInterpol('Base CDI'!$H$4:$H$28,'Base CDI'!$J$4:$J$29,S4839,"Cubic","Extrapolate=Linear","MultiX=Average","Skip=True","Sort=True")</f>
        <v>13.75304514363885</v>
      </c>
      <c r="U4839" s="43">
        <f ca="1">_xll.BInterpol('Base CDI'!$H$4:$H$28,'Base CDI'!$I$4:$I$29,S4839,"Cubic","Extrapolate=Linear","MultiX=Average","Skip=True","Sort=True")</f>
        <v>13.876697674418605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50698</v>
      </c>
      <c r="T4840" s="43">
        <f ca="1">_xll.BInterpol('Base CDI'!$H$4:$H$28,'Base CDI'!$J$4:$J$29,S4840,"Cubic","Extrapolate=Linear","MultiX=Average","Skip=True","Sort=True")</f>
        <v>13.752926128590971</v>
      </c>
      <c r="U4840" s="43">
        <f ca="1">_xll.BInterpol('Base CDI'!$H$4:$H$28,'Base CDI'!$I$4:$I$29,S4840,"Cubic","Extrapolate=Linear","MultiX=Average","Skip=True","Sort=True")</f>
        <v>13.876767441860466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50699</v>
      </c>
      <c r="T4841" s="43">
        <f ca="1">_xll.BInterpol('Base CDI'!$H$4:$H$28,'Base CDI'!$J$4:$J$29,S4841,"Cubic","Extrapolate=Linear","MultiX=Average","Skip=True","Sort=True")</f>
        <v>13.752807113543092</v>
      </c>
      <c r="U4841" s="43">
        <f ca="1">_xll.BInterpol('Base CDI'!$H$4:$H$28,'Base CDI'!$I$4:$I$29,S4841,"Cubic","Extrapolate=Linear","MultiX=Average","Skip=True","Sort=True")</f>
        <v>13.876837209302325</v>
      </c>
    </row>
    <row r="4842" spans="16:21" x14ac:dyDescent="0.25">
      <c r="P4842" s="10">
        <v>41551</v>
      </c>
      <c r="Q4842">
        <v>31.39235</v>
      </c>
      <c r="S4842" s="42">
        <f t="shared" ca="1" si="80"/>
        <v>50700</v>
      </c>
      <c r="T4842" s="43">
        <f ca="1">_xll.BInterpol('Base CDI'!$H$4:$H$28,'Base CDI'!$J$4:$J$29,S4842,"Cubic","Extrapolate=Linear","MultiX=Average","Skip=True","Sort=True")</f>
        <v>13.752688098495211</v>
      </c>
      <c r="U4842" s="43">
        <f ca="1">_xll.BInterpol('Base CDI'!$H$4:$H$28,'Base CDI'!$I$4:$I$29,S4842,"Cubic","Extrapolate=Linear","MultiX=Average","Skip=True","Sort=True")</f>
        <v>13.876906976744186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50701</v>
      </c>
      <c r="T4843" s="43">
        <f ca="1">_xll.BInterpol('Base CDI'!$H$4:$H$28,'Base CDI'!$J$4:$J$29,S4843,"Cubic","Extrapolate=Linear","MultiX=Average","Skip=True","Sort=True")</f>
        <v>13.752569083447332</v>
      </c>
      <c r="U4843" s="43">
        <f ca="1">_xll.BInterpol('Base CDI'!$H$4:$H$28,'Base CDI'!$I$4:$I$29,S4843,"Cubic","Extrapolate=Linear","MultiX=Average","Skip=True","Sort=True")</f>
        <v>13.876976744186047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50702</v>
      </c>
      <c r="T4844" s="43">
        <f ca="1">_xll.BInterpol('Base CDI'!$H$4:$H$28,'Base CDI'!$J$4:$J$29,S4844,"Cubic","Extrapolate=Linear","MultiX=Average","Skip=True","Sort=True")</f>
        <v>13.752450068399453</v>
      </c>
      <c r="U4844" s="43">
        <f ca="1">_xll.BInterpol('Base CDI'!$H$4:$H$28,'Base CDI'!$I$4:$I$29,S4844,"Cubic","Extrapolate=Linear","MultiX=Average","Skip=True","Sort=True")</f>
        <v>13.877046511627906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50703</v>
      </c>
      <c r="T4845" s="43">
        <f ca="1">_xll.BInterpol('Base CDI'!$H$4:$H$28,'Base CDI'!$J$4:$J$29,S4845,"Cubic","Extrapolate=Linear","MultiX=Average","Skip=True","Sort=True")</f>
        <v>13.752331053351574</v>
      </c>
      <c r="U4845" s="43">
        <f ca="1">_xll.BInterpol('Base CDI'!$H$4:$H$28,'Base CDI'!$I$4:$I$29,S4845,"Cubic","Extrapolate=Linear","MultiX=Average","Skip=True","Sort=True")</f>
        <v>13.877116279069767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50704</v>
      </c>
      <c r="T4846" s="43">
        <f ca="1">_xll.BInterpol('Base CDI'!$H$4:$H$28,'Base CDI'!$J$4:$J$29,S4846,"Cubic","Extrapolate=Linear","MultiX=Average","Skip=True","Sort=True")</f>
        <v>13.752212038303693</v>
      </c>
      <c r="U4846" s="43">
        <f ca="1">_xll.BInterpol('Base CDI'!$H$4:$H$28,'Base CDI'!$I$4:$I$29,S4846,"Cubic","Extrapolate=Linear","MultiX=Average","Skip=True","Sort=True")</f>
        <v>13.877186046511628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50705</v>
      </c>
      <c r="T4847" s="43">
        <f ca="1">_xll.BInterpol('Base CDI'!$H$4:$H$28,'Base CDI'!$J$4:$J$29,S4847,"Cubic","Extrapolate=Linear","MultiX=Average","Skip=True","Sort=True")</f>
        <v>13.752093023255814</v>
      </c>
      <c r="U4847" s="43">
        <f ca="1">_xll.BInterpol('Base CDI'!$H$4:$H$28,'Base CDI'!$I$4:$I$29,S4847,"Cubic","Extrapolate=Linear","MultiX=Average","Skip=True","Sort=True")</f>
        <v>13.877255813953488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50706</v>
      </c>
      <c r="T4848" s="43">
        <f ca="1">_xll.BInterpol('Base CDI'!$H$4:$H$28,'Base CDI'!$J$4:$J$29,S4848,"Cubic","Extrapolate=Linear","MultiX=Average","Skip=True","Sort=True")</f>
        <v>13.751974008207934</v>
      </c>
      <c r="U4848" s="43">
        <f ca="1">_xll.BInterpol('Base CDI'!$H$4:$H$28,'Base CDI'!$I$4:$I$29,S4848,"Cubic","Extrapolate=Linear","MultiX=Average","Skip=True","Sort=True")</f>
        <v>13.877325581395349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50707</v>
      </c>
      <c r="T4849" s="43">
        <f ca="1">_xll.BInterpol('Base CDI'!$H$4:$H$28,'Base CDI'!$J$4:$J$29,S4849,"Cubic","Extrapolate=Linear","MultiX=Average","Skip=True","Sort=True")</f>
        <v>13.751854993160055</v>
      </c>
      <c r="U4849" s="43">
        <f ca="1">_xll.BInterpol('Base CDI'!$H$4:$H$28,'Base CDI'!$I$4:$I$29,S4849,"Cubic","Extrapolate=Linear","MultiX=Average","Skip=True","Sort=True")</f>
        <v>13.87739534883721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50708</v>
      </c>
      <c r="T4850" s="43">
        <f ca="1">_xll.BInterpol('Base CDI'!$H$4:$H$28,'Base CDI'!$J$4:$J$29,S4850,"Cubic","Extrapolate=Linear","MultiX=Average","Skip=True","Sort=True")</f>
        <v>13.751735978112174</v>
      </c>
      <c r="U4850" s="43">
        <f ca="1">_xll.BInterpol('Base CDI'!$H$4:$H$28,'Base CDI'!$I$4:$I$29,S4850,"Cubic","Extrapolate=Linear","MultiX=Average","Skip=True","Sort=True")</f>
        <v>13.877465116279069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50709</v>
      </c>
      <c r="T4851" s="43">
        <f ca="1">_xll.BInterpol('Base CDI'!$H$4:$H$28,'Base CDI'!$J$4:$J$29,S4851,"Cubic","Extrapolate=Linear","MultiX=Average","Skip=True","Sort=True")</f>
        <v>13.751616963064295</v>
      </c>
      <c r="U4851" s="43">
        <f ca="1">_xll.BInterpol('Base CDI'!$H$4:$H$28,'Base CDI'!$I$4:$I$29,S4851,"Cubic","Extrapolate=Linear","MultiX=Average","Skip=True","Sort=True")</f>
        <v>13.87753488372093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50710</v>
      </c>
      <c r="T4852" s="43">
        <f ca="1">_xll.BInterpol('Base CDI'!$H$4:$H$28,'Base CDI'!$J$4:$J$29,S4852,"Cubic","Extrapolate=Linear","MultiX=Average","Skip=True","Sort=True")</f>
        <v>13.751497948016416</v>
      </c>
      <c r="U4852" s="43">
        <f ca="1">_xll.BInterpol('Base CDI'!$H$4:$H$28,'Base CDI'!$I$4:$I$29,S4852,"Cubic","Extrapolate=Linear","MultiX=Average","Skip=True","Sort=True")</f>
        <v>13.877604651162791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50711</v>
      </c>
      <c r="T4853" s="43">
        <f ca="1">_xll.BInterpol('Base CDI'!$H$4:$H$28,'Base CDI'!$J$4:$J$29,S4853,"Cubic","Extrapolate=Linear","MultiX=Average","Skip=True","Sort=True")</f>
        <v>13.751378932968535</v>
      </c>
      <c r="U4853" s="43">
        <f ca="1">_xll.BInterpol('Base CDI'!$H$4:$H$28,'Base CDI'!$I$4:$I$29,S4853,"Cubic","Extrapolate=Linear","MultiX=Average","Skip=True","Sort=True")</f>
        <v>13.87767441860465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50712</v>
      </c>
      <c r="T4854" s="43">
        <f ca="1">_xll.BInterpol('Base CDI'!$H$4:$H$28,'Base CDI'!$J$4:$J$29,S4854,"Cubic","Extrapolate=Linear","MultiX=Average","Skip=True","Sort=True")</f>
        <v>13.751259917920656</v>
      </c>
      <c r="U4854" s="43">
        <f ca="1">_xll.BInterpol('Base CDI'!$H$4:$H$28,'Base CDI'!$I$4:$I$29,S4854,"Cubic","Extrapolate=Linear","MultiX=Average","Skip=True","Sort=True")</f>
        <v>13.877744186046511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50713</v>
      </c>
      <c r="T4855" s="43">
        <f ca="1">_xll.BInterpol('Base CDI'!$H$4:$H$28,'Base CDI'!$J$4:$J$29,S4855,"Cubic","Extrapolate=Linear","MultiX=Average","Skip=True","Sort=True")</f>
        <v>13.751140902872777</v>
      </c>
      <c r="U4855" s="43">
        <f ca="1">_xll.BInterpol('Base CDI'!$H$4:$H$28,'Base CDI'!$I$4:$I$29,S4855,"Cubic","Extrapolate=Linear","MultiX=Average","Skip=True","Sort=True")</f>
        <v>13.877813953488372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50714</v>
      </c>
      <c r="T4856" s="43">
        <f ca="1">_xll.BInterpol('Base CDI'!$H$4:$H$28,'Base CDI'!$J$4:$J$29,S4856,"Cubic","Extrapolate=Linear","MultiX=Average","Skip=True","Sort=True")</f>
        <v>13.751021887824898</v>
      </c>
      <c r="U4856" s="43">
        <f ca="1">_xll.BInterpol('Base CDI'!$H$4:$H$28,'Base CDI'!$I$4:$I$29,S4856,"Cubic","Extrapolate=Linear","MultiX=Average","Skip=True","Sort=True")</f>
        <v>13.877883720930232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50715</v>
      </c>
      <c r="T4857" s="43">
        <f ca="1">_xll.BInterpol('Base CDI'!$H$4:$H$28,'Base CDI'!$J$4:$J$29,S4857,"Cubic","Extrapolate=Linear","MultiX=Average","Skip=True","Sort=True")</f>
        <v>13.750902872777017</v>
      </c>
      <c r="U4857" s="43">
        <f ca="1">_xll.BInterpol('Base CDI'!$H$4:$H$28,'Base CDI'!$I$4:$I$29,S4857,"Cubic","Extrapolate=Linear","MultiX=Average","Skip=True","Sort=True")</f>
        <v>13.877953488372093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50716</v>
      </c>
      <c r="T4858" s="43">
        <f ca="1">_xll.BInterpol('Base CDI'!$H$4:$H$28,'Base CDI'!$J$4:$J$29,S4858,"Cubic","Extrapolate=Linear","MultiX=Average","Skip=True","Sort=True")</f>
        <v>13.750783857729138</v>
      </c>
      <c r="U4858" s="43">
        <f ca="1">_xll.BInterpol('Base CDI'!$H$4:$H$28,'Base CDI'!$I$4:$I$29,S4858,"Cubic","Extrapolate=Linear","MultiX=Average","Skip=True","Sort=True")</f>
        <v>13.878023255813954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50717</v>
      </c>
      <c r="T4859" s="43">
        <f ca="1">_xll.BInterpol('Base CDI'!$H$4:$H$28,'Base CDI'!$J$4:$J$29,S4859,"Cubic","Extrapolate=Linear","MultiX=Average","Skip=True","Sort=True")</f>
        <v>13.750664842681259</v>
      </c>
      <c r="U4859" s="43">
        <f ca="1">_xll.BInterpol('Base CDI'!$H$4:$H$28,'Base CDI'!$I$4:$I$29,S4859,"Cubic","Extrapolate=Linear","MultiX=Average","Skip=True","Sort=True")</f>
        <v>13.878093023255813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50718</v>
      </c>
      <c r="T4860" s="43">
        <f ca="1">_xll.BInterpol('Base CDI'!$H$4:$H$28,'Base CDI'!$J$4:$J$29,S4860,"Cubic","Extrapolate=Linear","MultiX=Average","Skip=True","Sort=True")</f>
        <v>13.750545827633379</v>
      </c>
      <c r="U4860" s="43">
        <f ca="1">_xll.BInterpol('Base CDI'!$H$4:$H$28,'Base CDI'!$I$4:$I$29,S4860,"Cubic","Extrapolate=Linear","MultiX=Average","Skip=True","Sort=True")</f>
        <v>13.878162790697674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50719</v>
      </c>
      <c r="T4861" s="43">
        <f ca="1">_xll.BInterpol('Base CDI'!$H$4:$H$28,'Base CDI'!$J$4:$J$29,S4861,"Cubic","Extrapolate=Linear","MultiX=Average","Skip=True","Sort=True")</f>
        <v>13.750426812585498</v>
      </c>
      <c r="U4861" s="43">
        <f ca="1">_xll.BInterpol('Base CDI'!$H$4:$H$28,'Base CDI'!$I$4:$I$29,S4861,"Cubic","Extrapolate=Linear","MultiX=Average","Skip=True","Sort=True")</f>
        <v>13.878232558139535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50720</v>
      </c>
      <c r="T4862" s="43">
        <f ca="1">_xll.BInterpol('Base CDI'!$H$4:$H$28,'Base CDI'!$J$4:$J$29,S4862,"Cubic","Extrapolate=Linear","MultiX=Average","Skip=True","Sort=True")</f>
        <v>13.750307797537619</v>
      </c>
      <c r="U4862" s="43">
        <f ca="1">_xll.BInterpol('Base CDI'!$H$4:$H$28,'Base CDI'!$I$4:$I$29,S4862,"Cubic","Extrapolate=Linear","MultiX=Average","Skip=True","Sort=True")</f>
        <v>13.878302325581394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50721</v>
      </c>
      <c r="T4863" s="43">
        <f ca="1">_xll.BInterpol('Base CDI'!$H$4:$H$28,'Base CDI'!$J$4:$J$29,S4863,"Cubic","Extrapolate=Linear","MultiX=Average","Skip=True","Sort=True")</f>
        <v>13.75018878248974</v>
      </c>
      <c r="U4863" s="43">
        <f ca="1">_xll.BInterpol('Base CDI'!$H$4:$H$28,'Base CDI'!$I$4:$I$29,S4863,"Cubic","Extrapolate=Linear","MultiX=Average","Skip=True","Sort=True")</f>
        <v>13.878372093023255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50722</v>
      </c>
      <c r="T4864" s="43">
        <f ca="1">_xll.BInterpol('Base CDI'!$H$4:$H$28,'Base CDI'!$J$4:$J$29,S4864,"Cubic","Extrapolate=Linear","MultiX=Average","Skip=True","Sort=True")</f>
        <v>13.750069767441861</v>
      </c>
      <c r="U4864" s="43">
        <f ca="1">_xll.BInterpol('Base CDI'!$H$4:$H$28,'Base CDI'!$I$4:$I$29,S4864,"Cubic","Extrapolate=Linear","MultiX=Average","Skip=True","Sort=True")</f>
        <v>13.878441860465117</v>
      </c>
    </row>
    <row r="4865" spans="16:21" x14ac:dyDescent="0.25">
      <c r="P4865" s="10">
        <v>41584</v>
      </c>
      <c r="Q4865">
        <v>31.64659</v>
      </c>
      <c r="S4865" s="42">
        <f t="shared" ca="1" si="80"/>
        <v>50723</v>
      </c>
      <c r="T4865" s="43">
        <f ca="1">_xll.BInterpol('Base CDI'!$H$4:$H$28,'Base CDI'!$J$4:$J$29,S4865,"Cubic","Extrapolate=Linear","MultiX=Average","Skip=True","Sort=True")</f>
        <v>13.74995075239398</v>
      </c>
      <c r="U4865" s="43">
        <f ca="1">_xll.BInterpol('Base CDI'!$H$4:$H$28,'Base CDI'!$I$4:$I$29,S4865,"Cubic","Extrapolate=Linear","MultiX=Average","Skip=True","Sort=True")</f>
        <v>13.878511627906976</v>
      </c>
    </row>
    <row r="4866" spans="16:21" x14ac:dyDescent="0.25">
      <c r="P4866" s="10">
        <v>41585</v>
      </c>
      <c r="Q4866">
        <v>31.65774</v>
      </c>
      <c r="S4866" s="42">
        <f t="shared" ca="1" si="80"/>
        <v>50724</v>
      </c>
      <c r="T4866" s="43">
        <f ca="1">_xll.BInterpol('Base CDI'!$H$4:$H$28,'Base CDI'!$J$4:$J$29,S4866,"Cubic","Extrapolate=Linear","MultiX=Average","Skip=True","Sort=True")</f>
        <v>13.749831737346101</v>
      </c>
      <c r="U4866" s="43">
        <f ca="1">_xll.BInterpol('Base CDI'!$H$4:$H$28,'Base CDI'!$I$4:$I$29,S4866,"Cubic","Extrapolate=Linear","MultiX=Average","Skip=True","Sort=True")</f>
        <v>13.878581395348837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50725</v>
      </c>
      <c r="T4867" s="43">
        <f ca="1">_xll.BInterpol('Base CDI'!$H$4:$H$28,'Base CDI'!$J$4:$J$29,S4867,"Cubic","Extrapolate=Linear","MultiX=Average","Skip=True","Sort=True")</f>
        <v>13.749712722298222</v>
      </c>
      <c r="U4867" s="43">
        <f ca="1">_xll.BInterpol('Base CDI'!$H$4:$H$28,'Base CDI'!$I$4:$I$29,S4867,"Cubic","Extrapolate=Linear","MultiX=Average","Skip=True","Sort=True")</f>
        <v>13.878651162790698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50726</v>
      </c>
      <c r="T4868" s="43">
        <f ca="1">_xll.BInterpol('Base CDI'!$H$4:$H$28,'Base CDI'!$J$4:$J$29,S4868,"Cubic","Extrapolate=Linear","MultiX=Average","Skip=True","Sort=True")</f>
        <v>13.749593707250341</v>
      </c>
      <c r="U4868" s="43">
        <f ca="1">_xll.BInterpol('Base CDI'!$H$4:$H$28,'Base CDI'!$I$4:$I$29,S4868,"Cubic","Extrapolate=Linear","MultiX=Average","Skip=True","Sort=True")</f>
        <v>13.878720930232557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50727</v>
      </c>
      <c r="T4869" s="43">
        <f ca="1">_xll.BInterpol('Base CDI'!$H$4:$H$28,'Base CDI'!$J$4:$J$29,S4869,"Cubic","Extrapolate=Linear","MultiX=Average","Skip=True","Sort=True")</f>
        <v>13.749474692202462</v>
      </c>
      <c r="U4869" s="43">
        <f ca="1">_xll.BInterpol('Base CDI'!$H$4:$H$28,'Base CDI'!$I$4:$I$29,S4869,"Cubic","Extrapolate=Linear","MultiX=Average","Skip=True","Sort=True")</f>
        <v>13.878790697674418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50728</v>
      </c>
      <c r="T4870" s="43">
        <f ca="1">_xll.BInterpol('Base CDI'!$H$4:$H$28,'Base CDI'!$J$4:$J$29,S4870,"Cubic","Extrapolate=Linear","MultiX=Average","Skip=True","Sort=True")</f>
        <v>13.749355677154583</v>
      </c>
      <c r="U4870" s="43">
        <f ca="1">_xll.BInterpol('Base CDI'!$H$4:$H$28,'Base CDI'!$I$4:$I$29,S4870,"Cubic","Extrapolate=Linear","MultiX=Average","Skip=True","Sort=True")</f>
        <v>13.878860465116279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50729</v>
      </c>
      <c r="T4871" s="43">
        <f ca="1">_xll.BInterpol('Base CDI'!$H$4:$H$28,'Base CDI'!$J$4:$J$29,S4871,"Cubic","Extrapolate=Linear","MultiX=Average","Skip=True","Sort=True")</f>
        <v>13.749236662106703</v>
      </c>
      <c r="U4871" s="43">
        <f ca="1">_xll.BInterpol('Base CDI'!$H$4:$H$28,'Base CDI'!$I$4:$I$29,S4871,"Cubic","Extrapolate=Linear","MultiX=Average","Skip=True","Sort=True")</f>
        <v>13.878930232558139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50730</v>
      </c>
      <c r="T4872" s="43">
        <f ca="1">_xll.BInterpol('Base CDI'!$H$4:$H$28,'Base CDI'!$J$4:$J$29,S4872,"Cubic","Extrapolate=Linear","MultiX=Average","Skip=True","Sort=True")</f>
        <v>13.749117647058823</v>
      </c>
      <c r="U4872" s="43">
        <f ca="1">_xll.BInterpol('Base CDI'!$H$4:$H$28,'Base CDI'!$I$4:$I$29,S4872,"Cubic","Extrapolate=Linear","MultiX=Average","Skip=True","Sort=True")</f>
        <v>13.879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50731</v>
      </c>
      <c r="T4873" s="43">
        <f ca="1">_xll.BInterpol('Base CDI'!$H$4:$H$28,'Base CDI'!$J$4:$J$29,S4873,"Cubic","Extrapolate=Linear","MultiX=Average","Skip=True","Sort=True")</f>
        <v>13.748998632010943</v>
      </c>
      <c r="U4873" s="43">
        <f ca="1">_xll.BInterpol('Base CDI'!$H$4:$H$28,'Base CDI'!$I$4:$I$29,S4873,"Cubic","Extrapolate=Linear","MultiX=Average","Skip=True","Sort=True")</f>
        <v>13.879069767441861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50732</v>
      </c>
      <c r="T4874" s="43">
        <f ca="1">_xll.BInterpol('Base CDI'!$H$4:$H$28,'Base CDI'!$J$4:$J$29,S4874,"Cubic","Extrapolate=Linear","MultiX=Average","Skip=True","Sort=True")</f>
        <v>13.748879616963064</v>
      </c>
      <c r="U4874" s="43">
        <f ca="1">_xll.BInterpol('Base CDI'!$H$4:$H$28,'Base CDI'!$I$4:$I$29,S4874,"Cubic","Extrapolate=Linear","MultiX=Average","Skip=True","Sort=True")</f>
        <v>13.87913953488372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50733</v>
      </c>
      <c r="T4875" s="43">
        <f ca="1">_xll.BInterpol('Base CDI'!$H$4:$H$28,'Base CDI'!$J$4:$J$29,S4875,"Cubic","Extrapolate=Linear","MultiX=Average","Skip=True","Sort=True")</f>
        <v>13.748760601915185</v>
      </c>
      <c r="U4875" s="43">
        <f ca="1">_xll.BInterpol('Base CDI'!$H$4:$H$28,'Base CDI'!$I$4:$I$29,S4875,"Cubic","Extrapolate=Linear","MultiX=Average","Skip=True","Sort=True")</f>
        <v>13.879209302325581</v>
      </c>
    </row>
    <row r="4876" spans="16:21" x14ac:dyDescent="0.25">
      <c r="P4876" s="10">
        <v>41600</v>
      </c>
      <c r="Q4876">
        <v>31.76942</v>
      </c>
      <c r="S4876" s="42">
        <f t="shared" ca="1" si="81"/>
        <v>50734</v>
      </c>
      <c r="T4876" s="43">
        <f ca="1">_xll.BInterpol('Base CDI'!$H$4:$H$28,'Base CDI'!$J$4:$J$29,S4876,"Cubic","Extrapolate=Linear","MultiX=Average","Skip=True","Sort=True")</f>
        <v>13.748641586867304</v>
      </c>
      <c r="U4876" s="43">
        <f ca="1">_xll.BInterpol('Base CDI'!$H$4:$H$28,'Base CDI'!$I$4:$I$29,S4876,"Cubic","Extrapolate=Linear","MultiX=Average","Skip=True","Sort=True")</f>
        <v>13.879279069767442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50735</v>
      </c>
      <c r="T4877" s="43">
        <f ca="1">_xll.BInterpol('Base CDI'!$H$4:$H$28,'Base CDI'!$J$4:$J$29,S4877,"Cubic","Extrapolate=Linear","MultiX=Average","Skip=True","Sort=True")</f>
        <v>13.748522571819425</v>
      </c>
      <c r="U4877" s="43">
        <f ca="1">_xll.BInterpol('Base CDI'!$H$4:$H$28,'Base CDI'!$I$4:$I$29,S4877,"Cubic","Extrapolate=Linear","MultiX=Average","Skip=True","Sort=True")</f>
        <v>13.879348837209301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50736</v>
      </c>
      <c r="T4878" s="43">
        <f ca="1">_xll.BInterpol('Base CDI'!$H$4:$H$28,'Base CDI'!$J$4:$J$29,S4878,"Cubic","Extrapolate=Linear","MultiX=Average","Skip=True","Sort=True")</f>
        <v>13.748403556771546</v>
      </c>
      <c r="U4878" s="43">
        <f ca="1">_xll.BInterpol('Base CDI'!$H$4:$H$28,'Base CDI'!$I$4:$I$29,S4878,"Cubic","Extrapolate=Linear","MultiX=Average","Skip=True","Sort=True")</f>
        <v>13.879418604651162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50737</v>
      </c>
      <c r="T4879" s="43">
        <f ca="1">_xll.BInterpol('Base CDI'!$H$4:$H$28,'Base CDI'!$J$4:$J$29,S4879,"Cubic","Extrapolate=Linear","MultiX=Average","Skip=True","Sort=True")</f>
        <v>13.748284541723667</v>
      </c>
      <c r="U4879" s="43">
        <f ca="1">_xll.BInterpol('Base CDI'!$H$4:$H$28,'Base CDI'!$I$4:$I$29,S4879,"Cubic","Extrapolate=Linear","MultiX=Average","Skip=True","Sort=True")</f>
        <v>13.879488372093023</v>
      </c>
    </row>
    <row r="4880" spans="16:21" x14ac:dyDescent="0.25">
      <c r="P4880" s="10">
        <v>41606</v>
      </c>
      <c r="Q4880">
        <v>31.8142</v>
      </c>
      <c r="S4880" s="42">
        <f t="shared" ca="1" si="81"/>
        <v>50738</v>
      </c>
      <c r="T4880" s="43">
        <f ca="1">_xll.BInterpol('Base CDI'!$H$4:$H$28,'Base CDI'!$J$4:$J$29,S4880,"Cubic","Extrapolate=Linear","MultiX=Average","Skip=True","Sort=True")</f>
        <v>13.748165526675786</v>
      </c>
      <c r="U4880" s="43">
        <f ca="1">_xll.BInterpol('Base CDI'!$H$4:$H$28,'Base CDI'!$I$4:$I$29,S4880,"Cubic","Extrapolate=Linear","MultiX=Average","Skip=True","Sort=True")</f>
        <v>13.879558139534883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50739</v>
      </c>
      <c r="T4881" s="43">
        <f ca="1">_xll.BInterpol('Base CDI'!$H$4:$H$28,'Base CDI'!$J$4:$J$29,S4881,"Cubic","Extrapolate=Linear","MultiX=Average","Skip=True","Sort=True")</f>
        <v>13.748046511627907</v>
      </c>
      <c r="U4881" s="43">
        <f ca="1">_xll.BInterpol('Base CDI'!$H$4:$H$28,'Base CDI'!$I$4:$I$29,S4881,"Cubic","Extrapolate=Linear","MultiX=Average","Skip=True","Sort=True")</f>
        <v>13.879627906976744</v>
      </c>
    </row>
    <row r="4882" spans="16:21" x14ac:dyDescent="0.25">
      <c r="P4882" s="10">
        <v>41610</v>
      </c>
      <c r="Q4882">
        <v>31.83775</v>
      </c>
      <c r="S4882" s="42">
        <f t="shared" ca="1" si="81"/>
        <v>50740</v>
      </c>
      <c r="T4882" s="43">
        <f ca="1">_xll.BInterpol('Base CDI'!$H$4:$H$28,'Base CDI'!$J$4:$J$29,S4882,"Cubic","Extrapolate=Linear","MultiX=Average","Skip=True","Sort=True")</f>
        <v>13.747927496580028</v>
      </c>
      <c r="U4882" s="43">
        <f ca="1">_xll.BInterpol('Base CDI'!$H$4:$H$28,'Base CDI'!$I$4:$I$29,S4882,"Cubic","Extrapolate=Linear","MultiX=Average","Skip=True","Sort=True")</f>
        <v>13.879697674418605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50741</v>
      </c>
      <c r="T4883" s="43">
        <f ca="1">_xll.BInterpol('Base CDI'!$H$4:$H$28,'Base CDI'!$J$4:$J$29,S4883,"Cubic","Extrapolate=Linear","MultiX=Average","Skip=True","Sort=True")</f>
        <v>13.747808481532147</v>
      </c>
      <c r="U4883" s="43">
        <f ca="1">_xll.BInterpol('Base CDI'!$H$4:$H$28,'Base CDI'!$I$4:$I$29,S4883,"Cubic","Extrapolate=Linear","MultiX=Average","Skip=True","Sort=True")</f>
        <v>13.879767441860464</v>
      </c>
    </row>
    <row r="4884" spans="16:21" x14ac:dyDescent="0.25">
      <c r="P4884" s="10">
        <v>41612</v>
      </c>
      <c r="Q4884">
        <v>31.86131</v>
      </c>
      <c r="S4884" s="42">
        <f t="shared" ca="1" si="81"/>
        <v>50742</v>
      </c>
      <c r="T4884" s="43">
        <f ca="1">_xll.BInterpol('Base CDI'!$H$4:$H$28,'Base CDI'!$J$4:$J$29,S4884,"Cubic","Extrapolate=Linear","MultiX=Average","Skip=True","Sort=True")</f>
        <v>13.747689466484267</v>
      </c>
      <c r="U4884" s="43">
        <f ca="1">_xll.BInterpol('Base CDI'!$H$4:$H$28,'Base CDI'!$I$4:$I$29,S4884,"Cubic","Extrapolate=Linear","MultiX=Average","Skip=True","Sort=True")</f>
        <v>13.879837209302325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50743</v>
      </c>
      <c r="T4885" s="43">
        <f ca="1">_xll.BInterpol('Base CDI'!$H$4:$H$28,'Base CDI'!$J$4:$J$29,S4885,"Cubic","Extrapolate=Linear","MultiX=Average","Skip=True","Sort=True")</f>
        <v>13.747570451436388</v>
      </c>
      <c r="U4885" s="43">
        <f ca="1">_xll.BInterpol('Base CDI'!$H$4:$H$28,'Base CDI'!$I$4:$I$29,S4885,"Cubic","Extrapolate=Linear","MultiX=Average","Skip=True","Sort=True")</f>
        <v>13.879906976744186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50744</v>
      </c>
      <c r="T4886" s="43">
        <f ca="1">_xll.BInterpol('Base CDI'!$H$4:$H$28,'Base CDI'!$J$4:$J$29,S4886,"Cubic","Extrapolate=Linear","MultiX=Average","Skip=True","Sort=True")</f>
        <v>13.747451436388509</v>
      </c>
      <c r="U4886" s="43">
        <f ca="1">_xll.BInterpol('Base CDI'!$H$4:$H$28,'Base CDI'!$I$4:$I$29,S4886,"Cubic","Extrapolate=Linear","MultiX=Average","Skip=True","Sort=True")</f>
        <v>13.879976744186045</v>
      </c>
    </row>
    <row r="4887" spans="16:21" x14ac:dyDescent="0.25">
      <c r="P4887" s="10">
        <v>41617</v>
      </c>
      <c r="Q4887">
        <v>31.89668</v>
      </c>
      <c r="S4887" s="42">
        <f t="shared" ca="1" si="81"/>
        <v>50745</v>
      </c>
      <c r="T4887" s="43">
        <f ca="1">_xll.BInterpol('Base CDI'!$H$4:$H$28,'Base CDI'!$J$4:$J$29,S4887,"Cubic","Extrapolate=Linear","MultiX=Average","Skip=True","Sort=True")</f>
        <v>13.747332421340628</v>
      </c>
      <c r="U4887" s="43">
        <f ca="1">_xll.BInterpol('Base CDI'!$H$4:$H$28,'Base CDI'!$I$4:$I$29,S4887,"Cubic","Extrapolate=Linear","MultiX=Average","Skip=True","Sort=True")</f>
        <v>13.880046511627906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50746</v>
      </c>
      <c r="T4888" s="43">
        <f ca="1">_xll.BInterpol('Base CDI'!$H$4:$H$28,'Base CDI'!$J$4:$J$29,S4888,"Cubic","Extrapolate=Linear","MultiX=Average","Skip=True","Sort=True")</f>
        <v>13.747213406292749</v>
      </c>
      <c r="U4888" s="43">
        <f ca="1">_xll.BInterpol('Base CDI'!$H$4:$H$28,'Base CDI'!$I$4:$I$29,S4888,"Cubic","Extrapolate=Linear","MultiX=Average","Skip=True","Sort=True")</f>
        <v>13.880116279069767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50747</v>
      </c>
      <c r="T4889" s="43">
        <f ca="1">_xll.BInterpol('Base CDI'!$H$4:$H$28,'Base CDI'!$J$4:$J$29,S4889,"Cubic","Extrapolate=Linear","MultiX=Average","Skip=True","Sort=True")</f>
        <v>13.74709439124487</v>
      </c>
      <c r="U4889" s="43">
        <f ca="1">_xll.BInterpol('Base CDI'!$H$4:$H$28,'Base CDI'!$I$4:$I$29,S4889,"Cubic","Extrapolate=Linear","MultiX=Average","Skip=True","Sort=True")</f>
        <v>13.880186046511628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50748</v>
      </c>
      <c r="T4890" s="43">
        <f ca="1">_xll.BInterpol('Base CDI'!$H$4:$H$28,'Base CDI'!$J$4:$J$29,S4890,"Cubic","Extrapolate=Linear","MultiX=Average","Skip=True","Sort=True")</f>
        <v>13.746975376196991</v>
      </c>
      <c r="U4890" s="43">
        <f ca="1">_xll.BInterpol('Base CDI'!$H$4:$H$28,'Base CDI'!$I$4:$I$29,S4890,"Cubic","Extrapolate=Linear","MultiX=Average","Skip=True","Sort=True")</f>
        <v>13.880255813953488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50749</v>
      </c>
      <c r="T4891" s="43">
        <f ca="1">_xll.BInterpol('Base CDI'!$H$4:$H$28,'Base CDI'!$J$4:$J$29,S4891,"Cubic","Extrapolate=Linear","MultiX=Average","Skip=True","Sort=True")</f>
        <v>13.74685636114911</v>
      </c>
      <c r="U4891" s="43">
        <f ca="1">_xll.BInterpol('Base CDI'!$H$4:$H$28,'Base CDI'!$I$4:$I$29,S4891,"Cubic","Extrapolate=Linear","MultiX=Average","Skip=True","Sort=True")</f>
        <v>13.880325581395349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50750</v>
      </c>
      <c r="T4892" s="43">
        <f ca="1">_xll.BInterpol('Base CDI'!$H$4:$H$28,'Base CDI'!$J$4:$J$29,S4892,"Cubic","Extrapolate=Linear","MultiX=Average","Skip=True","Sort=True")</f>
        <v>13.746737346101231</v>
      </c>
      <c r="U4892" s="43">
        <f ca="1">_xll.BInterpol('Base CDI'!$H$4:$H$28,'Base CDI'!$I$4:$I$29,S4892,"Cubic","Extrapolate=Linear","MultiX=Average","Skip=True","Sort=True")</f>
        <v>13.88039534883721</v>
      </c>
    </row>
    <row r="4893" spans="16:21" x14ac:dyDescent="0.25">
      <c r="P4893" s="10">
        <v>41625</v>
      </c>
      <c r="Q4893">
        <v>31.96773</v>
      </c>
      <c r="S4893" s="42">
        <f t="shared" ca="1" si="81"/>
        <v>50751</v>
      </c>
      <c r="T4893" s="43">
        <f ca="1">_xll.BInterpol('Base CDI'!$H$4:$H$28,'Base CDI'!$J$4:$J$29,S4893,"Cubic","Extrapolate=Linear","MultiX=Average","Skip=True","Sort=True")</f>
        <v>13.746618331053352</v>
      </c>
      <c r="U4893" s="43">
        <f ca="1">_xll.BInterpol('Base CDI'!$H$4:$H$28,'Base CDI'!$I$4:$I$29,S4893,"Cubic","Extrapolate=Linear","MultiX=Average","Skip=True","Sort=True")</f>
        <v>13.880465116279069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50752</v>
      </c>
      <c r="T4894" s="43">
        <f ca="1">_xll.BInterpol('Base CDI'!$H$4:$H$28,'Base CDI'!$J$4:$J$29,S4894,"Cubic","Extrapolate=Linear","MultiX=Average","Skip=True","Sort=True")</f>
        <v>13.746499316005472</v>
      </c>
      <c r="U4894" s="43">
        <f ca="1">_xll.BInterpol('Base CDI'!$H$4:$H$28,'Base CDI'!$I$4:$I$29,S4894,"Cubic","Extrapolate=Linear","MultiX=Average","Skip=True","Sort=True")</f>
        <v>13.88053488372093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50753</v>
      </c>
      <c r="T4895" s="43">
        <f ca="1">_xll.BInterpol('Base CDI'!$H$4:$H$28,'Base CDI'!$J$4:$J$29,S4895,"Cubic","Extrapolate=Linear","MultiX=Average","Skip=True","Sort=True")</f>
        <v>13.746380300957592</v>
      </c>
      <c r="U4895" s="43">
        <f ca="1">_xll.BInterpol('Base CDI'!$H$4:$H$28,'Base CDI'!$I$4:$I$29,S4895,"Cubic","Extrapolate=Linear","MultiX=Average","Skip=True","Sort=True")</f>
        <v>13.880604651162791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50754</v>
      </c>
      <c r="T4896" s="43">
        <f ca="1">_xll.BInterpol('Base CDI'!$H$4:$H$28,'Base CDI'!$J$4:$J$29,S4896,"Cubic","Extrapolate=Linear","MultiX=Average","Skip=True","Sort=True")</f>
        <v>13.746261285909712</v>
      </c>
      <c r="U4896" s="43">
        <f ca="1">_xll.BInterpol('Base CDI'!$H$4:$H$28,'Base CDI'!$I$4:$I$29,S4896,"Cubic","Extrapolate=Linear","MultiX=Average","Skip=True","Sort=True")</f>
        <v>13.88067441860465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50755</v>
      </c>
      <c r="T4897" s="43">
        <f ca="1">_xll.BInterpol('Base CDI'!$H$4:$H$28,'Base CDI'!$J$4:$J$29,S4897,"Cubic","Extrapolate=Linear","MultiX=Average","Skip=True","Sort=True")</f>
        <v>13.746142270861833</v>
      </c>
      <c r="U4897" s="43">
        <f ca="1">_xll.BInterpol('Base CDI'!$H$4:$H$28,'Base CDI'!$I$4:$I$29,S4897,"Cubic","Extrapolate=Linear","MultiX=Average","Skip=True","Sort=True")</f>
        <v>13.880744186046512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50756</v>
      </c>
      <c r="T4898" s="43">
        <f ca="1">_xll.BInterpol('Base CDI'!$H$4:$H$28,'Base CDI'!$J$4:$J$29,S4898,"Cubic","Extrapolate=Linear","MultiX=Average","Skip=True","Sort=True")</f>
        <v>13.746023255813954</v>
      </c>
      <c r="U4898" s="43">
        <f ca="1">_xll.BInterpol('Base CDI'!$H$4:$H$28,'Base CDI'!$I$4:$I$29,S4898,"Cubic","Extrapolate=Linear","MultiX=Average","Skip=True","Sort=True")</f>
        <v>13.880813953488373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50757</v>
      </c>
      <c r="T4899" s="43">
        <f ca="1">_xll.BInterpol('Base CDI'!$H$4:$H$28,'Base CDI'!$J$4:$J$29,S4899,"Cubic","Extrapolate=Linear","MultiX=Average","Skip=True","Sort=True")</f>
        <v>13.745904240766073</v>
      </c>
      <c r="U4899" s="43">
        <f ca="1">_xll.BInterpol('Base CDI'!$H$4:$H$28,'Base CDI'!$I$4:$I$29,S4899,"Cubic","Extrapolate=Linear","MultiX=Average","Skip=True","Sort=True")</f>
        <v>13.880883720930232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50758</v>
      </c>
      <c r="T4900" s="43">
        <f ca="1">_xll.BInterpol('Base CDI'!$H$4:$H$28,'Base CDI'!$J$4:$J$29,S4900,"Cubic","Extrapolate=Linear","MultiX=Average","Skip=True","Sort=True")</f>
        <v>13.745785225718194</v>
      </c>
      <c r="U4900" s="43">
        <f ca="1">_xll.BInterpol('Base CDI'!$H$4:$H$28,'Base CDI'!$I$4:$I$29,S4900,"Cubic","Extrapolate=Linear","MultiX=Average","Skip=True","Sort=True")</f>
        <v>13.880953488372093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50759</v>
      </c>
      <c r="T4901" s="43">
        <f ca="1">_xll.BInterpol('Base CDI'!$H$4:$H$28,'Base CDI'!$J$4:$J$29,S4901,"Cubic","Extrapolate=Linear","MultiX=Average","Skip=True","Sort=True")</f>
        <v>13.745666210670315</v>
      </c>
      <c r="U4901" s="43">
        <f ca="1">_xll.BInterpol('Base CDI'!$H$4:$H$28,'Base CDI'!$I$4:$I$29,S4901,"Cubic","Extrapolate=Linear","MultiX=Average","Skip=True","Sort=True")</f>
        <v>13.881023255813954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50760</v>
      </c>
      <c r="T4902" s="43">
        <f ca="1">_xll.BInterpol('Base CDI'!$H$4:$H$28,'Base CDI'!$J$4:$J$29,S4902,"Cubic","Extrapolate=Linear","MultiX=Average","Skip=True","Sort=True")</f>
        <v>13.745547195622434</v>
      </c>
      <c r="U4902" s="43">
        <f ca="1">_xll.BInterpol('Base CDI'!$H$4:$H$28,'Base CDI'!$I$4:$I$29,S4902,"Cubic","Extrapolate=Linear","MultiX=Average","Skip=True","Sort=True")</f>
        <v>13.881093023255813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50761</v>
      </c>
      <c r="T4903" s="43">
        <f ca="1">_xll.BInterpol('Base CDI'!$H$4:$H$28,'Base CDI'!$J$4:$J$29,S4903,"Cubic","Extrapolate=Linear","MultiX=Average","Skip=True","Sort=True")</f>
        <v>13.745428180574555</v>
      </c>
      <c r="U4903" s="43">
        <f ca="1">_xll.BInterpol('Base CDI'!$H$4:$H$28,'Base CDI'!$I$4:$I$29,S4903,"Cubic","Extrapolate=Linear","MultiX=Average","Skip=True","Sort=True")</f>
        <v>13.881162790697674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50762</v>
      </c>
      <c r="T4904" s="43">
        <f ca="1">_xll.BInterpol('Base CDI'!$H$4:$H$28,'Base CDI'!$J$4:$J$29,S4904,"Cubic","Extrapolate=Linear","MultiX=Average","Skip=True","Sort=True")</f>
        <v>13.745309165526676</v>
      </c>
      <c r="U4904" s="43">
        <f ca="1">_xll.BInterpol('Base CDI'!$H$4:$H$28,'Base CDI'!$I$4:$I$29,S4904,"Cubic","Extrapolate=Linear","MultiX=Average","Skip=True","Sort=True")</f>
        <v>13.881232558139535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50763</v>
      </c>
      <c r="T4905" s="43">
        <f ca="1">_xll.BInterpol('Base CDI'!$H$4:$H$28,'Base CDI'!$J$4:$J$29,S4905,"Cubic","Extrapolate=Linear","MultiX=Average","Skip=True","Sort=True")</f>
        <v>13.745190150478797</v>
      </c>
      <c r="U4905" s="43">
        <f ca="1">_xll.BInterpol('Base CDI'!$H$4:$H$28,'Base CDI'!$I$4:$I$29,S4905,"Cubic","Extrapolate=Linear","MultiX=Average","Skip=True","Sort=True")</f>
        <v>13.881302325581395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50764</v>
      </c>
      <c r="T4906" s="43">
        <f ca="1">_xll.BInterpol('Base CDI'!$H$4:$H$28,'Base CDI'!$J$4:$J$29,S4906,"Cubic","Extrapolate=Linear","MultiX=Average","Skip=True","Sort=True")</f>
        <v>13.745071135430916</v>
      </c>
      <c r="U4906" s="43">
        <f ca="1">_xll.BInterpol('Base CDI'!$H$4:$H$28,'Base CDI'!$I$4:$I$29,S4906,"Cubic","Extrapolate=Linear","MultiX=Average","Skip=True","Sort=True")</f>
        <v>13.881372093023256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50765</v>
      </c>
      <c r="T4907" s="43">
        <f ca="1">_xll.BInterpol('Base CDI'!$H$4:$H$28,'Base CDI'!$J$4:$J$29,S4907,"Cubic","Extrapolate=Linear","MultiX=Average","Skip=True","Sort=True")</f>
        <v>13.744952120383036</v>
      </c>
      <c r="U4907" s="43">
        <f ca="1">_xll.BInterpol('Base CDI'!$H$4:$H$28,'Base CDI'!$I$4:$I$29,S4907,"Cubic","Extrapolate=Linear","MultiX=Average","Skip=True","Sort=True")</f>
        <v>13.881441860465117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50766</v>
      </c>
      <c r="T4908" s="43">
        <f ca="1">_xll.BInterpol('Base CDI'!$H$4:$H$28,'Base CDI'!$J$4:$J$29,S4908,"Cubic","Extrapolate=Linear","MultiX=Average","Skip=True","Sort=True")</f>
        <v>13.744833105335157</v>
      </c>
      <c r="U4908" s="43">
        <f ca="1">_xll.BInterpol('Base CDI'!$H$4:$H$28,'Base CDI'!$I$4:$I$29,S4908,"Cubic","Extrapolate=Linear","MultiX=Average","Skip=True","Sort=True")</f>
        <v>13.881511627906976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50767</v>
      </c>
      <c r="T4909" s="43">
        <f ca="1">_xll.BInterpol('Base CDI'!$H$4:$H$28,'Base CDI'!$J$4:$J$29,S4909,"Cubic","Extrapolate=Linear","MultiX=Average","Skip=True","Sort=True")</f>
        <v>13.744714090287278</v>
      </c>
      <c r="U4909" s="43">
        <f ca="1">_xll.BInterpol('Base CDI'!$H$4:$H$28,'Base CDI'!$I$4:$I$29,S4909,"Cubic","Extrapolate=Linear","MultiX=Average","Skip=True","Sort=True")</f>
        <v>13.881581395348837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50768</v>
      </c>
      <c r="T4910" s="43">
        <f ca="1">_xll.BInterpol('Base CDI'!$H$4:$H$28,'Base CDI'!$J$4:$J$29,S4910,"Cubic","Extrapolate=Linear","MultiX=Average","Skip=True","Sort=True")</f>
        <v>13.744595075239397</v>
      </c>
      <c r="U4910" s="43">
        <f ca="1">_xll.BInterpol('Base CDI'!$H$4:$H$28,'Base CDI'!$I$4:$I$29,S4910,"Cubic","Extrapolate=Linear","MultiX=Average","Skip=True","Sort=True")</f>
        <v>13.881651162790698</v>
      </c>
    </row>
    <row r="4911" spans="16:21" x14ac:dyDescent="0.25">
      <c r="P4911" s="10">
        <v>41653</v>
      </c>
      <c r="Q4911">
        <v>32.1813</v>
      </c>
      <c r="S4911" s="42">
        <f t="shared" ca="1" si="81"/>
        <v>50769</v>
      </c>
      <c r="T4911" s="43">
        <f ca="1">_xll.BInterpol('Base CDI'!$H$4:$H$28,'Base CDI'!$J$4:$J$29,S4911,"Cubic","Extrapolate=Linear","MultiX=Average","Skip=True","Sort=True")</f>
        <v>13.744476060191518</v>
      </c>
      <c r="U4911" s="43">
        <f ca="1">_xll.BInterpol('Base CDI'!$H$4:$H$28,'Base CDI'!$I$4:$I$29,S4911,"Cubic","Extrapolate=Linear","MultiX=Average","Skip=True","Sort=True")</f>
        <v>13.881720930232557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50770</v>
      </c>
      <c r="T4912" s="43">
        <f ca="1">_xll.BInterpol('Base CDI'!$H$4:$H$28,'Base CDI'!$J$4:$J$29,S4912,"Cubic","Extrapolate=Linear","MultiX=Average","Skip=True","Sort=True")</f>
        <v>13.744357045143639</v>
      </c>
      <c r="U4912" s="43">
        <f ca="1">_xll.BInterpol('Base CDI'!$H$4:$H$28,'Base CDI'!$I$4:$I$29,S4912,"Cubic","Extrapolate=Linear","MultiX=Average","Skip=True","Sort=True")</f>
        <v>13.881790697674418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50771</v>
      </c>
      <c r="T4913" s="43">
        <f ca="1">_xll.BInterpol('Base CDI'!$H$4:$H$28,'Base CDI'!$J$4:$J$29,S4913,"Cubic","Extrapolate=Linear","MultiX=Average","Skip=True","Sort=True")</f>
        <v>13.74423803009576</v>
      </c>
      <c r="U4913" s="43">
        <f ca="1">_xll.BInterpol('Base CDI'!$H$4:$H$28,'Base CDI'!$I$4:$I$29,S4913,"Cubic","Extrapolate=Linear","MultiX=Average","Skip=True","Sort=True")</f>
        <v>13.881860465116279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50772</v>
      </c>
      <c r="T4914" s="43">
        <f ca="1">_xll.BInterpol('Base CDI'!$H$4:$H$28,'Base CDI'!$J$4:$J$29,S4914,"Cubic","Extrapolate=Linear","MultiX=Average","Skip=True","Sort=True")</f>
        <v>13.744119015047879</v>
      </c>
      <c r="U4914" s="43">
        <f ca="1">_xll.BInterpol('Base CDI'!$H$4:$H$28,'Base CDI'!$I$4:$I$29,S4914,"Cubic","Extrapolate=Linear","MultiX=Average","Skip=True","Sort=True")</f>
        <v>13.881930232558139</v>
      </c>
    </row>
    <row r="4915" spans="16:21" x14ac:dyDescent="0.25">
      <c r="P4915" s="10">
        <v>41659</v>
      </c>
      <c r="Q4915">
        <v>32.23019</v>
      </c>
      <c r="S4915" s="42">
        <f t="shared" ca="1" si="81"/>
        <v>50773</v>
      </c>
      <c r="T4915" s="43">
        <f ca="1">_xll.BInterpol('Base CDI'!$H$4:$H$28,'Base CDI'!$J$4:$J$29,S4915,"Cubic","Extrapolate=Linear","MultiX=Average","Skip=True","Sort=True")</f>
        <v>13.744</v>
      </c>
      <c r="U4915" s="43">
        <f ca="1">_xll.BInterpol('Base CDI'!$H$4:$H$28,'Base CDI'!$I$4:$I$29,S4915,"Cubic","Extrapolate=Linear","MultiX=Average","Skip=True","Sort=True")</f>
        <v>13.882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50774</v>
      </c>
      <c r="T4916" s="43">
        <f ca="1">_xll.BInterpol('Base CDI'!$H$4:$H$28,'Base CDI'!$J$4:$J$29,S4916,"Cubic","Extrapolate=Linear","MultiX=Average","Skip=True","Sort=True")</f>
        <v>13.743880984952121</v>
      </c>
      <c r="U4916" s="43">
        <f ca="1">_xll.BInterpol('Base CDI'!$H$4:$H$28,'Base CDI'!$I$4:$I$29,S4916,"Cubic","Extrapolate=Linear","MultiX=Average","Skip=True","Sort=True")</f>
        <v>13.882069767441861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50775</v>
      </c>
      <c r="T4917" s="43">
        <f ca="1">_xll.BInterpol('Base CDI'!$H$4:$H$28,'Base CDI'!$J$4:$J$29,S4917,"Cubic","Extrapolate=Linear","MultiX=Average","Skip=True","Sort=True")</f>
        <v>13.74376196990424</v>
      </c>
      <c r="U4917" s="43">
        <f ca="1">_xll.BInterpol('Base CDI'!$H$4:$H$28,'Base CDI'!$I$4:$I$29,S4917,"Cubic","Extrapolate=Linear","MultiX=Average","Skip=True","Sort=True")</f>
        <v>13.88213953488372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50776</v>
      </c>
      <c r="T4918" s="43">
        <f ca="1">_xll.BInterpol('Base CDI'!$H$4:$H$28,'Base CDI'!$J$4:$J$29,S4918,"Cubic","Extrapolate=Linear","MultiX=Average","Skip=True","Sort=True")</f>
        <v>13.743642954856361</v>
      </c>
      <c r="U4918" s="43">
        <f ca="1">_xll.BInterpol('Base CDI'!$H$4:$H$28,'Base CDI'!$I$4:$I$29,S4918,"Cubic","Extrapolate=Linear","MultiX=Average","Skip=True","Sort=True")</f>
        <v>13.882209302325581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50777</v>
      </c>
      <c r="T4919" s="43">
        <f ca="1">_xll.BInterpol('Base CDI'!$H$4:$H$28,'Base CDI'!$J$4:$J$29,S4919,"Cubic","Extrapolate=Linear","MultiX=Average","Skip=True","Sort=True")</f>
        <v>13.743523939808481</v>
      </c>
      <c r="U4919" s="43">
        <f ca="1">_xll.BInterpol('Base CDI'!$H$4:$H$28,'Base CDI'!$I$4:$I$29,S4919,"Cubic","Extrapolate=Linear","MultiX=Average","Skip=True","Sort=True")</f>
        <v>13.882279069767442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50778</v>
      </c>
      <c r="T4920" s="43">
        <f ca="1">_xll.BInterpol('Base CDI'!$H$4:$H$28,'Base CDI'!$J$4:$J$29,S4920,"Cubic","Extrapolate=Linear","MultiX=Average","Skip=True","Sort=True")</f>
        <v>13.743404924760602</v>
      </c>
      <c r="U4920" s="43">
        <f ca="1">_xll.BInterpol('Base CDI'!$H$4:$H$28,'Base CDI'!$I$4:$I$29,S4920,"Cubic","Extrapolate=Linear","MultiX=Average","Skip=True","Sort=True")</f>
        <v>13.882348837209301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50779</v>
      </c>
      <c r="T4921" s="43">
        <f ca="1">_xll.BInterpol('Base CDI'!$H$4:$H$28,'Base CDI'!$J$4:$J$29,S4921,"Cubic","Extrapolate=Linear","MultiX=Average","Skip=True","Sort=True")</f>
        <v>13.743285909712721</v>
      </c>
      <c r="U4921" s="43">
        <f ca="1">_xll.BInterpol('Base CDI'!$H$4:$H$28,'Base CDI'!$I$4:$I$29,S4921,"Cubic","Extrapolate=Linear","MultiX=Average","Skip=True","Sort=True")</f>
        <v>13.882418604651162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50780</v>
      </c>
      <c r="T4922" s="43">
        <f ca="1">_xll.BInterpol('Base CDI'!$H$4:$H$28,'Base CDI'!$J$4:$J$29,S4922,"Cubic","Extrapolate=Linear","MultiX=Average","Skip=True","Sort=True")</f>
        <v>13.743166894664842</v>
      </c>
      <c r="U4922" s="43">
        <f ca="1">_xll.BInterpol('Base CDI'!$H$4:$H$28,'Base CDI'!$I$4:$I$29,S4922,"Cubic","Extrapolate=Linear","MultiX=Average","Skip=True","Sort=True")</f>
        <v>13.882488372093023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50781</v>
      </c>
      <c r="T4923" s="43">
        <f ca="1">_xll.BInterpol('Base CDI'!$H$4:$H$28,'Base CDI'!$J$4:$J$29,S4923,"Cubic","Extrapolate=Linear","MultiX=Average","Skip=True","Sort=True")</f>
        <v>13.743047879616963</v>
      </c>
      <c r="U4923" s="43">
        <f ca="1">_xll.BInterpol('Base CDI'!$H$4:$H$28,'Base CDI'!$I$4:$I$29,S4923,"Cubic","Extrapolate=Linear","MultiX=Average","Skip=True","Sort=True")</f>
        <v>13.882558139534883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50782</v>
      </c>
      <c r="T4924" s="43">
        <f ca="1">_xll.BInterpol('Base CDI'!$H$4:$H$28,'Base CDI'!$J$4:$J$29,S4924,"Cubic","Extrapolate=Linear","MultiX=Average","Skip=True","Sort=True")</f>
        <v>13.742928864569084</v>
      </c>
      <c r="U4924" s="43">
        <f ca="1">_xll.BInterpol('Base CDI'!$H$4:$H$28,'Base CDI'!$I$4:$I$29,S4924,"Cubic","Extrapolate=Linear","MultiX=Average","Skip=True","Sort=True")</f>
        <v>13.882627906976744</v>
      </c>
    </row>
    <row r="4925" spans="16:21" x14ac:dyDescent="0.25">
      <c r="P4925" s="10">
        <v>41673</v>
      </c>
      <c r="Q4925">
        <v>32.35566</v>
      </c>
      <c r="S4925" s="42">
        <f t="shared" ca="1" si="81"/>
        <v>50783</v>
      </c>
      <c r="T4925" s="43">
        <f ca="1">_xll.BInterpol('Base CDI'!$H$4:$H$28,'Base CDI'!$J$4:$J$29,S4925,"Cubic","Extrapolate=Linear","MultiX=Average","Skip=True","Sort=True")</f>
        <v>13.742809849521203</v>
      </c>
      <c r="U4925" s="43">
        <f ca="1">_xll.BInterpol('Base CDI'!$H$4:$H$28,'Base CDI'!$I$4:$I$29,S4925,"Cubic","Extrapolate=Linear","MultiX=Average","Skip=True","Sort=True")</f>
        <v>13.882697674418605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50784</v>
      </c>
      <c r="T4926" s="43">
        <f ca="1">_xll.BInterpol('Base CDI'!$H$4:$H$28,'Base CDI'!$J$4:$J$29,S4926,"Cubic","Extrapolate=Linear","MultiX=Average","Skip=True","Sort=True")</f>
        <v>13.742690834473324</v>
      </c>
      <c r="U4926" s="43">
        <f ca="1">_xll.BInterpol('Base CDI'!$H$4:$H$28,'Base CDI'!$I$4:$I$29,S4926,"Cubic","Extrapolate=Linear","MultiX=Average","Skip=True","Sort=True")</f>
        <v>13.882767441860464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50785</v>
      </c>
      <c r="T4927" s="43">
        <f ca="1">_xll.BInterpol('Base CDI'!$H$4:$H$28,'Base CDI'!$J$4:$J$29,S4927,"Cubic","Extrapolate=Linear","MultiX=Average","Skip=True","Sort=True")</f>
        <v>13.742571819425445</v>
      </c>
      <c r="U4927" s="43">
        <f ca="1">_xll.BInterpol('Base CDI'!$H$4:$H$28,'Base CDI'!$I$4:$I$29,S4927,"Cubic","Extrapolate=Linear","MultiX=Average","Skip=True","Sort=True")</f>
        <v>13.882837209302325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50786</v>
      </c>
      <c r="T4928" s="43">
        <f ca="1">_xll.BInterpol('Base CDI'!$H$4:$H$28,'Base CDI'!$J$4:$J$29,S4928,"Cubic","Extrapolate=Linear","MultiX=Average","Skip=True","Sort=True")</f>
        <v>13.742452804377566</v>
      </c>
      <c r="U4928" s="43">
        <f ca="1">_xll.BInterpol('Base CDI'!$H$4:$H$28,'Base CDI'!$I$4:$I$29,S4928,"Cubic","Extrapolate=Linear","MultiX=Average","Skip=True","Sort=True")</f>
        <v>13.882906976744186</v>
      </c>
    </row>
    <row r="4929" spans="16:21" x14ac:dyDescent="0.25">
      <c r="P4929" s="10">
        <v>41677</v>
      </c>
      <c r="Q4929">
        <v>32.40598</v>
      </c>
      <c r="S4929" s="42">
        <f t="shared" ca="1" si="81"/>
        <v>50787</v>
      </c>
      <c r="T4929" s="43">
        <f ca="1">_xll.BInterpol('Base CDI'!$H$4:$H$28,'Base CDI'!$J$4:$J$29,S4929,"Cubic","Extrapolate=Linear","MultiX=Average","Skip=True","Sort=True")</f>
        <v>13.742333789329685</v>
      </c>
      <c r="U4929" s="43">
        <f ca="1">_xll.BInterpol('Base CDI'!$H$4:$H$28,'Base CDI'!$I$4:$I$29,S4929,"Cubic","Extrapolate=Linear","MultiX=Average","Skip=True","Sort=True")</f>
        <v>13.882976744186045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50788</v>
      </c>
      <c r="T4930" s="43">
        <f ca="1">_xll.BInterpol('Base CDI'!$H$4:$H$28,'Base CDI'!$J$4:$J$29,S4930,"Cubic","Extrapolate=Linear","MultiX=Average","Skip=True","Sort=True")</f>
        <v>13.742214774281805</v>
      </c>
      <c r="U4930" s="43">
        <f ca="1">_xll.BInterpol('Base CDI'!$H$4:$H$28,'Base CDI'!$I$4:$I$29,S4930,"Cubic","Extrapolate=Linear","MultiX=Average","Skip=True","Sort=True")</f>
        <v>13.883046511627906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50789</v>
      </c>
      <c r="T4931" s="43">
        <f ca="1">_xll.BInterpol('Base CDI'!$H$4:$H$28,'Base CDI'!$J$4:$J$29,S4931,"Cubic","Extrapolate=Linear","MultiX=Average","Skip=True","Sort=True")</f>
        <v>13.742095759233926</v>
      </c>
      <c r="U4931" s="43">
        <f ca="1">_xll.BInterpol('Base CDI'!$H$4:$H$28,'Base CDI'!$I$4:$I$29,S4931,"Cubic","Extrapolate=Linear","MultiX=Average","Skip=True","Sort=True")</f>
        <v>13.883116279069768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50790</v>
      </c>
      <c r="T4932" s="43">
        <f ca="1">_xll.BInterpol('Base CDI'!$H$4:$H$28,'Base CDI'!$J$4:$J$29,S4932,"Cubic","Extrapolate=Linear","MultiX=Average","Skip=True","Sort=True")</f>
        <v>13.741976744186045</v>
      </c>
      <c r="U4932" s="43">
        <f ca="1">_xll.BInterpol('Base CDI'!$H$4:$H$28,'Base CDI'!$I$4:$I$29,S4932,"Cubic","Extrapolate=Linear","MultiX=Average","Skip=True","Sort=True")</f>
        <v>13.883186046511627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50791</v>
      </c>
      <c r="T4933" s="43">
        <f ca="1">_xll.BInterpol('Base CDI'!$H$4:$H$28,'Base CDI'!$J$4:$J$29,S4933,"Cubic","Extrapolate=Linear","MultiX=Average","Skip=True","Sort=True")</f>
        <v>13.741857729138166</v>
      </c>
      <c r="U4933" s="43">
        <f ca="1">_xll.BInterpol('Base CDI'!$H$4:$H$28,'Base CDI'!$I$4:$I$29,S4933,"Cubic","Extrapolate=Linear","MultiX=Average","Skip=True","Sort=True")</f>
        <v>13.883255813953488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50792</v>
      </c>
      <c r="T4934" s="43">
        <f ca="1">_xll.BInterpol('Base CDI'!$H$4:$H$28,'Base CDI'!$J$4:$J$29,S4934,"Cubic","Extrapolate=Linear","MultiX=Average","Skip=True","Sort=True")</f>
        <v>13.741738714090287</v>
      </c>
      <c r="U4934" s="43">
        <f ca="1">_xll.BInterpol('Base CDI'!$H$4:$H$28,'Base CDI'!$I$4:$I$29,S4934,"Cubic","Extrapolate=Linear","MultiX=Average","Skip=True","Sort=True")</f>
        <v>13.883325581395349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50793</v>
      </c>
      <c r="T4935" s="43">
        <f ca="1">_xll.BInterpol('Base CDI'!$H$4:$H$28,'Base CDI'!$J$4:$J$29,S4935,"Cubic","Extrapolate=Linear","MultiX=Average","Skip=True","Sort=True")</f>
        <v>13.741619699042408</v>
      </c>
      <c r="U4935" s="43">
        <f ca="1">_xll.BInterpol('Base CDI'!$H$4:$H$28,'Base CDI'!$I$4:$I$29,S4935,"Cubic","Extrapolate=Linear","MultiX=Average","Skip=True","Sort=True")</f>
        <v>13.883395348837208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50794</v>
      </c>
      <c r="T4936" s="43">
        <f ca="1">_xll.BInterpol('Base CDI'!$H$4:$H$28,'Base CDI'!$J$4:$J$29,S4936,"Cubic","Extrapolate=Linear","MultiX=Average","Skip=True","Sort=True")</f>
        <v>13.741500683994527</v>
      </c>
      <c r="U4936" s="43">
        <f ca="1">_xll.BInterpol('Base CDI'!$H$4:$H$28,'Base CDI'!$I$4:$I$29,S4936,"Cubic","Extrapolate=Linear","MultiX=Average","Skip=True","Sort=True")</f>
        <v>13.883465116279069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50795</v>
      </c>
      <c r="T4937" s="43">
        <f ca="1">_xll.BInterpol('Base CDI'!$H$4:$H$28,'Base CDI'!$J$4:$J$29,S4937,"Cubic","Extrapolate=Linear","MultiX=Average","Skip=True","Sort=True")</f>
        <v>13.741381668946648</v>
      </c>
      <c r="U4937" s="43">
        <f ca="1">_xll.BInterpol('Base CDI'!$H$4:$H$28,'Base CDI'!$I$4:$I$29,S4937,"Cubic","Extrapolate=Linear","MultiX=Average","Skip=True","Sort=True")</f>
        <v>13.88353488372093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50796</v>
      </c>
      <c r="T4938" s="43">
        <f ca="1">_xll.BInterpol('Base CDI'!$H$4:$H$28,'Base CDI'!$J$4:$J$29,S4938,"Cubic","Extrapolate=Linear","MultiX=Average","Skip=True","Sort=True")</f>
        <v>13.741262653898769</v>
      </c>
      <c r="U4938" s="43">
        <f ca="1">_xll.BInterpol('Base CDI'!$H$4:$H$28,'Base CDI'!$I$4:$I$29,S4938,"Cubic","Extrapolate=Linear","MultiX=Average","Skip=True","Sort=True")</f>
        <v>13.88360465116279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50797</v>
      </c>
      <c r="T4939" s="43">
        <f ca="1">_xll.BInterpol('Base CDI'!$H$4:$H$28,'Base CDI'!$J$4:$J$29,S4939,"Cubic","Extrapolate=Linear","MultiX=Average","Skip=True","Sort=True")</f>
        <v>13.74114363885089</v>
      </c>
      <c r="U4939" s="43">
        <f ca="1">_xll.BInterpol('Base CDI'!$H$4:$H$28,'Base CDI'!$I$4:$I$29,S4939,"Cubic","Extrapolate=Linear","MultiX=Average","Skip=True","Sort=True")</f>
        <v>13.883674418604651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50798</v>
      </c>
      <c r="T4940" s="43">
        <f ca="1">_xll.BInterpol('Base CDI'!$H$4:$H$28,'Base CDI'!$J$4:$J$29,S4940,"Cubic","Extrapolate=Linear","MultiX=Average","Skip=True","Sort=True")</f>
        <v>13.741024623803009</v>
      </c>
      <c r="U4940" s="43">
        <f ca="1">_xll.BInterpol('Base CDI'!$H$4:$H$28,'Base CDI'!$I$4:$I$29,S4940,"Cubic","Extrapolate=Linear","MultiX=Average","Skip=True","Sort=True")</f>
        <v>13.883744186046512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50799</v>
      </c>
      <c r="T4941" s="43">
        <f ca="1">_xll.BInterpol('Base CDI'!$H$4:$H$28,'Base CDI'!$J$4:$J$29,S4941,"Cubic","Extrapolate=Linear","MultiX=Average","Skip=True","Sort=True")</f>
        <v>13.74090560875513</v>
      </c>
      <c r="U4941" s="43">
        <f ca="1">_xll.BInterpol('Base CDI'!$H$4:$H$28,'Base CDI'!$I$4:$I$29,S4941,"Cubic","Extrapolate=Linear","MultiX=Average","Skip=True","Sort=True")</f>
        <v>13.883813953488373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50800</v>
      </c>
      <c r="T4942" s="43">
        <f ca="1">_xll.BInterpol('Base CDI'!$H$4:$H$28,'Base CDI'!$J$4:$J$29,S4942,"Cubic","Extrapolate=Linear","MultiX=Average","Skip=True","Sort=True")</f>
        <v>13.74078659370725</v>
      </c>
      <c r="U4942" s="43">
        <f ca="1">_xll.BInterpol('Base CDI'!$H$4:$H$28,'Base CDI'!$I$4:$I$29,S4942,"Cubic","Extrapolate=Linear","MultiX=Average","Skip=True","Sort=True")</f>
        <v>13.883883720930232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50801</v>
      </c>
      <c r="T4943" s="43">
        <f ca="1">_xll.BInterpol('Base CDI'!$H$4:$H$28,'Base CDI'!$J$4:$J$29,S4943,"Cubic","Extrapolate=Linear","MultiX=Average","Skip=True","Sort=True")</f>
        <v>13.740667578659371</v>
      </c>
      <c r="U4943" s="43">
        <f ca="1">_xll.BInterpol('Base CDI'!$H$4:$H$28,'Base CDI'!$I$4:$I$29,S4943,"Cubic","Extrapolate=Linear","MultiX=Average","Skip=True","Sort=True")</f>
        <v>13.883953488372093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50802</v>
      </c>
      <c r="T4944" s="43">
        <f ca="1">_xll.BInterpol('Base CDI'!$H$4:$H$28,'Base CDI'!$J$4:$J$29,S4944,"Cubic","Extrapolate=Linear","MultiX=Average","Skip=True","Sort=True")</f>
        <v>13.74054856361149</v>
      </c>
      <c r="U4944" s="43">
        <f ca="1">_xll.BInterpol('Base CDI'!$H$4:$H$28,'Base CDI'!$I$4:$I$29,S4944,"Cubic","Extrapolate=Linear","MultiX=Average","Skip=True","Sort=True")</f>
        <v>13.884023255813954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50803</v>
      </c>
      <c r="T4945" s="43">
        <f ca="1">_xll.BInterpol('Base CDI'!$H$4:$H$28,'Base CDI'!$J$4:$J$29,S4945,"Cubic","Extrapolate=Linear","MultiX=Average","Skip=True","Sort=True")</f>
        <v>13.740429548563611</v>
      </c>
      <c r="U4945" s="43">
        <f ca="1">_xll.BInterpol('Base CDI'!$H$4:$H$28,'Base CDI'!$I$4:$I$29,S4945,"Cubic","Extrapolate=Linear","MultiX=Average","Skip=True","Sort=True")</f>
        <v>13.884093023255813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50804</v>
      </c>
      <c r="T4946" s="43">
        <f ca="1">_xll.BInterpol('Base CDI'!$H$4:$H$28,'Base CDI'!$J$4:$J$29,S4946,"Cubic","Extrapolate=Linear","MultiX=Average","Skip=True","Sort=True")</f>
        <v>13.740310533515732</v>
      </c>
      <c r="U4946" s="43">
        <f ca="1">_xll.BInterpol('Base CDI'!$H$4:$H$28,'Base CDI'!$I$4:$I$29,S4946,"Cubic","Extrapolate=Linear","MultiX=Average","Skip=True","Sort=True")</f>
        <v>13.884162790697674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50805</v>
      </c>
      <c r="T4947" s="43">
        <f ca="1">_xll.BInterpol('Base CDI'!$H$4:$H$28,'Base CDI'!$J$4:$J$29,S4947,"Cubic","Extrapolate=Linear","MultiX=Average","Skip=True","Sort=True")</f>
        <v>13.740191518467853</v>
      </c>
      <c r="U4947" s="43">
        <f ca="1">_xll.BInterpol('Base CDI'!$H$4:$H$28,'Base CDI'!$I$4:$I$29,S4947,"Cubic","Extrapolate=Linear","MultiX=Average","Skip=True","Sort=True")</f>
        <v>13.884232558139535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50806</v>
      </c>
      <c r="T4948" s="43">
        <f ca="1">_xll.BInterpol('Base CDI'!$H$4:$H$28,'Base CDI'!$J$4:$J$29,S4948,"Cubic","Extrapolate=Linear","MultiX=Average","Skip=True","Sort=True")</f>
        <v>13.740072503419972</v>
      </c>
      <c r="U4948" s="43">
        <f ca="1">_xll.BInterpol('Base CDI'!$H$4:$H$28,'Base CDI'!$I$4:$I$29,S4948,"Cubic","Extrapolate=Linear","MultiX=Average","Skip=True","Sort=True")</f>
        <v>13.884302325581395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50807</v>
      </c>
      <c r="T4949" s="43">
        <f ca="1">_xll.BInterpol('Base CDI'!$H$4:$H$28,'Base CDI'!$J$4:$J$29,S4949,"Cubic","Extrapolate=Linear","MultiX=Average","Skip=True","Sort=True")</f>
        <v>13.739953488372093</v>
      </c>
      <c r="U4949" s="43">
        <f ca="1">_xll.BInterpol('Base CDI'!$H$4:$H$28,'Base CDI'!$I$4:$I$29,S4949,"Cubic","Extrapolate=Linear","MultiX=Average","Skip=True","Sort=True")</f>
        <v>13.884372093023256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50808</v>
      </c>
      <c r="T4950" s="43">
        <f ca="1">_xll.BInterpol('Base CDI'!$H$4:$H$28,'Base CDI'!$J$4:$J$29,S4950,"Cubic","Extrapolate=Linear","MultiX=Average","Skip=True","Sort=True")</f>
        <v>13.739834473324214</v>
      </c>
      <c r="U4950" s="43">
        <f ca="1">_xll.BInterpol('Base CDI'!$H$4:$H$28,'Base CDI'!$I$4:$I$29,S4950,"Cubic","Extrapolate=Linear","MultiX=Average","Skip=True","Sort=True")</f>
        <v>13.884441860465117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50809</v>
      </c>
      <c r="T4951" s="43">
        <f ca="1">_xll.BInterpol('Base CDI'!$H$4:$H$28,'Base CDI'!$J$4:$J$29,S4951,"Cubic","Extrapolate=Linear","MultiX=Average","Skip=True","Sort=True")</f>
        <v>13.739715458276333</v>
      </c>
      <c r="U4951" s="43">
        <f ca="1">_xll.BInterpol('Base CDI'!$H$4:$H$28,'Base CDI'!$I$4:$I$29,S4951,"Cubic","Extrapolate=Linear","MultiX=Average","Skip=True","Sort=True")</f>
        <v>13.884511627906976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50810</v>
      </c>
      <c r="T4952" s="43">
        <f ca="1">_xll.BInterpol('Base CDI'!$H$4:$H$28,'Base CDI'!$J$4:$J$29,S4952,"Cubic","Extrapolate=Linear","MultiX=Average","Skip=True","Sort=True")</f>
        <v>13.739596443228454</v>
      </c>
      <c r="U4952" s="43">
        <f ca="1">_xll.BInterpol('Base CDI'!$H$4:$H$28,'Base CDI'!$I$4:$I$29,S4952,"Cubic","Extrapolate=Linear","MultiX=Average","Skip=True","Sort=True")</f>
        <v>13.884581395348837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50811</v>
      </c>
      <c r="T4953" s="43">
        <f ca="1">_xll.BInterpol('Base CDI'!$H$4:$H$28,'Base CDI'!$J$4:$J$29,S4953,"Cubic","Extrapolate=Linear","MultiX=Average","Skip=True","Sort=True")</f>
        <v>13.739477428180574</v>
      </c>
      <c r="U4953" s="43">
        <f ca="1">_xll.BInterpol('Base CDI'!$H$4:$H$28,'Base CDI'!$I$4:$I$29,S4953,"Cubic","Extrapolate=Linear","MultiX=Average","Skip=True","Sort=True")</f>
        <v>13.884651162790698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50812</v>
      </c>
      <c r="T4954" s="43">
        <f ca="1">_xll.BInterpol('Base CDI'!$H$4:$H$28,'Base CDI'!$J$4:$J$29,S4954,"Cubic","Extrapolate=Linear","MultiX=Average","Skip=True","Sort=True")</f>
        <v>13.739358413132695</v>
      </c>
      <c r="U4954" s="43">
        <f ca="1">_xll.BInterpol('Base CDI'!$H$4:$H$28,'Base CDI'!$I$4:$I$29,S4954,"Cubic","Extrapolate=Linear","MultiX=Average","Skip=True","Sort=True")</f>
        <v>13.884720930232557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50813</v>
      </c>
      <c r="T4955" s="43">
        <f ca="1">_xll.BInterpol('Base CDI'!$H$4:$H$28,'Base CDI'!$J$4:$J$29,S4955,"Cubic","Extrapolate=Linear","MultiX=Average","Skip=True","Sort=True")</f>
        <v>13.739239398084814</v>
      </c>
      <c r="U4955" s="43">
        <f ca="1">_xll.BInterpol('Base CDI'!$H$4:$H$28,'Base CDI'!$I$4:$I$29,S4955,"Cubic","Extrapolate=Linear","MultiX=Average","Skip=True","Sort=True")</f>
        <v>13.884790697674418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50814</v>
      </c>
      <c r="T4956" s="43">
        <f ca="1">_xll.BInterpol('Base CDI'!$H$4:$H$28,'Base CDI'!$J$4:$J$29,S4956,"Cubic","Extrapolate=Linear","MultiX=Average","Skip=True","Sort=True")</f>
        <v>13.739120383036935</v>
      </c>
      <c r="U4956" s="43">
        <f ca="1">_xll.BInterpol('Base CDI'!$H$4:$H$28,'Base CDI'!$I$4:$I$29,S4956,"Cubic","Extrapolate=Linear","MultiX=Average","Skip=True","Sort=True")</f>
        <v>13.884860465116279</v>
      </c>
    </row>
    <row r="4957" spans="16:21" x14ac:dyDescent="0.25">
      <c r="P4957" s="10">
        <v>41719</v>
      </c>
      <c r="Q4957">
        <v>32.76511</v>
      </c>
      <c r="S4957" s="42">
        <f t="shared" ca="1" si="82"/>
        <v>50815</v>
      </c>
      <c r="T4957" s="43">
        <f ca="1">_xll.BInterpol('Base CDI'!$H$4:$H$28,'Base CDI'!$J$4:$J$29,S4957,"Cubic","Extrapolate=Linear","MultiX=Average","Skip=True","Sort=True")</f>
        <v>13.739001367989056</v>
      </c>
      <c r="U4957" s="43">
        <f ca="1">_xll.BInterpol('Base CDI'!$H$4:$H$28,'Base CDI'!$I$4:$I$29,S4957,"Cubic","Extrapolate=Linear","MultiX=Average","Skip=True","Sort=True")</f>
        <v>13.884930232558139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50816</v>
      </c>
      <c r="T4958" s="43">
        <f ca="1">_xll.BInterpol('Base CDI'!$H$4:$H$28,'Base CDI'!$J$4:$J$29,S4958,"Cubic","Extrapolate=Linear","MultiX=Average","Skip=True","Sort=True")</f>
        <v>13.738882352941177</v>
      </c>
      <c r="U4958" s="43">
        <f ca="1">_xll.BInterpol('Base CDI'!$H$4:$H$28,'Base CDI'!$I$4:$I$29,S4958,"Cubic","Extrapolate=Linear","MultiX=Average","Skip=True","Sort=True")</f>
        <v>13.885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50817</v>
      </c>
      <c r="T4959" s="43">
        <f ca="1">_xll.BInterpol('Base CDI'!$H$4:$H$28,'Base CDI'!$J$4:$J$29,S4959,"Cubic","Extrapolate=Linear","MultiX=Average","Skip=True","Sort=True")</f>
        <v>13.738763337893296</v>
      </c>
      <c r="U4959" s="43">
        <f ca="1">_xll.BInterpol('Base CDI'!$H$4:$H$28,'Base CDI'!$I$4:$I$29,S4959,"Cubic","Extrapolate=Linear","MultiX=Average","Skip=True","Sort=True")</f>
        <v>13.885069767441861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50818</v>
      </c>
      <c r="T4960" s="43">
        <f ca="1">_xll.BInterpol('Base CDI'!$H$4:$H$28,'Base CDI'!$J$4:$J$29,S4960,"Cubic","Extrapolate=Linear","MultiX=Average","Skip=True","Sort=True")</f>
        <v>13.738644322845417</v>
      </c>
      <c r="U4960" s="43">
        <f ca="1">_xll.BInterpol('Base CDI'!$H$4:$H$28,'Base CDI'!$I$4:$I$29,S4960,"Cubic","Extrapolate=Linear","MultiX=Average","Skip=True","Sort=True")</f>
        <v>13.88513953488372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50819</v>
      </c>
      <c r="T4961" s="43">
        <f ca="1">_xll.BInterpol('Base CDI'!$H$4:$H$28,'Base CDI'!$J$4:$J$29,S4961,"Cubic","Extrapolate=Linear","MultiX=Average","Skip=True","Sort=True")</f>
        <v>13.738525307797538</v>
      </c>
      <c r="U4961" s="43">
        <f ca="1">_xll.BInterpol('Base CDI'!$H$4:$H$28,'Base CDI'!$I$4:$I$29,S4961,"Cubic","Extrapolate=Linear","MultiX=Average","Skip=True","Sort=True")</f>
        <v>13.885209302325581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50820</v>
      </c>
      <c r="T4962" s="43">
        <f ca="1">_xll.BInterpol('Base CDI'!$H$4:$H$28,'Base CDI'!$J$4:$J$29,S4962,"Cubic","Extrapolate=Linear","MultiX=Average","Skip=True","Sort=True")</f>
        <v>13.738406292749659</v>
      </c>
      <c r="U4962" s="43">
        <f ca="1">_xll.BInterpol('Base CDI'!$H$4:$H$28,'Base CDI'!$I$4:$I$29,S4962,"Cubic","Extrapolate=Linear","MultiX=Average","Skip=True","Sort=True")</f>
        <v>13.885279069767442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50821</v>
      </c>
      <c r="T4963" s="43">
        <f ca="1">_xll.BInterpol('Base CDI'!$H$4:$H$28,'Base CDI'!$J$4:$J$29,S4963,"Cubic","Extrapolate=Linear","MultiX=Average","Skip=True","Sort=True")</f>
        <v>13.738287277701778</v>
      </c>
      <c r="U4963" s="43">
        <f ca="1">_xll.BInterpol('Base CDI'!$H$4:$H$28,'Base CDI'!$I$4:$I$29,S4963,"Cubic","Extrapolate=Linear","MultiX=Average","Skip=True","Sort=True")</f>
        <v>13.885348837209301</v>
      </c>
    </row>
    <row r="4964" spans="16:21" x14ac:dyDescent="0.25">
      <c r="P4964" s="10">
        <v>41730</v>
      </c>
      <c r="Q4964">
        <v>32.85671</v>
      </c>
      <c r="S4964" s="42">
        <f t="shared" ca="1" si="82"/>
        <v>50822</v>
      </c>
      <c r="T4964" s="43">
        <f ca="1">_xll.BInterpol('Base CDI'!$H$4:$H$28,'Base CDI'!$J$4:$J$29,S4964,"Cubic","Extrapolate=Linear","MultiX=Average","Skip=True","Sort=True")</f>
        <v>13.738168262653899</v>
      </c>
      <c r="U4964" s="43">
        <f ca="1">_xll.BInterpol('Base CDI'!$H$4:$H$28,'Base CDI'!$I$4:$I$29,S4964,"Cubic","Extrapolate=Linear","MultiX=Average","Skip=True","Sort=True")</f>
        <v>13.885418604651163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50823</v>
      </c>
      <c r="T4965" s="43">
        <f ca="1">_xll.BInterpol('Base CDI'!$H$4:$H$28,'Base CDI'!$J$4:$J$29,S4965,"Cubic","Extrapolate=Linear","MultiX=Average","Skip=True","Sort=True")</f>
        <v>13.738049247606019</v>
      </c>
      <c r="U4965" s="43">
        <f ca="1">_xll.BInterpol('Base CDI'!$H$4:$H$28,'Base CDI'!$I$4:$I$29,S4965,"Cubic","Extrapolate=Linear","MultiX=Average","Skip=True","Sort=True")</f>
        <v>13.885488372093024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50824</v>
      </c>
      <c r="T4966" s="43">
        <f ca="1">_xll.BInterpol('Base CDI'!$H$4:$H$28,'Base CDI'!$J$4:$J$29,S4966,"Cubic","Extrapolate=Linear","MultiX=Average","Skip=True","Sort=True")</f>
        <v>13.737930232558138</v>
      </c>
      <c r="U4966" s="43">
        <f ca="1">_xll.BInterpol('Base CDI'!$H$4:$H$28,'Base CDI'!$I$4:$I$29,S4966,"Cubic","Extrapolate=Linear","MultiX=Average","Skip=True","Sort=True")</f>
        <v>13.885558139534883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50825</v>
      </c>
      <c r="T4967" s="43">
        <f ca="1">_xll.BInterpol('Base CDI'!$H$4:$H$28,'Base CDI'!$J$4:$J$29,S4967,"Cubic","Extrapolate=Linear","MultiX=Average","Skip=True","Sort=True")</f>
        <v>13.737811217510259</v>
      </c>
      <c r="U4967" s="43">
        <f ca="1">_xll.BInterpol('Base CDI'!$H$4:$H$28,'Base CDI'!$I$4:$I$29,S4967,"Cubic","Extrapolate=Linear","MultiX=Average","Skip=True","Sort=True")</f>
        <v>13.885627906976744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50826</v>
      </c>
      <c r="T4968" s="43">
        <f ca="1">_xll.BInterpol('Base CDI'!$H$4:$H$28,'Base CDI'!$J$4:$J$29,S4968,"Cubic","Extrapolate=Linear","MultiX=Average","Skip=True","Sort=True")</f>
        <v>13.73769220246238</v>
      </c>
      <c r="U4968" s="43">
        <f ca="1">_xll.BInterpol('Base CDI'!$H$4:$H$28,'Base CDI'!$I$4:$I$29,S4968,"Cubic","Extrapolate=Linear","MultiX=Average","Skip=True","Sort=True")</f>
        <v>13.885697674418605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50827</v>
      </c>
      <c r="T4969" s="43">
        <f ca="1">_xll.BInterpol('Base CDI'!$H$4:$H$28,'Base CDI'!$J$4:$J$29,S4969,"Cubic","Extrapolate=Linear","MultiX=Average","Skip=True","Sort=True")</f>
        <v>13.737573187414501</v>
      </c>
      <c r="U4969" s="43">
        <f ca="1">_xll.BInterpol('Base CDI'!$H$4:$H$28,'Base CDI'!$I$4:$I$29,S4969,"Cubic","Extrapolate=Linear","MultiX=Average","Skip=True","Sort=True")</f>
        <v>13.885767441860464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50828</v>
      </c>
      <c r="T4970" s="43">
        <f ca="1">_xll.BInterpol('Base CDI'!$H$4:$H$28,'Base CDI'!$J$4:$J$29,S4970,"Cubic","Extrapolate=Linear","MultiX=Average","Skip=True","Sort=True")</f>
        <v>13.73745417236662</v>
      </c>
      <c r="U4970" s="43">
        <f ca="1">_xll.BInterpol('Base CDI'!$H$4:$H$28,'Base CDI'!$I$4:$I$29,S4970,"Cubic","Extrapolate=Linear","MultiX=Average","Skip=True","Sort=True")</f>
        <v>13.885837209302325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50829</v>
      </c>
      <c r="T4971" s="43">
        <f ca="1">_xll.BInterpol('Base CDI'!$H$4:$H$28,'Base CDI'!$J$4:$J$29,S4971,"Cubic","Extrapolate=Linear","MultiX=Average","Skip=True","Sort=True")</f>
        <v>13.737335157318741</v>
      </c>
      <c r="U4971" s="43">
        <f ca="1">_xll.BInterpol('Base CDI'!$H$4:$H$28,'Base CDI'!$I$4:$I$29,S4971,"Cubic","Extrapolate=Linear","MultiX=Average","Skip=True","Sort=True")</f>
        <v>13.885906976744186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50830</v>
      </c>
      <c r="T4972" s="43">
        <f ca="1">_xll.BInterpol('Base CDI'!$H$4:$H$28,'Base CDI'!$J$4:$J$29,S4972,"Cubic","Extrapolate=Linear","MultiX=Average","Skip=True","Sort=True")</f>
        <v>13.737216142270862</v>
      </c>
      <c r="U4972" s="43">
        <f ca="1">_xll.BInterpol('Base CDI'!$H$4:$H$28,'Base CDI'!$I$4:$I$29,S4972,"Cubic","Extrapolate=Linear","MultiX=Average","Skip=True","Sort=True")</f>
        <v>13.885976744186046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50831</v>
      </c>
      <c r="T4973" s="43">
        <f ca="1">_xll.BInterpol('Base CDI'!$H$4:$H$28,'Base CDI'!$J$4:$J$29,S4973,"Cubic","Extrapolate=Linear","MultiX=Average","Skip=True","Sort=True")</f>
        <v>13.737097127222983</v>
      </c>
      <c r="U4973" s="43">
        <f ca="1">_xll.BInterpol('Base CDI'!$H$4:$H$28,'Base CDI'!$I$4:$I$29,S4973,"Cubic","Extrapolate=Linear","MultiX=Average","Skip=True","Sort=True")</f>
        <v>13.886046511627907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50832</v>
      </c>
      <c r="T4974" s="43">
        <f ca="1">_xll.BInterpol('Base CDI'!$H$4:$H$28,'Base CDI'!$J$4:$J$29,S4974,"Cubic","Extrapolate=Linear","MultiX=Average","Skip=True","Sort=True")</f>
        <v>13.736978112175102</v>
      </c>
      <c r="U4974" s="43">
        <f ca="1">_xll.BInterpol('Base CDI'!$H$4:$H$28,'Base CDI'!$I$4:$I$29,S4974,"Cubic","Extrapolate=Linear","MultiX=Average","Skip=True","Sort=True")</f>
        <v>13.886116279069768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50833</v>
      </c>
      <c r="T4975" s="43">
        <f ca="1">_xll.BInterpol('Base CDI'!$H$4:$H$28,'Base CDI'!$J$4:$J$29,S4975,"Cubic","Extrapolate=Linear","MultiX=Average","Skip=True","Sort=True")</f>
        <v>13.736859097127223</v>
      </c>
      <c r="U4975" s="43">
        <f ca="1">_xll.BInterpol('Base CDI'!$H$4:$H$28,'Base CDI'!$I$4:$I$29,S4975,"Cubic","Extrapolate=Linear","MultiX=Average","Skip=True","Sort=True")</f>
        <v>13.886186046511627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50834</v>
      </c>
      <c r="T4976" s="43">
        <f ca="1">_xll.BInterpol('Base CDI'!$H$4:$H$28,'Base CDI'!$J$4:$J$29,S4976,"Cubic","Extrapolate=Linear","MultiX=Average","Skip=True","Sort=True")</f>
        <v>13.736740082079343</v>
      </c>
      <c r="U4976" s="43">
        <f ca="1">_xll.BInterpol('Base CDI'!$H$4:$H$28,'Base CDI'!$I$4:$I$29,S4976,"Cubic","Extrapolate=Linear","MultiX=Average","Skip=True","Sort=True")</f>
        <v>13.886255813953488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50835</v>
      </c>
      <c r="T4977" s="43">
        <f ca="1">_xll.BInterpol('Base CDI'!$H$4:$H$28,'Base CDI'!$J$4:$J$29,S4977,"Cubic","Extrapolate=Linear","MultiX=Average","Skip=True","Sort=True")</f>
        <v>13.736621067031464</v>
      </c>
      <c r="U4977" s="43">
        <f ca="1">_xll.BInterpol('Base CDI'!$H$4:$H$28,'Base CDI'!$I$4:$I$29,S4977,"Cubic","Extrapolate=Linear","MultiX=Average","Skip=True","Sort=True")</f>
        <v>13.886325581395349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50836</v>
      </c>
      <c r="T4978" s="43">
        <f ca="1">_xll.BInterpol('Base CDI'!$H$4:$H$28,'Base CDI'!$J$4:$J$29,S4978,"Cubic","Extrapolate=Linear","MultiX=Average","Skip=True","Sort=True")</f>
        <v>13.736502051983583</v>
      </c>
      <c r="U4978" s="43">
        <f ca="1">_xll.BInterpol('Base CDI'!$H$4:$H$28,'Base CDI'!$I$4:$I$29,S4978,"Cubic","Extrapolate=Linear","MultiX=Average","Skip=True","Sort=True")</f>
        <v>13.886395348837208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50837</v>
      </c>
      <c r="T4979" s="43">
        <f ca="1">_xll.BInterpol('Base CDI'!$H$4:$H$28,'Base CDI'!$J$4:$J$29,S4979,"Cubic","Extrapolate=Linear","MultiX=Average","Skip=True","Sort=True")</f>
        <v>13.736383036935704</v>
      </c>
      <c r="U4979" s="43">
        <f ca="1">_xll.BInterpol('Base CDI'!$H$4:$H$28,'Base CDI'!$I$4:$I$29,S4979,"Cubic","Extrapolate=Linear","MultiX=Average","Skip=True","Sort=True")</f>
        <v>13.886465116279069</v>
      </c>
    </row>
    <row r="4980" spans="16:21" x14ac:dyDescent="0.25">
      <c r="P4980" s="10">
        <v>41754</v>
      </c>
      <c r="Q4980">
        <v>33.07076</v>
      </c>
      <c r="S4980" s="42">
        <f t="shared" ca="1" si="82"/>
        <v>50838</v>
      </c>
      <c r="T4980" s="43">
        <f ca="1">_xll.BInterpol('Base CDI'!$H$4:$H$28,'Base CDI'!$J$4:$J$29,S4980,"Cubic","Extrapolate=Linear","MultiX=Average","Skip=True","Sort=True")</f>
        <v>13.736264021887825</v>
      </c>
      <c r="U4980" s="43">
        <f ca="1">_xll.BInterpol('Base CDI'!$H$4:$H$28,'Base CDI'!$I$4:$I$29,S4980,"Cubic","Extrapolate=Linear","MultiX=Average","Skip=True","Sort=True")</f>
        <v>13.88653488372093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50839</v>
      </c>
      <c r="T4981" s="43">
        <f ca="1">_xll.BInterpol('Base CDI'!$H$4:$H$28,'Base CDI'!$J$4:$J$29,S4981,"Cubic","Extrapolate=Linear","MultiX=Average","Skip=True","Sort=True")</f>
        <v>13.736145006839944</v>
      </c>
      <c r="U4981" s="43">
        <f ca="1">_xll.BInterpol('Base CDI'!$H$4:$H$28,'Base CDI'!$I$4:$I$29,S4981,"Cubic","Extrapolate=Linear","MultiX=Average","Skip=True","Sort=True")</f>
        <v>13.88660465116279</v>
      </c>
    </row>
    <row r="4982" spans="16:21" x14ac:dyDescent="0.25">
      <c r="P4982" s="10">
        <v>41758</v>
      </c>
      <c r="Q4982">
        <v>33.09769</v>
      </c>
      <c r="S4982" s="42">
        <f t="shared" ca="1" si="82"/>
        <v>50840</v>
      </c>
      <c r="T4982" s="43">
        <f ca="1">_xll.BInterpol('Base CDI'!$H$4:$H$28,'Base CDI'!$J$4:$J$29,S4982,"Cubic","Extrapolate=Linear","MultiX=Average","Skip=True","Sort=True")</f>
        <v>13.736025991792065</v>
      </c>
      <c r="U4982" s="43">
        <f ca="1">_xll.BInterpol('Base CDI'!$H$4:$H$28,'Base CDI'!$I$4:$I$29,S4982,"Cubic","Extrapolate=Linear","MultiX=Average","Skip=True","Sort=True")</f>
        <v>13.886674418604651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50841</v>
      </c>
      <c r="T4983" s="43">
        <f ca="1">_xll.BInterpol('Base CDI'!$H$4:$H$28,'Base CDI'!$J$4:$J$29,S4983,"Cubic","Extrapolate=Linear","MultiX=Average","Skip=True","Sort=True")</f>
        <v>13.735906976744186</v>
      </c>
      <c r="U4983" s="43">
        <f ca="1">_xll.BInterpol('Base CDI'!$H$4:$H$28,'Base CDI'!$I$4:$I$29,S4983,"Cubic","Extrapolate=Linear","MultiX=Average","Skip=True","Sort=True")</f>
        <v>13.886744186046512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50842</v>
      </c>
      <c r="T4984" s="43">
        <f ca="1">_xll.BInterpol('Base CDI'!$H$4:$H$28,'Base CDI'!$J$4:$J$29,S4984,"Cubic","Extrapolate=Linear","MultiX=Average","Skip=True","Sort=True")</f>
        <v>13.735787961696307</v>
      </c>
      <c r="U4984" s="43">
        <f ca="1">_xll.BInterpol('Base CDI'!$H$4:$H$28,'Base CDI'!$I$4:$I$29,S4984,"Cubic","Extrapolate=Linear","MultiX=Average","Skip=True","Sort=True")</f>
        <v>13.886813953488371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50843</v>
      </c>
      <c r="T4985" s="43">
        <f ca="1">_xll.BInterpol('Base CDI'!$H$4:$H$28,'Base CDI'!$J$4:$J$29,S4985,"Cubic","Extrapolate=Linear","MultiX=Average","Skip=True","Sort=True")</f>
        <v>13.735668946648426</v>
      </c>
      <c r="U4985" s="43">
        <f ca="1">_xll.BInterpol('Base CDI'!$H$4:$H$28,'Base CDI'!$I$4:$I$29,S4985,"Cubic","Extrapolate=Linear","MultiX=Average","Skip=True","Sort=True")</f>
        <v>13.886883720930232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50844</v>
      </c>
      <c r="T4986" s="43">
        <f ca="1">_xll.BInterpol('Base CDI'!$H$4:$H$28,'Base CDI'!$J$4:$J$29,S4986,"Cubic","Extrapolate=Linear","MultiX=Average","Skip=True","Sort=True")</f>
        <v>13.735549931600547</v>
      </c>
      <c r="U4986" s="43">
        <f ca="1">_xll.BInterpol('Base CDI'!$H$4:$H$28,'Base CDI'!$I$4:$I$29,S4986,"Cubic","Extrapolate=Linear","MultiX=Average","Skip=True","Sort=True")</f>
        <v>13.886953488372093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50845</v>
      </c>
      <c r="T4987" s="43">
        <f ca="1">_xll.BInterpol('Base CDI'!$H$4:$H$28,'Base CDI'!$J$4:$J$29,S4987,"Cubic","Extrapolate=Linear","MultiX=Average","Skip=True","Sort=True")</f>
        <v>13.735430916552668</v>
      </c>
      <c r="U4987" s="43">
        <f ca="1">_xll.BInterpol('Base CDI'!$H$4:$H$28,'Base CDI'!$I$4:$I$29,S4987,"Cubic","Extrapolate=Linear","MultiX=Average","Skip=True","Sort=True")</f>
        <v>13.887023255813952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50846</v>
      </c>
      <c r="T4988" s="43">
        <f ca="1">_xll.BInterpol('Base CDI'!$H$4:$H$28,'Base CDI'!$J$4:$J$29,S4988,"Cubic","Extrapolate=Linear","MultiX=Average","Skip=True","Sort=True")</f>
        <v>13.735311901504788</v>
      </c>
      <c r="U4988" s="43">
        <f ca="1">_xll.BInterpol('Base CDI'!$H$4:$H$28,'Base CDI'!$I$4:$I$29,S4988,"Cubic","Extrapolate=Linear","MultiX=Average","Skip=True","Sort=True")</f>
        <v>13.887093023255813</v>
      </c>
    </row>
    <row r="4989" spans="16:21" x14ac:dyDescent="0.25">
      <c r="P4989" s="10">
        <v>41768</v>
      </c>
      <c r="Q4989">
        <v>33.19211</v>
      </c>
      <c r="S4989" s="42">
        <f t="shared" ca="1" si="82"/>
        <v>50847</v>
      </c>
      <c r="T4989" s="43">
        <f ca="1">_xll.BInterpol('Base CDI'!$H$4:$H$28,'Base CDI'!$J$4:$J$29,S4989,"Cubic","Extrapolate=Linear","MultiX=Average","Skip=True","Sort=True")</f>
        <v>13.735192886456908</v>
      </c>
      <c r="U4989" s="43">
        <f ca="1">_xll.BInterpol('Base CDI'!$H$4:$H$28,'Base CDI'!$I$4:$I$29,S4989,"Cubic","Extrapolate=Linear","MultiX=Average","Skip=True","Sort=True")</f>
        <v>13.887162790697674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50848</v>
      </c>
      <c r="T4990" s="43">
        <f ca="1">_xll.BInterpol('Base CDI'!$H$4:$H$28,'Base CDI'!$J$4:$J$29,S4990,"Cubic","Extrapolate=Linear","MultiX=Average","Skip=True","Sort=True")</f>
        <v>13.735073871409028</v>
      </c>
      <c r="U4990" s="43">
        <f ca="1">_xll.BInterpol('Base CDI'!$H$4:$H$28,'Base CDI'!$I$4:$I$29,S4990,"Cubic","Extrapolate=Linear","MultiX=Average","Skip=True","Sort=True")</f>
        <v>13.887232558139534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50849</v>
      </c>
      <c r="T4991" s="43">
        <f ca="1">_xll.BInterpol('Base CDI'!$H$4:$H$28,'Base CDI'!$J$4:$J$29,S4991,"Cubic","Extrapolate=Linear","MultiX=Average","Skip=True","Sort=True")</f>
        <v>13.734954856361149</v>
      </c>
      <c r="U4991" s="43">
        <f ca="1">_xll.BInterpol('Base CDI'!$H$4:$H$28,'Base CDI'!$I$4:$I$29,S4991,"Cubic","Extrapolate=Linear","MultiX=Average","Skip=True","Sort=True")</f>
        <v>13.887302325581395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50850</v>
      </c>
      <c r="T4992" s="43">
        <f ca="1">_xll.BInterpol('Base CDI'!$H$4:$H$28,'Base CDI'!$J$4:$J$29,S4992,"Cubic","Extrapolate=Linear","MultiX=Average","Skip=True","Sort=True")</f>
        <v>13.73483584131327</v>
      </c>
      <c r="U4992" s="43">
        <f ca="1">_xll.BInterpol('Base CDI'!$H$4:$H$28,'Base CDI'!$I$4:$I$29,S4992,"Cubic","Extrapolate=Linear","MultiX=Average","Skip=True","Sort=True")</f>
        <v>13.887372093023256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50851</v>
      </c>
      <c r="T4993" s="43">
        <f ca="1">_xll.BInterpol('Base CDI'!$H$4:$H$28,'Base CDI'!$J$4:$J$29,S4993,"Cubic","Extrapolate=Linear","MultiX=Average","Skip=True","Sort=True")</f>
        <v>13.734716826265389</v>
      </c>
      <c r="U4993" s="43">
        <f ca="1">_xll.BInterpol('Base CDI'!$H$4:$H$28,'Base CDI'!$I$4:$I$29,S4993,"Cubic","Extrapolate=Linear","MultiX=Average","Skip=True","Sort=True")</f>
        <v>13.887441860465117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50852</v>
      </c>
      <c r="T4994" s="43">
        <f ca="1">_xll.BInterpol('Base CDI'!$H$4:$H$28,'Base CDI'!$J$4:$J$29,S4994,"Cubic","Extrapolate=Linear","MultiX=Average","Skip=True","Sort=True")</f>
        <v>13.73459781121751</v>
      </c>
      <c r="U4994" s="43">
        <f ca="1">_xll.BInterpol('Base CDI'!$H$4:$H$28,'Base CDI'!$I$4:$I$29,S4994,"Cubic","Extrapolate=Linear","MultiX=Average","Skip=True","Sort=True")</f>
        <v>13.887511627906976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50853</v>
      </c>
      <c r="T4995" s="43">
        <f ca="1">_xll.BInterpol('Base CDI'!$H$4:$H$28,'Base CDI'!$J$4:$J$29,S4995,"Cubic","Extrapolate=Linear","MultiX=Average","Skip=True","Sort=True")</f>
        <v>13.734478796169631</v>
      </c>
      <c r="U4995" s="43">
        <f ca="1">_xll.BInterpol('Base CDI'!$H$4:$H$28,'Base CDI'!$I$4:$I$29,S4995,"Cubic","Extrapolate=Linear","MultiX=Average","Skip=True","Sort=True")</f>
        <v>13.887581395348837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50854</v>
      </c>
      <c r="T4996" s="43">
        <f ca="1">_xll.BInterpol('Base CDI'!$H$4:$H$28,'Base CDI'!$J$4:$J$29,S4996,"Cubic","Extrapolate=Linear","MultiX=Average","Skip=True","Sort=True")</f>
        <v>13.73435978112175</v>
      </c>
      <c r="U4996" s="43">
        <f ca="1">_xll.BInterpol('Base CDI'!$H$4:$H$28,'Base CDI'!$I$4:$I$29,S4996,"Cubic","Extrapolate=Linear","MultiX=Average","Skip=True","Sort=True")</f>
        <v>13.887651162790698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50855</v>
      </c>
      <c r="T4997" s="43">
        <f ca="1">_xll.BInterpol('Base CDI'!$H$4:$H$28,'Base CDI'!$J$4:$J$29,S4997,"Cubic","Extrapolate=Linear","MultiX=Average","Skip=True","Sort=True")</f>
        <v>13.734240766073871</v>
      </c>
      <c r="U4997" s="43">
        <f ca="1">_xll.BInterpol('Base CDI'!$H$4:$H$28,'Base CDI'!$I$4:$I$29,S4997,"Cubic","Extrapolate=Linear","MultiX=Average","Skip=True","Sort=True")</f>
        <v>13.887720930232557</v>
      </c>
    </row>
    <row r="4998" spans="16:21" x14ac:dyDescent="0.25">
      <c r="P4998" s="10">
        <v>41781</v>
      </c>
      <c r="Q4998">
        <v>33.31391</v>
      </c>
      <c r="S4998" s="42">
        <f t="shared" ca="1" si="82"/>
        <v>50856</v>
      </c>
      <c r="T4998" s="43">
        <f ca="1">_xll.BInterpol('Base CDI'!$H$4:$H$28,'Base CDI'!$J$4:$J$29,S4998,"Cubic","Extrapolate=Linear","MultiX=Average","Skip=True","Sort=True")</f>
        <v>13.734121751025992</v>
      </c>
      <c r="U4998" s="43">
        <f ca="1">_xll.BInterpol('Base CDI'!$H$4:$H$28,'Base CDI'!$I$4:$I$29,S4998,"Cubic","Extrapolate=Linear","MultiX=Average","Skip=True","Sort=True")</f>
        <v>13.887790697674419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50857</v>
      </c>
      <c r="T4999" s="43">
        <f ca="1">_xll.BInterpol('Base CDI'!$H$4:$H$28,'Base CDI'!$J$4:$J$29,S4999,"Cubic","Extrapolate=Linear","MultiX=Average","Skip=True","Sort=True")</f>
        <v>13.734002735978112</v>
      </c>
      <c r="U4999" s="43">
        <f ca="1">_xll.BInterpol('Base CDI'!$H$4:$H$28,'Base CDI'!$I$4:$I$29,S4999,"Cubic","Extrapolate=Linear","MultiX=Average","Skip=True","Sort=True")</f>
        <v>13.88786046511628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50858</v>
      </c>
      <c r="T5000" s="43">
        <f ca="1">_xll.BInterpol('Base CDI'!$H$4:$H$28,'Base CDI'!$J$4:$J$29,S5000,"Cubic","Extrapolate=Linear","MultiX=Average","Skip=True","Sort=True")</f>
        <v>13.733883720930232</v>
      </c>
      <c r="U5000" s="43">
        <f ca="1">_xll.BInterpol('Base CDI'!$H$4:$H$28,'Base CDI'!$I$4:$I$29,S5000,"Cubic","Extrapolate=Linear","MultiX=Average","Skip=True","Sort=True")</f>
        <v>13.887930232558139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50859</v>
      </c>
      <c r="T5001" s="43">
        <f ca="1">_xll.BInterpol('Base CDI'!$H$4:$H$28,'Base CDI'!$J$4:$J$29,S5001,"Cubic","Extrapolate=Linear","MultiX=Average","Skip=True","Sort=True")</f>
        <v>13.733764705882352</v>
      </c>
      <c r="U5001" s="43">
        <f ca="1">_xll.BInterpol('Base CDI'!$H$4:$H$28,'Base CDI'!$I$4:$I$29,S5001,"Cubic","Extrapolate=Linear","MultiX=Average","Skip=True","Sort=True")</f>
        <v>13.888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50860</v>
      </c>
      <c r="T5002" s="43">
        <f ca="1">_xll.BInterpol('Base CDI'!$H$4:$H$28,'Base CDI'!$J$4:$J$29,S5002,"Cubic","Extrapolate=Linear","MultiX=Average","Skip=True","Sort=True")</f>
        <v>13.733645690834473</v>
      </c>
      <c r="U5002" s="43">
        <f ca="1">_xll.BInterpol('Base CDI'!$H$4:$H$28,'Base CDI'!$I$4:$I$29,S5002,"Cubic","Extrapolate=Linear","MultiX=Average","Skip=True","Sort=True")</f>
        <v>13.888069767441861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50861</v>
      </c>
      <c r="T5003" s="43">
        <f ca="1">_xll.BInterpol('Base CDI'!$H$4:$H$28,'Base CDI'!$J$4:$J$29,S5003,"Cubic","Extrapolate=Linear","MultiX=Average","Skip=True","Sort=True")</f>
        <v>13.733526675786594</v>
      </c>
      <c r="U5003" s="43">
        <f ca="1">_xll.BInterpol('Base CDI'!$H$4:$H$28,'Base CDI'!$I$4:$I$29,S5003,"Cubic","Extrapolate=Linear","MultiX=Average","Skip=True","Sort=True")</f>
        <v>13.88813953488372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50862</v>
      </c>
      <c r="T5004" s="43">
        <f ca="1">_xll.BInterpol('Base CDI'!$H$4:$H$28,'Base CDI'!$J$4:$J$29,S5004,"Cubic","Extrapolate=Linear","MultiX=Average","Skip=True","Sort=True")</f>
        <v>13.733407660738713</v>
      </c>
      <c r="U5004" s="43">
        <f ca="1">_xll.BInterpol('Base CDI'!$H$4:$H$28,'Base CDI'!$I$4:$I$29,S5004,"Cubic","Extrapolate=Linear","MultiX=Average","Skip=True","Sort=True")</f>
        <v>13.888209302325581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50863</v>
      </c>
      <c r="T5005" s="43">
        <f ca="1">_xll.BInterpol('Base CDI'!$H$4:$H$28,'Base CDI'!$J$4:$J$29,S5005,"Cubic","Extrapolate=Linear","MultiX=Average","Skip=True","Sort=True")</f>
        <v>13.733288645690834</v>
      </c>
      <c r="U5005" s="43">
        <f ca="1">_xll.BInterpol('Base CDI'!$H$4:$H$28,'Base CDI'!$I$4:$I$29,S5005,"Cubic","Extrapolate=Linear","MultiX=Average","Skip=True","Sort=True")</f>
        <v>13.888279069767442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50864</v>
      </c>
      <c r="T5006" s="43">
        <f ca="1">_xll.BInterpol('Base CDI'!$H$4:$H$28,'Base CDI'!$J$4:$J$29,S5006,"Cubic","Extrapolate=Linear","MultiX=Average","Skip=True","Sort=True")</f>
        <v>13.733169630642955</v>
      </c>
      <c r="U5006" s="43">
        <f ca="1">_xll.BInterpol('Base CDI'!$H$4:$H$28,'Base CDI'!$I$4:$I$29,S5006,"Cubic","Extrapolate=Linear","MultiX=Average","Skip=True","Sort=True")</f>
        <v>13.888348837209302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50865</v>
      </c>
      <c r="T5007" s="43">
        <f ca="1">_xll.BInterpol('Base CDI'!$H$4:$H$28,'Base CDI'!$J$4:$J$29,S5007,"Cubic","Extrapolate=Linear","MultiX=Average","Skip=True","Sort=True")</f>
        <v>13.733050615595076</v>
      </c>
      <c r="U5007" s="43">
        <f ca="1">_xll.BInterpol('Base CDI'!$H$4:$H$28,'Base CDI'!$I$4:$I$29,S5007,"Cubic","Extrapolate=Linear","MultiX=Average","Skip=True","Sort=True")</f>
        <v>13.888418604651163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50866</v>
      </c>
      <c r="T5008" s="43">
        <f ca="1">_xll.BInterpol('Base CDI'!$H$4:$H$28,'Base CDI'!$J$4:$J$29,S5008,"Cubic","Extrapolate=Linear","MultiX=Average","Skip=True","Sort=True")</f>
        <v>13.732931600547195</v>
      </c>
      <c r="U5008" s="43">
        <f ca="1">_xll.BInterpol('Base CDI'!$H$4:$H$28,'Base CDI'!$I$4:$I$29,S5008,"Cubic","Extrapolate=Linear","MultiX=Average","Skip=True","Sort=True")</f>
        <v>13.888488372093024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50867</v>
      </c>
      <c r="T5009" s="43">
        <f ca="1">_xll.BInterpol('Base CDI'!$H$4:$H$28,'Base CDI'!$J$4:$J$29,S5009,"Cubic","Extrapolate=Linear","MultiX=Average","Skip=True","Sort=True")</f>
        <v>13.732812585499316</v>
      </c>
      <c r="U5009" s="43">
        <f ca="1">_xll.BInterpol('Base CDI'!$H$4:$H$28,'Base CDI'!$I$4:$I$29,S5009,"Cubic","Extrapolate=Linear","MultiX=Average","Skip=True","Sort=True")</f>
        <v>13.888558139534883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50868</v>
      </c>
      <c r="T5010" s="43">
        <f ca="1">_xll.BInterpol('Base CDI'!$H$4:$H$28,'Base CDI'!$J$4:$J$29,S5010,"Cubic","Extrapolate=Linear","MultiX=Average","Skip=True","Sort=True")</f>
        <v>13.732693570451437</v>
      </c>
      <c r="U5010" s="43">
        <f ca="1">_xll.BInterpol('Base CDI'!$H$4:$H$28,'Base CDI'!$I$4:$I$29,S5010,"Cubic","Extrapolate=Linear","MultiX=Average","Skip=True","Sort=True")</f>
        <v>13.888627906976744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50869</v>
      </c>
      <c r="T5011" s="43">
        <f ca="1">_xll.BInterpol('Base CDI'!$H$4:$H$28,'Base CDI'!$J$4:$J$29,S5011,"Cubic","Extrapolate=Linear","MultiX=Average","Skip=True","Sort=True")</f>
        <v>13.732574555403557</v>
      </c>
      <c r="U5011" s="43">
        <f ca="1">_xll.BInterpol('Base CDI'!$H$4:$H$28,'Base CDI'!$I$4:$I$29,S5011,"Cubic","Extrapolate=Linear","MultiX=Average","Skip=True","Sort=True")</f>
        <v>13.888697674418605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50870</v>
      </c>
      <c r="T5012" s="43">
        <f ca="1">_xll.BInterpol('Base CDI'!$H$4:$H$28,'Base CDI'!$J$4:$J$29,S5012,"Cubic","Extrapolate=Linear","MultiX=Average","Skip=True","Sort=True")</f>
        <v>13.732455540355677</v>
      </c>
      <c r="U5012" s="43">
        <f ca="1">_xll.BInterpol('Base CDI'!$H$4:$H$28,'Base CDI'!$I$4:$I$29,S5012,"Cubic","Extrapolate=Linear","MultiX=Average","Skip=True","Sort=True")</f>
        <v>13.888767441860464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50871</v>
      </c>
      <c r="T5013" s="43">
        <f ca="1">_xll.BInterpol('Base CDI'!$H$4:$H$28,'Base CDI'!$J$4:$J$29,S5013,"Cubic","Extrapolate=Linear","MultiX=Average","Skip=True","Sort=True")</f>
        <v>13.732336525307797</v>
      </c>
      <c r="U5013" s="43">
        <f ca="1">_xll.BInterpol('Base CDI'!$H$4:$H$28,'Base CDI'!$I$4:$I$29,S5013,"Cubic","Extrapolate=Linear","MultiX=Average","Skip=True","Sort=True")</f>
        <v>13.888837209302325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50872</v>
      </c>
      <c r="T5014" s="43">
        <f ca="1">_xll.BInterpol('Base CDI'!$H$4:$H$28,'Base CDI'!$J$4:$J$29,S5014,"Cubic","Extrapolate=Linear","MultiX=Average","Skip=True","Sort=True")</f>
        <v>13.732217510259918</v>
      </c>
      <c r="U5014" s="43">
        <f ca="1">_xll.BInterpol('Base CDI'!$H$4:$H$28,'Base CDI'!$I$4:$I$29,S5014,"Cubic","Extrapolate=Linear","MultiX=Average","Skip=True","Sort=True")</f>
        <v>13.888906976744186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50873</v>
      </c>
      <c r="T5015" s="43">
        <f ca="1">_xll.BInterpol('Base CDI'!$H$4:$H$28,'Base CDI'!$J$4:$J$29,S5015,"Cubic","Extrapolate=Linear","MultiX=Average","Skip=True","Sort=True")</f>
        <v>13.732098495212037</v>
      </c>
      <c r="U5015" s="43">
        <f ca="1">_xll.BInterpol('Base CDI'!$H$4:$H$28,'Base CDI'!$I$4:$I$29,S5015,"Cubic","Extrapolate=Linear","MultiX=Average","Skip=True","Sort=True")</f>
        <v>13.888976744186046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50874</v>
      </c>
      <c r="T5016" s="43">
        <f ca="1">_xll.BInterpol('Base CDI'!$H$4:$H$28,'Base CDI'!$J$4:$J$29,S5016,"Cubic","Extrapolate=Linear","MultiX=Average","Skip=True","Sort=True")</f>
        <v>13.731979480164158</v>
      </c>
      <c r="U5016" s="43">
        <f ca="1">_xll.BInterpol('Base CDI'!$H$4:$H$28,'Base CDI'!$I$4:$I$29,S5016,"Cubic","Extrapolate=Linear","MultiX=Average","Skip=True","Sort=True")</f>
        <v>13.889046511627907</v>
      </c>
    </row>
    <row r="5017" spans="16:21" x14ac:dyDescent="0.25">
      <c r="P5017" s="10">
        <v>41808</v>
      </c>
      <c r="Q5017">
        <v>33.57255</v>
      </c>
      <c r="S5017" s="42">
        <f t="shared" ca="1" si="83"/>
        <v>50875</v>
      </c>
      <c r="T5017" s="43">
        <f ca="1">_xll.BInterpol('Base CDI'!$H$4:$H$28,'Base CDI'!$J$4:$J$29,S5017,"Cubic","Extrapolate=Linear","MultiX=Average","Skip=True","Sort=True")</f>
        <v>13.731860465116279</v>
      </c>
      <c r="U5017" s="43">
        <f ca="1">_xll.BInterpol('Base CDI'!$H$4:$H$28,'Base CDI'!$I$4:$I$29,S5017,"Cubic","Extrapolate=Linear","MultiX=Average","Skip=True","Sort=True")</f>
        <v>13.889116279069768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50876</v>
      </c>
      <c r="T5018" s="43">
        <f ca="1">_xll.BInterpol('Base CDI'!$H$4:$H$28,'Base CDI'!$J$4:$J$29,S5018,"Cubic","Extrapolate=Linear","MultiX=Average","Skip=True","Sort=True")</f>
        <v>13.7317414500684</v>
      </c>
      <c r="U5018" s="43">
        <f ca="1">_xll.BInterpol('Base CDI'!$H$4:$H$28,'Base CDI'!$I$4:$I$29,S5018,"Cubic","Extrapolate=Linear","MultiX=Average","Skip=True","Sort=True")</f>
        <v>13.889186046511627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50877</v>
      </c>
      <c r="T5019" s="43">
        <f ca="1">_xll.BInterpol('Base CDI'!$H$4:$H$28,'Base CDI'!$J$4:$J$29,S5019,"Cubic","Extrapolate=Linear","MultiX=Average","Skip=True","Sort=True")</f>
        <v>13.731622435020519</v>
      </c>
      <c r="U5019" s="43">
        <f ca="1">_xll.BInterpol('Base CDI'!$H$4:$H$28,'Base CDI'!$I$4:$I$29,S5019,"Cubic","Extrapolate=Linear","MultiX=Average","Skip=True","Sort=True")</f>
        <v>13.889255813953488</v>
      </c>
    </row>
    <row r="5020" spans="16:21" x14ac:dyDescent="0.25">
      <c r="P5020" s="10">
        <v>41814</v>
      </c>
      <c r="Q5020">
        <v>33.61356</v>
      </c>
      <c r="S5020" s="42">
        <f t="shared" ca="1" si="83"/>
        <v>50878</v>
      </c>
      <c r="T5020" s="43">
        <f ca="1">_xll.BInterpol('Base CDI'!$H$4:$H$28,'Base CDI'!$J$4:$J$29,S5020,"Cubic","Extrapolate=Linear","MultiX=Average","Skip=True","Sort=True")</f>
        <v>13.73150341997264</v>
      </c>
      <c r="U5020" s="43">
        <f ca="1">_xll.BInterpol('Base CDI'!$H$4:$H$28,'Base CDI'!$I$4:$I$29,S5020,"Cubic","Extrapolate=Linear","MultiX=Average","Skip=True","Sort=True")</f>
        <v>13.889325581395349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50879</v>
      </c>
      <c r="T5021" s="43">
        <f ca="1">_xll.BInterpol('Base CDI'!$H$4:$H$28,'Base CDI'!$J$4:$J$29,S5021,"Cubic","Extrapolate=Linear","MultiX=Average","Skip=True","Sort=True")</f>
        <v>13.731384404924761</v>
      </c>
      <c r="U5021" s="43">
        <f ca="1">_xll.BInterpol('Base CDI'!$H$4:$H$28,'Base CDI'!$I$4:$I$29,S5021,"Cubic","Extrapolate=Linear","MultiX=Average","Skip=True","Sort=True")</f>
        <v>13.889395348837208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50880</v>
      </c>
      <c r="T5022" s="43">
        <f ca="1">_xll.BInterpol('Base CDI'!$H$4:$H$28,'Base CDI'!$J$4:$J$29,S5022,"Cubic","Extrapolate=Linear","MultiX=Average","Skip=True","Sort=True")</f>
        <v>13.731265389876881</v>
      </c>
      <c r="U5022" s="43">
        <f ca="1">_xll.BInterpol('Base CDI'!$H$4:$H$28,'Base CDI'!$I$4:$I$29,S5022,"Cubic","Extrapolate=Linear","MultiX=Average","Skip=True","Sort=True")</f>
        <v>13.889465116279069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50881</v>
      </c>
      <c r="T5023" s="43">
        <f ca="1">_xll.BInterpol('Base CDI'!$H$4:$H$28,'Base CDI'!$J$4:$J$29,S5023,"Cubic","Extrapolate=Linear","MultiX=Average","Skip=True","Sort=True")</f>
        <v>13.731146374829001</v>
      </c>
      <c r="U5023" s="43">
        <f ca="1">_xll.BInterpol('Base CDI'!$H$4:$H$28,'Base CDI'!$I$4:$I$29,S5023,"Cubic","Extrapolate=Linear","MultiX=Average","Skip=True","Sort=True")</f>
        <v>13.88953488372093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50882</v>
      </c>
      <c r="T5024" s="43">
        <f ca="1">_xll.BInterpol('Base CDI'!$H$4:$H$28,'Base CDI'!$J$4:$J$29,S5024,"Cubic","Extrapolate=Linear","MultiX=Average","Skip=True","Sort=True")</f>
        <v>13.731027359781121</v>
      </c>
      <c r="U5024" s="43">
        <f ca="1">_xll.BInterpol('Base CDI'!$H$4:$H$28,'Base CDI'!$I$4:$I$29,S5024,"Cubic","Extrapolate=Linear","MultiX=Average","Skip=True","Sort=True")</f>
        <v>13.88960465116279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50883</v>
      </c>
      <c r="T5025" s="43">
        <f ca="1">_xll.BInterpol('Base CDI'!$H$4:$H$28,'Base CDI'!$J$4:$J$29,S5025,"Cubic","Extrapolate=Linear","MultiX=Average","Skip=True","Sort=True")</f>
        <v>13.730908344733242</v>
      </c>
      <c r="U5025" s="43">
        <f ca="1">_xll.BInterpol('Base CDI'!$H$4:$H$28,'Base CDI'!$I$4:$I$29,S5025,"Cubic","Extrapolate=Linear","MultiX=Average","Skip=True","Sort=True")</f>
        <v>13.889674418604651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50884</v>
      </c>
      <c r="T5026" s="43">
        <f ca="1">_xll.BInterpol('Base CDI'!$H$4:$H$28,'Base CDI'!$J$4:$J$29,S5026,"Cubic","Extrapolate=Linear","MultiX=Average","Skip=True","Sort=True")</f>
        <v>13.730789329685363</v>
      </c>
      <c r="U5026" s="43">
        <f ca="1">_xll.BInterpol('Base CDI'!$H$4:$H$28,'Base CDI'!$I$4:$I$29,S5026,"Cubic","Extrapolate=Linear","MultiX=Average","Skip=True","Sort=True")</f>
        <v>13.889744186046512</v>
      </c>
    </row>
    <row r="5027" spans="16:21" x14ac:dyDescent="0.25">
      <c r="P5027" s="10">
        <v>41823</v>
      </c>
      <c r="Q5027">
        <v>33.70946</v>
      </c>
      <c r="S5027" s="42">
        <f t="shared" ca="1" si="83"/>
        <v>50885</v>
      </c>
      <c r="T5027" s="43">
        <f ca="1">_xll.BInterpol('Base CDI'!$H$4:$H$28,'Base CDI'!$J$4:$J$29,S5027,"Cubic","Extrapolate=Linear","MultiX=Average","Skip=True","Sort=True")</f>
        <v>13.730670314637482</v>
      </c>
      <c r="U5027" s="43">
        <f ca="1">_xll.BInterpol('Base CDI'!$H$4:$H$28,'Base CDI'!$I$4:$I$29,S5027,"Cubic","Extrapolate=Linear","MultiX=Average","Skip=True","Sort=True")</f>
        <v>13.889813953488371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50886</v>
      </c>
      <c r="T5028" s="43">
        <f ca="1">_xll.BInterpol('Base CDI'!$H$4:$H$28,'Base CDI'!$J$4:$J$29,S5028,"Cubic","Extrapolate=Linear","MultiX=Average","Skip=True","Sort=True")</f>
        <v>13.730551299589603</v>
      </c>
      <c r="U5028" s="43">
        <f ca="1">_xll.BInterpol('Base CDI'!$H$4:$H$28,'Base CDI'!$I$4:$I$29,S5028,"Cubic","Extrapolate=Linear","MultiX=Average","Skip=True","Sort=True")</f>
        <v>13.889883720930232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50887</v>
      </c>
      <c r="T5029" s="43">
        <f ca="1">_xll.BInterpol('Base CDI'!$H$4:$H$28,'Base CDI'!$J$4:$J$29,S5029,"Cubic","Extrapolate=Linear","MultiX=Average","Skip=True","Sort=True")</f>
        <v>13.730432284541724</v>
      </c>
      <c r="U5029" s="43">
        <f ca="1">_xll.BInterpol('Base CDI'!$H$4:$H$28,'Base CDI'!$I$4:$I$29,S5029,"Cubic","Extrapolate=Linear","MultiX=Average","Skip=True","Sort=True")</f>
        <v>13.889953488372093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50888</v>
      </c>
      <c r="T5030" s="43">
        <f ca="1">_xll.BInterpol('Base CDI'!$H$4:$H$28,'Base CDI'!$J$4:$J$29,S5030,"Cubic","Extrapolate=Linear","MultiX=Average","Skip=True","Sort=True")</f>
        <v>13.730313269493843</v>
      </c>
      <c r="U5030" s="43">
        <f ca="1">_xll.BInterpol('Base CDI'!$H$4:$H$28,'Base CDI'!$I$4:$I$29,S5030,"Cubic","Extrapolate=Linear","MultiX=Average","Skip=True","Sort=True")</f>
        <v>13.890023255813952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50889</v>
      </c>
      <c r="T5031" s="43">
        <f ca="1">_xll.BInterpol('Base CDI'!$H$4:$H$28,'Base CDI'!$J$4:$J$29,S5031,"Cubic","Extrapolate=Linear","MultiX=Average","Skip=True","Sort=True")</f>
        <v>13.730194254445964</v>
      </c>
      <c r="U5031" s="43">
        <f ca="1">_xll.BInterpol('Base CDI'!$H$4:$H$28,'Base CDI'!$I$4:$I$29,S5031,"Cubic","Extrapolate=Linear","MultiX=Average","Skip=True","Sort=True")</f>
        <v>13.890093023255814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50890</v>
      </c>
      <c r="T5032" s="43">
        <f ca="1">_xll.BInterpol('Base CDI'!$H$4:$H$28,'Base CDI'!$J$4:$J$29,S5032,"Cubic","Extrapolate=Linear","MultiX=Average","Skip=True","Sort=True")</f>
        <v>13.730075239398085</v>
      </c>
      <c r="U5032" s="43">
        <f ca="1">_xll.BInterpol('Base CDI'!$H$4:$H$28,'Base CDI'!$I$4:$I$29,S5032,"Cubic","Extrapolate=Linear","MultiX=Average","Skip=True","Sort=True")</f>
        <v>13.890162790697675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50891</v>
      </c>
      <c r="T5033" s="43">
        <f ca="1">_xll.BInterpol('Base CDI'!$H$4:$H$28,'Base CDI'!$J$4:$J$29,S5033,"Cubic","Extrapolate=Linear","MultiX=Average","Skip=True","Sort=True")</f>
        <v>13.729956224350206</v>
      </c>
      <c r="U5033" s="43">
        <f ca="1">_xll.BInterpol('Base CDI'!$H$4:$H$28,'Base CDI'!$I$4:$I$29,S5033,"Cubic","Extrapolate=Linear","MultiX=Average","Skip=True","Sort=True")</f>
        <v>13.890232558139534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50892</v>
      </c>
      <c r="T5034" s="43">
        <f ca="1">_xll.BInterpol('Base CDI'!$H$4:$H$28,'Base CDI'!$J$4:$J$29,S5034,"Cubic","Extrapolate=Linear","MultiX=Average","Skip=True","Sort=True")</f>
        <v>13.729837209302325</v>
      </c>
      <c r="U5034" s="43">
        <f ca="1">_xll.BInterpol('Base CDI'!$H$4:$H$28,'Base CDI'!$I$4:$I$29,S5034,"Cubic","Extrapolate=Linear","MultiX=Average","Skip=True","Sort=True")</f>
        <v>13.890302325581395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50893</v>
      </c>
      <c r="T5035" s="43">
        <f ca="1">_xll.BInterpol('Base CDI'!$H$4:$H$28,'Base CDI'!$J$4:$J$29,S5035,"Cubic","Extrapolate=Linear","MultiX=Average","Skip=True","Sort=True")</f>
        <v>13.729718194254446</v>
      </c>
      <c r="U5035" s="43">
        <f ca="1">_xll.BInterpol('Base CDI'!$H$4:$H$28,'Base CDI'!$I$4:$I$29,S5035,"Cubic","Extrapolate=Linear","MultiX=Average","Skip=True","Sort=True")</f>
        <v>13.890372093023256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50894</v>
      </c>
      <c r="T5036" s="43">
        <f ca="1">_xll.BInterpol('Base CDI'!$H$4:$H$28,'Base CDI'!$J$4:$J$29,S5036,"Cubic","Extrapolate=Linear","MultiX=Average","Skip=True","Sort=True")</f>
        <v>13.729599179206566</v>
      </c>
      <c r="U5036" s="43">
        <f ca="1">_xll.BInterpol('Base CDI'!$H$4:$H$28,'Base CDI'!$I$4:$I$29,S5036,"Cubic","Extrapolate=Linear","MultiX=Average","Skip=True","Sort=True")</f>
        <v>13.890441860465115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50895</v>
      </c>
      <c r="T5037" s="43">
        <f ca="1">_xll.BInterpol('Base CDI'!$H$4:$H$28,'Base CDI'!$J$4:$J$29,S5037,"Cubic","Extrapolate=Linear","MultiX=Average","Skip=True","Sort=True")</f>
        <v>13.729480164158687</v>
      </c>
      <c r="U5037" s="43">
        <f ca="1">_xll.BInterpol('Base CDI'!$H$4:$H$28,'Base CDI'!$I$4:$I$29,S5037,"Cubic","Extrapolate=Linear","MultiX=Average","Skip=True","Sort=True")</f>
        <v>13.890511627906976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50896</v>
      </c>
      <c r="T5038" s="43">
        <f ca="1">_xll.BInterpol('Base CDI'!$H$4:$H$28,'Base CDI'!$J$4:$J$29,S5038,"Cubic","Extrapolate=Linear","MultiX=Average","Skip=True","Sort=True")</f>
        <v>13.729361149110806</v>
      </c>
      <c r="U5038" s="43">
        <f ca="1">_xll.BInterpol('Base CDI'!$H$4:$H$28,'Base CDI'!$I$4:$I$29,S5038,"Cubic","Extrapolate=Linear","MultiX=Average","Skip=True","Sort=True")</f>
        <v>13.890581395348837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50897</v>
      </c>
      <c r="T5039" s="43">
        <f ca="1">_xll.BInterpol('Base CDI'!$H$4:$H$28,'Base CDI'!$J$4:$J$29,S5039,"Cubic","Extrapolate=Linear","MultiX=Average","Skip=True","Sort=True")</f>
        <v>13.729242134062927</v>
      </c>
      <c r="U5039" s="43">
        <f ca="1">_xll.BInterpol('Base CDI'!$H$4:$H$28,'Base CDI'!$I$4:$I$29,S5039,"Cubic","Extrapolate=Linear","MultiX=Average","Skip=True","Sort=True")</f>
        <v>13.890651162790697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50898</v>
      </c>
      <c r="T5040" s="43">
        <f ca="1">_xll.BInterpol('Base CDI'!$H$4:$H$28,'Base CDI'!$J$4:$J$29,S5040,"Cubic","Extrapolate=Linear","MultiX=Average","Skip=True","Sort=True")</f>
        <v>13.729123119015048</v>
      </c>
      <c r="U5040" s="43">
        <f ca="1">_xll.BInterpol('Base CDI'!$H$4:$H$28,'Base CDI'!$I$4:$I$29,S5040,"Cubic","Extrapolate=Linear","MultiX=Average","Skip=True","Sort=True")</f>
        <v>13.890720930232558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50899</v>
      </c>
      <c r="T5041" s="43">
        <f ca="1">_xll.BInterpol('Base CDI'!$H$4:$H$28,'Base CDI'!$J$4:$J$29,S5041,"Cubic","Extrapolate=Linear","MultiX=Average","Skip=True","Sort=True")</f>
        <v>13.729004103967169</v>
      </c>
      <c r="U5041" s="43">
        <f ca="1">_xll.BInterpol('Base CDI'!$H$4:$H$28,'Base CDI'!$I$4:$I$29,S5041,"Cubic","Extrapolate=Linear","MultiX=Average","Skip=True","Sort=True")</f>
        <v>13.890790697674419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50900</v>
      </c>
      <c r="T5042" s="43">
        <f ca="1">_xll.BInterpol('Base CDI'!$H$4:$H$28,'Base CDI'!$J$4:$J$29,S5042,"Cubic","Extrapolate=Linear","MultiX=Average","Skip=True","Sort=True")</f>
        <v>13.728885088919288</v>
      </c>
      <c r="U5042" s="43">
        <f ca="1">_xll.BInterpol('Base CDI'!$H$4:$H$28,'Base CDI'!$I$4:$I$29,S5042,"Cubic","Extrapolate=Linear","MultiX=Average","Skip=True","Sort=True")</f>
        <v>13.890860465116278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50901</v>
      </c>
      <c r="T5043" s="43">
        <f ca="1">_xll.BInterpol('Base CDI'!$H$4:$H$28,'Base CDI'!$J$4:$J$29,S5043,"Cubic","Extrapolate=Linear","MultiX=Average","Skip=True","Sort=True")</f>
        <v>13.728766073871409</v>
      </c>
      <c r="U5043" s="43">
        <f ca="1">_xll.BInterpol('Base CDI'!$H$4:$H$28,'Base CDI'!$I$4:$I$29,S5043,"Cubic","Extrapolate=Linear","MultiX=Average","Skip=True","Sort=True")</f>
        <v>13.890930232558139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50902</v>
      </c>
      <c r="T5044" s="43">
        <f ca="1">_xll.BInterpol('Base CDI'!$H$4:$H$28,'Base CDI'!$J$4:$J$29,S5044,"Cubic","Extrapolate=Linear","MultiX=Average","Skip=True","Sort=True")</f>
        <v>13.72864705882353</v>
      </c>
      <c r="U5044" s="43">
        <f ca="1">_xll.BInterpol('Base CDI'!$H$4:$H$28,'Base CDI'!$I$4:$I$29,S5044,"Cubic","Extrapolate=Linear","MultiX=Average","Skip=True","Sort=True")</f>
        <v>13.891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50903</v>
      </c>
      <c r="T5045" s="43">
        <f ca="1">_xll.BInterpol('Base CDI'!$H$4:$H$28,'Base CDI'!$J$4:$J$29,S5045,"Cubic","Extrapolate=Linear","MultiX=Average","Skip=True","Sort=True")</f>
        <v>13.728528043775651</v>
      </c>
      <c r="U5045" s="43">
        <f ca="1">_xll.BInterpol('Base CDI'!$H$4:$H$28,'Base CDI'!$I$4:$I$29,S5045,"Cubic","Extrapolate=Linear","MultiX=Average","Skip=True","Sort=True")</f>
        <v>13.891069767441859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50904</v>
      </c>
      <c r="T5046" s="43">
        <f ca="1">_xll.BInterpol('Base CDI'!$H$4:$H$28,'Base CDI'!$J$4:$J$29,S5046,"Cubic","Extrapolate=Linear","MultiX=Average","Skip=True","Sort=True")</f>
        <v>13.72840902872777</v>
      </c>
      <c r="U5046" s="43">
        <f ca="1">_xll.BInterpol('Base CDI'!$H$4:$H$28,'Base CDI'!$I$4:$I$29,S5046,"Cubic","Extrapolate=Linear","MultiX=Average","Skip=True","Sort=True")</f>
        <v>13.89113953488372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50905</v>
      </c>
      <c r="T5047" s="43">
        <f ca="1">_xll.BInterpol('Base CDI'!$H$4:$H$28,'Base CDI'!$J$4:$J$29,S5047,"Cubic","Extrapolate=Linear","MultiX=Average","Skip=True","Sort=True")</f>
        <v>13.72829001367989</v>
      </c>
      <c r="U5047" s="43">
        <f ca="1">_xll.BInterpol('Base CDI'!$H$4:$H$28,'Base CDI'!$I$4:$I$29,S5047,"Cubic","Extrapolate=Linear","MultiX=Average","Skip=True","Sort=True")</f>
        <v>13.891209302325581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50906</v>
      </c>
      <c r="T5048" s="43">
        <f ca="1">_xll.BInterpol('Base CDI'!$H$4:$H$28,'Base CDI'!$J$4:$J$29,S5048,"Cubic","Extrapolate=Linear","MultiX=Average","Skip=True","Sort=True")</f>
        <v>13.728170998632011</v>
      </c>
      <c r="U5048" s="43">
        <f ca="1">_xll.BInterpol('Base CDI'!$H$4:$H$28,'Base CDI'!$I$4:$I$29,S5048,"Cubic","Extrapolate=Linear","MultiX=Average","Skip=True","Sort=True")</f>
        <v>13.891279069767442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50907</v>
      </c>
      <c r="T5049" s="43">
        <f ca="1">_xll.BInterpol('Base CDI'!$H$4:$H$28,'Base CDI'!$J$4:$J$29,S5049,"Cubic","Extrapolate=Linear","MultiX=Average","Skip=True","Sort=True")</f>
        <v>13.72805198358413</v>
      </c>
      <c r="U5049" s="43">
        <f ca="1">_xll.BInterpol('Base CDI'!$H$4:$H$28,'Base CDI'!$I$4:$I$29,S5049,"Cubic","Extrapolate=Linear","MultiX=Average","Skip=True","Sort=True")</f>
        <v>13.891348837209302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50908</v>
      </c>
      <c r="T5050" s="43">
        <f ca="1">_xll.BInterpol('Base CDI'!$H$4:$H$28,'Base CDI'!$J$4:$J$29,S5050,"Cubic","Extrapolate=Linear","MultiX=Average","Skip=True","Sort=True")</f>
        <v>13.727932968536251</v>
      </c>
      <c r="U5050" s="43">
        <f ca="1">_xll.BInterpol('Base CDI'!$H$4:$H$28,'Base CDI'!$I$4:$I$29,S5050,"Cubic","Extrapolate=Linear","MultiX=Average","Skip=True","Sort=True")</f>
        <v>13.891418604651163</v>
      </c>
    </row>
    <row r="5051" spans="16:21" x14ac:dyDescent="0.25">
      <c r="P5051" s="10">
        <v>41857</v>
      </c>
      <c r="Q5051">
        <v>34.04034</v>
      </c>
      <c r="S5051" s="42">
        <f t="shared" ca="1" si="83"/>
        <v>50909</v>
      </c>
      <c r="T5051" s="43">
        <f ca="1">_xll.BInterpol('Base CDI'!$H$4:$H$28,'Base CDI'!$J$4:$J$29,S5051,"Cubic","Extrapolate=Linear","MultiX=Average","Skip=True","Sort=True")</f>
        <v>13.727813953488372</v>
      </c>
      <c r="U5051" s="43">
        <f ca="1">_xll.BInterpol('Base CDI'!$H$4:$H$28,'Base CDI'!$I$4:$I$29,S5051,"Cubic","Extrapolate=Linear","MultiX=Average","Skip=True","Sort=True")</f>
        <v>13.891488372093024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50910</v>
      </c>
      <c r="T5052" s="43">
        <f ca="1">_xll.BInterpol('Base CDI'!$H$4:$H$28,'Base CDI'!$J$4:$J$29,S5052,"Cubic","Extrapolate=Linear","MultiX=Average","Skip=True","Sort=True")</f>
        <v>13.727694938440493</v>
      </c>
      <c r="U5052" s="43">
        <f ca="1">_xll.BInterpol('Base CDI'!$H$4:$H$28,'Base CDI'!$I$4:$I$29,S5052,"Cubic","Extrapolate=Linear","MultiX=Average","Skip=True","Sort=True")</f>
        <v>13.891558139534883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50911</v>
      </c>
      <c r="T5053" s="43">
        <f ca="1">_xll.BInterpol('Base CDI'!$H$4:$H$28,'Base CDI'!$J$4:$J$29,S5053,"Cubic","Extrapolate=Linear","MultiX=Average","Skip=True","Sort=True")</f>
        <v>13.727575923392612</v>
      </c>
      <c r="U5053" s="43">
        <f ca="1">_xll.BInterpol('Base CDI'!$H$4:$H$28,'Base CDI'!$I$4:$I$29,S5053,"Cubic","Extrapolate=Linear","MultiX=Average","Skip=True","Sort=True")</f>
        <v>13.891627906976744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50912</v>
      </c>
      <c r="T5054" s="43">
        <f ca="1">_xll.BInterpol('Base CDI'!$H$4:$H$28,'Base CDI'!$J$4:$J$29,S5054,"Cubic","Extrapolate=Linear","MultiX=Average","Skip=True","Sort=True")</f>
        <v>13.727456908344733</v>
      </c>
      <c r="U5054" s="43">
        <f ca="1">_xll.BInterpol('Base CDI'!$H$4:$H$28,'Base CDI'!$I$4:$I$29,S5054,"Cubic","Extrapolate=Linear","MultiX=Average","Skip=True","Sort=True")</f>
        <v>13.891697674418605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50913</v>
      </c>
      <c r="T5055" s="43">
        <f ca="1">_xll.BInterpol('Base CDI'!$H$4:$H$28,'Base CDI'!$J$4:$J$29,S5055,"Cubic","Extrapolate=Linear","MultiX=Average","Skip=True","Sort=True")</f>
        <v>13.727337893296854</v>
      </c>
      <c r="U5055" s="43">
        <f ca="1">_xll.BInterpol('Base CDI'!$H$4:$H$28,'Base CDI'!$I$4:$I$29,S5055,"Cubic","Extrapolate=Linear","MultiX=Average","Skip=True","Sort=True")</f>
        <v>13.891767441860464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50914</v>
      </c>
      <c r="T5056" s="43">
        <f ca="1">_xll.BInterpol('Base CDI'!$H$4:$H$28,'Base CDI'!$J$4:$J$29,S5056,"Cubic","Extrapolate=Linear","MultiX=Average","Skip=True","Sort=True")</f>
        <v>13.727218878248975</v>
      </c>
      <c r="U5056" s="43">
        <f ca="1">_xll.BInterpol('Base CDI'!$H$4:$H$28,'Base CDI'!$I$4:$I$29,S5056,"Cubic","Extrapolate=Linear","MultiX=Average","Skip=True","Sort=True")</f>
        <v>13.891837209302325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50915</v>
      </c>
      <c r="T5057" s="43">
        <f ca="1">_xll.BInterpol('Base CDI'!$H$4:$H$28,'Base CDI'!$J$4:$J$29,S5057,"Cubic","Extrapolate=Linear","MultiX=Average","Skip=True","Sort=True")</f>
        <v>13.727099863201094</v>
      </c>
      <c r="U5057" s="43">
        <f ca="1">_xll.BInterpol('Base CDI'!$H$4:$H$28,'Base CDI'!$I$4:$I$29,S5057,"Cubic","Extrapolate=Linear","MultiX=Average","Skip=True","Sort=True")</f>
        <v>13.891906976744187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50916</v>
      </c>
      <c r="T5058" s="43">
        <f ca="1">_xll.BInterpol('Base CDI'!$H$4:$H$28,'Base CDI'!$J$4:$J$29,S5058,"Cubic","Extrapolate=Linear","MultiX=Average","Skip=True","Sort=True")</f>
        <v>13.726980848153215</v>
      </c>
      <c r="U5058" s="43">
        <f ca="1">_xll.BInterpol('Base CDI'!$H$4:$H$28,'Base CDI'!$I$4:$I$29,S5058,"Cubic","Extrapolate=Linear","MultiX=Average","Skip=True","Sort=True")</f>
        <v>13.891976744186046</v>
      </c>
    </row>
    <row r="5059" spans="16:21" x14ac:dyDescent="0.25">
      <c r="P5059" s="10">
        <v>41869</v>
      </c>
      <c r="Q5059">
        <v>34.15146</v>
      </c>
      <c r="S5059" s="42">
        <f t="shared" ca="1" si="83"/>
        <v>50917</v>
      </c>
      <c r="T5059" s="43">
        <f ca="1">_xll.BInterpol('Base CDI'!$H$4:$H$28,'Base CDI'!$J$4:$J$29,S5059,"Cubic","Extrapolate=Linear","MultiX=Average","Skip=True","Sort=True")</f>
        <v>13.726861833105335</v>
      </c>
      <c r="U5059" s="43">
        <f ca="1">_xll.BInterpol('Base CDI'!$H$4:$H$28,'Base CDI'!$I$4:$I$29,S5059,"Cubic","Extrapolate=Linear","MultiX=Average","Skip=True","Sort=True")</f>
        <v>13.892046511627907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50918</v>
      </c>
      <c r="T5060" s="43">
        <f ca="1">_xll.BInterpol('Base CDI'!$H$4:$H$28,'Base CDI'!$J$4:$J$29,S5060,"Cubic","Extrapolate=Linear","MultiX=Average","Skip=True","Sort=True")</f>
        <v>13.726742818057456</v>
      </c>
      <c r="U5060" s="43">
        <f ca="1">_xll.BInterpol('Base CDI'!$H$4:$H$28,'Base CDI'!$I$4:$I$29,S5060,"Cubic","Extrapolate=Linear","MultiX=Average","Skip=True","Sort=True")</f>
        <v>13.892116279069768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50919</v>
      </c>
      <c r="T5061" s="43">
        <f ca="1">_xll.BInterpol('Base CDI'!$H$4:$H$28,'Base CDI'!$J$4:$J$29,S5061,"Cubic","Extrapolate=Linear","MultiX=Average","Skip=True","Sort=True")</f>
        <v>13.726623803009575</v>
      </c>
      <c r="U5061" s="43">
        <f ca="1">_xll.BInterpol('Base CDI'!$H$4:$H$28,'Base CDI'!$I$4:$I$29,S5061,"Cubic","Extrapolate=Linear","MultiX=Average","Skip=True","Sort=True")</f>
        <v>13.892186046511627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50920</v>
      </c>
      <c r="T5062" s="43">
        <f ca="1">_xll.BInterpol('Base CDI'!$H$4:$H$28,'Base CDI'!$J$4:$J$29,S5062,"Cubic","Extrapolate=Linear","MultiX=Average","Skip=True","Sort=True")</f>
        <v>13.726504787961696</v>
      </c>
      <c r="U5062" s="43">
        <f ca="1">_xll.BInterpol('Base CDI'!$H$4:$H$28,'Base CDI'!$I$4:$I$29,S5062,"Cubic","Extrapolate=Linear","MultiX=Average","Skip=True","Sort=True")</f>
        <v>13.892255813953488</v>
      </c>
    </row>
    <row r="5063" spans="16:21" x14ac:dyDescent="0.25">
      <c r="P5063" s="10">
        <v>41873</v>
      </c>
      <c r="Q5063">
        <v>34.2072</v>
      </c>
      <c r="S5063" s="42">
        <f t="shared" ca="1" si="83"/>
        <v>50921</v>
      </c>
      <c r="T5063" s="43">
        <f ca="1">_xll.BInterpol('Base CDI'!$H$4:$H$28,'Base CDI'!$J$4:$J$29,S5063,"Cubic","Extrapolate=Linear","MultiX=Average","Skip=True","Sort=True")</f>
        <v>13.726385772913817</v>
      </c>
      <c r="U5063" s="43">
        <f ca="1">_xll.BInterpol('Base CDI'!$H$4:$H$28,'Base CDI'!$I$4:$I$29,S5063,"Cubic","Extrapolate=Linear","MultiX=Average","Skip=True","Sort=True")</f>
        <v>13.892325581395349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50922</v>
      </c>
      <c r="T5064" s="43">
        <f ca="1">_xll.BInterpol('Base CDI'!$H$4:$H$28,'Base CDI'!$J$4:$J$29,S5064,"Cubic","Extrapolate=Linear","MultiX=Average","Skip=True","Sort=True")</f>
        <v>13.726266757865936</v>
      </c>
      <c r="U5064" s="43">
        <f ca="1">_xll.BInterpol('Base CDI'!$H$4:$H$28,'Base CDI'!$I$4:$I$29,S5064,"Cubic","Extrapolate=Linear","MultiX=Average","Skip=True","Sort=True")</f>
        <v>13.892395348837209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50923</v>
      </c>
      <c r="T5065" s="43">
        <f ca="1">_xll.BInterpol('Base CDI'!$H$4:$H$28,'Base CDI'!$J$4:$J$29,S5065,"Cubic","Extrapolate=Linear","MultiX=Average","Skip=True","Sort=True")</f>
        <v>13.726147742818057</v>
      </c>
      <c r="U5065" s="43">
        <f ca="1">_xll.BInterpol('Base CDI'!$H$4:$H$28,'Base CDI'!$I$4:$I$29,S5065,"Cubic","Extrapolate=Linear","MultiX=Average","Skip=True","Sort=True")</f>
        <v>13.89246511627907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50924</v>
      </c>
      <c r="T5066" s="43">
        <f ca="1">_xll.BInterpol('Base CDI'!$H$4:$H$28,'Base CDI'!$J$4:$J$29,S5066,"Cubic","Extrapolate=Linear","MultiX=Average","Skip=True","Sort=True")</f>
        <v>13.726028727770178</v>
      </c>
      <c r="U5066" s="43">
        <f ca="1">_xll.BInterpol('Base CDI'!$H$4:$H$28,'Base CDI'!$I$4:$I$29,S5066,"Cubic","Extrapolate=Linear","MultiX=Average","Skip=True","Sort=True")</f>
        <v>13.892534883720931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50925</v>
      </c>
      <c r="T5067" s="43">
        <f ca="1">_xll.BInterpol('Base CDI'!$H$4:$H$28,'Base CDI'!$J$4:$J$29,S5067,"Cubic","Extrapolate=Linear","MultiX=Average","Skip=True","Sort=True")</f>
        <v>13.725909712722299</v>
      </c>
      <c r="U5067" s="43">
        <f ca="1">_xll.BInterpol('Base CDI'!$H$4:$H$28,'Base CDI'!$I$4:$I$29,S5067,"Cubic","Extrapolate=Linear","MultiX=Average","Skip=True","Sort=True")</f>
        <v>13.89260465116279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50926</v>
      </c>
      <c r="T5068" s="43">
        <f ca="1">_xll.BInterpol('Base CDI'!$H$4:$H$28,'Base CDI'!$J$4:$J$29,S5068,"Cubic","Extrapolate=Linear","MultiX=Average","Skip=True","Sort=True")</f>
        <v>13.725790697674418</v>
      </c>
      <c r="U5068" s="43">
        <f ca="1">_xll.BInterpol('Base CDI'!$H$4:$H$28,'Base CDI'!$I$4:$I$29,S5068,"Cubic","Extrapolate=Linear","MultiX=Average","Skip=True","Sort=True")</f>
        <v>13.892674418604651</v>
      </c>
    </row>
    <row r="5069" spans="16:21" x14ac:dyDescent="0.25">
      <c r="P5069" s="10">
        <v>41883</v>
      </c>
      <c r="Q5069">
        <v>34.29101</v>
      </c>
      <c r="S5069" s="42">
        <f t="shared" ca="1" si="84"/>
        <v>50927</v>
      </c>
      <c r="T5069" s="43">
        <f ca="1">_xll.BInterpol('Base CDI'!$H$4:$H$28,'Base CDI'!$J$4:$J$29,S5069,"Cubic","Extrapolate=Linear","MultiX=Average","Skip=True","Sort=True")</f>
        <v>13.725671682626539</v>
      </c>
      <c r="U5069" s="43">
        <f ca="1">_xll.BInterpol('Base CDI'!$H$4:$H$28,'Base CDI'!$I$4:$I$29,S5069,"Cubic","Extrapolate=Linear","MultiX=Average","Skip=True","Sort=True")</f>
        <v>13.892744186046512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50928</v>
      </c>
      <c r="T5070" s="43">
        <f ca="1">_xll.BInterpol('Base CDI'!$H$4:$H$28,'Base CDI'!$J$4:$J$29,S5070,"Cubic","Extrapolate=Linear","MultiX=Average","Skip=True","Sort=True")</f>
        <v>13.725552667578659</v>
      </c>
      <c r="U5070" s="43">
        <f ca="1">_xll.BInterpol('Base CDI'!$H$4:$H$28,'Base CDI'!$I$4:$I$29,S5070,"Cubic","Extrapolate=Linear","MultiX=Average","Skip=True","Sort=True")</f>
        <v>13.892813953488371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50929</v>
      </c>
      <c r="T5071" s="43">
        <f ca="1">_xll.BInterpol('Base CDI'!$H$4:$H$28,'Base CDI'!$J$4:$J$29,S5071,"Cubic","Extrapolate=Linear","MultiX=Average","Skip=True","Sort=True")</f>
        <v>13.72543365253078</v>
      </c>
      <c r="U5071" s="43">
        <f ca="1">_xll.BInterpol('Base CDI'!$H$4:$H$28,'Base CDI'!$I$4:$I$29,S5071,"Cubic","Extrapolate=Linear","MultiX=Average","Skip=True","Sort=True")</f>
        <v>13.892883720930232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50930</v>
      </c>
      <c r="T5072" s="43">
        <f ca="1">_xll.BInterpol('Base CDI'!$H$4:$H$28,'Base CDI'!$J$4:$J$29,S5072,"Cubic","Extrapolate=Linear","MultiX=Average","Skip=True","Sort=True")</f>
        <v>13.725314637482899</v>
      </c>
      <c r="U5072" s="43">
        <f ca="1">_xll.BInterpol('Base CDI'!$H$4:$H$28,'Base CDI'!$I$4:$I$29,S5072,"Cubic","Extrapolate=Linear","MultiX=Average","Skip=True","Sort=True")</f>
        <v>13.892953488372093</v>
      </c>
    </row>
    <row r="5073" spans="16:21" x14ac:dyDescent="0.25">
      <c r="P5073" s="10">
        <v>41887</v>
      </c>
      <c r="Q5073">
        <v>34.34693</v>
      </c>
      <c r="S5073" s="42">
        <f t="shared" ca="1" si="84"/>
        <v>50931</v>
      </c>
      <c r="T5073" s="43">
        <f ca="1">_xll.BInterpol('Base CDI'!$H$4:$H$28,'Base CDI'!$J$4:$J$29,S5073,"Cubic","Extrapolate=Linear","MultiX=Average","Skip=True","Sort=True")</f>
        <v>13.72519562243502</v>
      </c>
      <c r="U5073" s="43">
        <f ca="1">_xll.BInterpol('Base CDI'!$H$4:$H$28,'Base CDI'!$I$4:$I$29,S5073,"Cubic","Extrapolate=Linear","MultiX=Average","Skip=True","Sort=True")</f>
        <v>13.893023255813953</v>
      </c>
    </row>
    <row r="5074" spans="16:21" x14ac:dyDescent="0.25">
      <c r="P5074" s="10">
        <v>41890</v>
      </c>
      <c r="Q5074">
        <v>34.36092</v>
      </c>
      <c r="S5074" s="42">
        <f t="shared" ca="1" si="84"/>
        <v>50932</v>
      </c>
      <c r="T5074" s="43">
        <f ca="1">_xll.BInterpol('Base CDI'!$H$4:$H$28,'Base CDI'!$J$4:$J$29,S5074,"Cubic","Extrapolate=Linear","MultiX=Average","Skip=True","Sort=True")</f>
        <v>13.725076607387141</v>
      </c>
      <c r="U5074" s="43">
        <f ca="1">_xll.BInterpol('Base CDI'!$H$4:$H$28,'Base CDI'!$I$4:$I$29,S5074,"Cubic","Extrapolate=Linear","MultiX=Average","Skip=True","Sort=True")</f>
        <v>13.893093023255814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50933</v>
      </c>
      <c r="T5075" s="43">
        <f ca="1">_xll.BInterpol('Base CDI'!$H$4:$H$28,'Base CDI'!$J$4:$J$29,S5075,"Cubic","Extrapolate=Linear","MultiX=Average","Skip=True","Sort=True")</f>
        <v>13.724957592339262</v>
      </c>
      <c r="U5075" s="43">
        <f ca="1">_xll.BInterpol('Base CDI'!$H$4:$H$28,'Base CDI'!$I$4:$I$29,S5075,"Cubic","Extrapolate=Linear","MultiX=Average","Skip=True","Sort=True")</f>
        <v>13.893162790697675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50934</v>
      </c>
      <c r="T5076" s="43">
        <f ca="1">_xll.BInterpol('Base CDI'!$H$4:$H$28,'Base CDI'!$J$4:$J$29,S5076,"Cubic","Extrapolate=Linear","MultiX=Average","Skip=True","Sort=True")</f>
        <v>13.724838577291381</v>
      </c>
      <c r="U5076" s="43">
        <f ca="1">_xll.BInterpol('Base CDI'!$H$4:$H$28,'Base CDI'!$I$4:$I$29,S5076,"Cubic","Extrapolate=Linear","MultiX=Average","Skip=True","Sort=True")</f>
        <v>13.893232558139534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50935</v>
      </c>
      <c r="T5077" s="43">
        <f ca="1">_xll.BInterpol('Base CDI'!$H$4:$H$28,'Base CDI'!$J$4:$J$29,S5077,"Cubic","Extrapolate=Linear","MultiX=Average","Skip=True","Sort=True")</f>
        <v>13.724719562243502</v>
      </c>
      <c r="U5077" s="43">
        <f ca="1">_xll.BInterpol('Base CDI'!$H$4:$H$28,'Base CDI'!$I$4:$I$29,S5077,"Cubic","Extrapolate=Linear","MultiX=Average","Skip=True","Sort=True")</f>
        <v>13.893302325581395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50936</v>
      </c>
      <c r="T5078" s="43">
        <f ca="1">_xll.BInterpol('Base CDI'!$H$4:$H$28,'Base CDI'!$J$4:$J$29,S5078,"Cubic","Extrapolate=Linear","MultiX=Average","Skip=True","Sort=True")</f>
        <v>13.724600547195623</v>
      </c>
      <c r="U5078" s="43">
        <f ca="1">_xll.BInterpol('Base CDI'!$H$4:$H$28,'Base CDI'!$I$4:$I$29,S5078,"Cubic","Extrapolate=Linear","MultiX=Average","Skip=True","Sort=True")</f>
        <v>13.893372093023256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50937</v>
      </c>
      <c r="T5079" s="43">
        <f ca="1">_xll.BInterpol('Base CDI'!$H$4:$H$28,'Base CDI'!$J$4:$J$29,S5079,"Cubic","Extrapolate=Linear","MultiX=Average","Skip=True","Sort=True")</f>
        <v>13.724481532147742</v>
      </c>
      <c r="U5079" s="43">
        <f ca="1">_xll.BInterpol('Base CDI'!$H$4:$H$28,'Base CDI'!$I$4:$I$29,S5079,"Cubic","Extrapolate=Linear","MultiX=Average","Skip=True","Sort=True")</f>
        <v>13.893441860465115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50938</v>
      </c>
      <c r="T5080" s="43">
        <f ca="1">_xll.BInterpol('Base CDI'!$H$4:$H$28,'Base CDI'!$J$4:$J$29,S5080,"Cubic","Extrapolate=Linear","MultiX=Average","Skip=True","Sort=True")</f>
        <v>13.724362517099863</v>
      </c>
      <c r="U5080" s="43">
        <f ca="1">_xll.BInterpol('Base CDI'!$H$4:$H$28,'Base CDI'!$I$4:$I$29,S5080,"Cubic","Extrapolate=Linear","MultiX=Average","Skip=True","Sort=True")</f>
        <v>13.893511627906976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50939</v>
      </c>
      <c r="T5081" s="43">
        <f ca="1">_xll.BInterpol('Base CDI'!$H$4:$H$28,'Base CDI'!$J$4:$J$29,S5081,"Cubic","Extrapolate=Linear","MultiX=Average","Skip=True","Sort=True")</f>
        <v>13.724243502051984</v>
      </c>
      <c r="U5081" s="43">
        <f ca="1">_xll.BInterpol('Base CDI'!$H$4:$H$28,'Base CDI'!$I$4:$I$29,S5081,"Cubic","Extrapolate=Linear","MultiX=Average","Skip=True","Sort=True")</f>
        <v>13.893581395348837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50940</v>
      </c>
      <c r="T5082" s="43">
        <f ca="1">_xll.BInterpol('Base CDI'!$H$4:$H$28,'Base CDI'!$J$4:$J$29,S5082,"Cubic","Extrapolate=Linear","MultiX=Average","Skip=True","Sort=True")</f>
        <v>13.724124487004104</v>
      </c>
      <c r="U5082" s="43">
        <f ca="1">_xll.BInterpol('Base CDI'!$H$4:$H$28,'Base CDI'!$I$4:$I$29,S5082,"Cubic","Extrapolate=Linear","MultiX=Average","Skip=True","Sort=True")</f>
        <v>13.893651162790697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50941</v>
      </c>
      <c r="T5083" s="43">
        <f ca="1">_xll.BInterpol('Base CDI'!$H$4:$H$28,'Base CDI'!$J$4:$J$29,S5083,"Cubic","Extrapolate=Linear","MultiX=Average","Skip=True","Sort=True")</f>
        <v>13.724005471956223</v>
      </c>
      <c r="U5083" s="43">
        <f ca="1">_xll.BInterpol('Base CDI'!$H$4:$H$28,'Base CDI'!$I$4:$I$29,S5083,"Cubic","Extrapolate=Linear","MultiX=Average","Skip=True","Sort=True")</f>
        <v>13.893720930232558</v>
      </c>
    </row>
    <row r="5084" spans="16:21" x14ac:dyDescent="0.25">
      <c r="P5084" s="10">
        <v>41904</v>
      </c>
      <c r="Q5084">
        <v>34.50121</v>
      </c>
      <c r="S5084" s="42">
        <f t="shared" ca="1" si="84"/>
        <v>50942</v>
      </c>
      <c r="T5084" s="43">
        <f ca="1">_xll.BInterpol('Base CDI'!$H$4:$H$28,'Base CDI'!$J$4:$J$29,S5084,"Cubic","Extrapolate=Linear","MultiX=Average","Skip=True","Sort=True")</f>
        <v>13.723886456908344</v>
      </c>
      <c r="U5084" s="43">
        <f ca="1">_xll.BInterpol('Base CDI'!$H$4:$H$28,'Base CDI'!$I$4:$I$29,S5084,"Cubic","Extrapolate=Linear","MultiX=Average","Skip=True","Sort=True")</f>
        <v>13.893790697674419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50943</v>
      </c>
      <c r="T5085" s="43">
        <f ca="1">_xll.BInterpol('Base CDI'!$H$4:$H$28,'Base CDI'!$J$4:$J$29,S5085,"Cubic","Extrapolate=Linear","MultiX=Average","Skip=True","Sort=True")</f>
        <v>13.723767441860465</v>
      </c>
      <c r="U5085" s="43">
        <f ca="1">_xll.BInterpol('Base CDI'!$H$4:$H$28,'Base CDI'!$I$4:$I$29,S5085,"Cubic","Extrapolate=Linear","MultiX=Average","Skip=True","Sort=True")</f>
        <v>13.893860465116278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50944</v>
      </c>
      <c r="T5086" s="43">
        <f ca="1">_xll.BInterpol('Base CDI'!$H$4:$H$28,'Base CDI'!$J$4:$J$29,S5086,"Cubic","Extrapolate=Linear","MultiX=Average","Skip=True","Sort=True")</f>
        <v>13.723648426812586</v>
      </c>
      <c r="U5086" s="43">
        <f ca="1">_xll.BInterpol('Base CDI'!$H$4:$H$28,'Base CDI'!$I$4:$I$29,S5086,"Cubic","Extrapolate=Linear","MultiX=Average","Skip=True","Sort=True")</f>
        <v>13.893930232558139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50945</v>
      </c>
      <c r="T5087" s="43">
        <f ca="1">_xll.BInterpol('Base CDI'!$H$4:$H$28,'Base CDI'!$J$4:$J$29,S5087,"Cubic","Extrapolate=Linear","MultiX=Average","Skip=True","Sort=True")</f>
        <v>13.723529411764705</v>
      </c>
      <c r="U5087" s="43">
        <f ca="1">_xll.BInterpol('Base CDI'!$H$4:$H$28,'Base CDI'!$I$4:$I$29,S5087,"Cubic","Extrapolate=Linear","MultiX=Average","Skip=True","Sort=True")</f>
        <v>13.894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50946</v>
      </c>
      <c r="T5088" s="43">
        <f ca="1">_xll.BInterpol('Base CDI'!$H$4:$H$28,'Base CDI'!$J$4:$J$29,S5088,"Cubic","Extrapolate=Linear","MultiX=Average","Skip=True","Sort=True")</f>
        <v>13.723410396716826</v>
      </c>
      <c r="U5088" s="43">
        <f ca="1">_xll.BInterpol('Base CDI'!$H$4:$H$28,'Base CDI'!$I$4:$I$29,S5088,"Cubic","Extrapolate=Linear","MultiX=Average","Skip=True","Sort=True")</f>
        <v>13.894069767441859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50947</v>
      </c>
      <c r="T5089" s="43">
        <f ca="1">_xll.BInterpol('Base CDI'!$H$4:$H$28,'Base CDI'!$J$4:$J$29,S5089,"Cubic","Extrapolate=Linear","MultiX=Average","Skip=True","Sort=True")</f>
        <v>13.723291381668947</v>
      </c>
      <c r="U5089" s="43">
        <f ca="1">_xll.BInterpol('Base CDI'!$H$4:$H$28,'Base CDI'!$I$4:$I$29,S5089,"Cubic","Extrapolate=Linear","MultiX=Average","Skip=True","Sort=True")</f>
        <v>13.89413953488372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50948</v>
      </c>
      <c r="T5090" s="43">
        <f ca="1">_xll.BInterpol('Base CDI'!$H$4:$H$28,'Base CDI'!$J$4:$J$29,S5090,"Cubic","Extrapolate=Linear","MultiX=Average","Skip=True","Sort=True")</f>
        <v>13.723172366621068</v>
      </c>
      <c r="U5090" s="43">
        <f ca="1">_xll.BInterpol('Base CDI'!$H$4:$H$28,'Base CDI'!$I$4:$I$29,S5090,"Cubic","Extrapolate=Linear","MultiX=Average","Skip=True","Sort=True")</f>
        <v>13.894209302325581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50949</v>
      </c>
      <c r="T5091" s="43">
        <f ca="1">_xll.BInterpol('Base CDI'!$H$4:$H$28,'Base CDI'!$J$4:$J$29,S5091,"Cubic","Extrapolate=Linear","MultiX=Average","Skip=True","Sort=True")</f>
        <v>13.723053351573187</v>
      </c>
      <c r="U5091" s="43">
        <f ca="1">_xll.BInterpol('Base CDI'!$H$4:$H$28,'Base CDI'!$I$4:$I$29,S5091,"Cubic","Extrapolate=Linear","MultiX=Average","Skip=True","Sort=True")</f>
        <v>13.894279069767441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50950</v>
      </c>
      <c r="T5092" s="43">
        <f ca="1">_xll.BInterpol('Base CDI'!$H$4:$H$28,'Base CDI'!$J$4:$J$29,S5092,"Cubic","Extrapolate=Linear","MultiX=Average","Skip=True","Sort=True")</f>
        <v>13.722934336525308</v>
      </c>
      <c r="U5092" s="43">
        <f ca="1">_xll.BInterpol('Base CDI'!$H$4:$H$28,'Base CDI'!$I$4:$I$29,S5092,"Cubic","Extrapolate=Linear","MultiX=Average","Skip=True","Sort=True")</f>
        <v>13.894348837209302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50951</v>
      </c>
      <c r="T5093" s="43">
        <f ca="1">_xll.BInterpol('Base CDI'!$H$4:$H$28,'Base CDI'!$J$4:$J$29,S5093,"Cubic","Extrapolate=Linear","MultiX=Average","Skip=True","Sort=True")</f>
        <v>13.722815321477428</v>
      </c>
      <c r="U5093" s="43">
        <f ca="1">_xll.BInterpol('Base CDI'!$H$4:$H$28,'Base CDI'!$I$4:$I$29,S5093,"Cubic","Extrapolate=Linear","MultiX=Average","Skip=True","Sort=True")</f>
        <v>13.894418604651163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50952</v>
      </c>
      <c r="T5094" s="43">
        <f ca="1">_xll.BInterpol('Base CDI'!$H$4:$H$28,'Base CDI'!$J$4:$J$29,S5094,"Cubic","Extrapolate=Linear","MultiX=Average","Skip=True","Sort=True")</f>
        <v>13.722696306429548</v>
      </c>
      <c r="U5094" s="43">
        <f ca="1">_xll.BInterpol('Base CDI'!$H$4:$H$28,'Base CDI'!$I$4:$I$29,S5094,"Cubic","Extrapolate=Linear","MultiX=Average","Skip=True","Sort=True")</f>
        <v>13.894488372093022</v>
      </c>
    </row>
    <row r="5095" spans="16:21" x14ac:dyDescent="0.25">
      <c r="P5095" s="10">
        <v>41919</v>
      </c>
      <c r="Q5095">
        <v>34.65625</v>
      </c>
      <c r="S5095" s="42">
        <f t="shared" ca="1" si="84"/>
        <v>50953</v>
      </c>
      <c r="T5095" s="43">
        <f ca="1">_xll.BInterpol('Base CDI'!$H$4:$H$28,'Base CDI'!$J$4:$J$29,S5095,"Cubic","Extrapolate=Linear","MultiX=Average","Skip=True","Sort=True")</f>
        <v>13.722577291381668</v>
      </c>
      <c r="U5095" s="43">
        <f ca="1">_xll.BInterpol('Base CDI'!$H$4:$H$28,'Base CDI'!$I$4:$I$29,S5095,"Cubic","Extrapolate=Linear","MultiX=Average","Skip=True","Sort=True")</f>
        <v>13.894558139534883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50954</v>
      </c>
      <c r="T5096" s="43">
        <f ca="1">_xll.BInterpol('Base CDI'!$H$4:$H$28,'Base CDI'!$J$4:$J$29,S5096,"Cubic","Extrapolate=Linear","MultiX=Average","Skip=True","Sort=True")</f>
        <v>13.722458276333789</v>
      </c>
      <c r="U5096" s="43">
        <f ca="1">_xll.BInterpol('Base CDI'!$H$4:$H$28,'Base CDI'!$I$4:$I$29,S5096,"Cubic","Extrapolate=Linear","MultiX=Average","Skip=True","Sort=True")</f>
        <v>13.894627906976744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50955</v>
      </c>
      <c r="T5097" s="43">
        <f ca="1">_xll.BInterpol('Base CDI'!$H$4:$H$28,'Base CDI'!$J$4:$J$29,S5097,"Cubic","Extrapolate=Linear","MultiX=Average","Skip=True","Sort=True")</f>
        <v>13.72233926128591</v>
      </c>
      <c r="U5097" s="43">
        <f ca="1">_xll.BInterpol('Base CDI'!$H$4:$H$28,'Base CDI'!$I$4:$I$29,S5097,"Cubic","Extrapolate=Linear","MultiX=Average","Skip=True","Sort=True")</f>
        <v>13.894697674418603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50956</v>
      </c>
      <c r="T5098" s="43">
        <f ca="1">_xll.BInterpol('Base CDI'!$H$4:$H$28,'Base CDI'!$J$4:$J$29,S5098,"Cubic","Extrapolate=Linear","MultiX=Average","Skip=True","Sort=True")</f>
        <v>13.722220246238029</v>
      </c>
      <c r="U5098" s="43">
        <f ca="1">_xll.BInterpol('Base CDI'!$H$4:$H$28,'Base CDI'!$I$4:$I$29,S5098,"Cubic","Extrapolate=Linear","MultiX=Average","Skip=True","Sort=True")</f>
        <v>13.894767441860465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50957</v>
      </c>
      <c r="T5099" s="43">
        <f ca="1">_xll.BInterpol('Base CDI'!$H$4:$H$28,'Base CDI'!$J$4:$J$29,S5099,"Cubic","Extrapolate=Linear","MultiX=Average","Skip=True","Sort=True")</f>
        <v>13.72210123119015</v>
      </c>
      <c r="U5099" s="43">
        <f ca="1">_xll.BInterpol('Base CDI'!$H$4:$H$28,'Base CDI'!$I$4:$I$29,S5099,"Cubic","Extrapolate=Linear","MultiX=Average","Skip=True","Sort=True")</f>
        <v>13.894837209302326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50958</v>
      </c>
      <c r="T5100" s="43">
        <f ca="1">_xll.BInterpol('Base CDI'!$H$4:$H$28,'Base CDI'!$J$4:$J$29,S5100,"Cubic","Extrapolate=Linear","MultiX=Average","Skip=True","Sort=True")</f>
        <v>13.721982216142271</v>
      </c>
      <c r="U5100" s="43">
        <f ca="1">_xll.BInterpol('Base CDI'!$H$4:$H$28,'Base CDI'!$I$4:$I$29,S5100,"Cubic","Extrapolate=Linear","MultiX=Average","Skip=True","Sort=True")</f>
        <v>13.894906976744187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50959</v>
      </c>
      <c r="T5101" s="43">
        <f ca="1">_xll.BInterpol('Base CDI'!$H$4:$H$28,'Base CDI'!$J$4:$J$29,S5101,"Cubic","Extrapolate=Linear","MultiX=Average","Skip=True","Sort=True")</f>
        <v>13.721863201094392</v>
      </c>
      <c r="U5101" s="43">
        <f ca="1">_xll.BInterpol('Base CDI'!$H$4:$H$28,'Base CDI'!$I$4:$I$29,S5101,"Cubic","Extrapolate=Linear","MultiX=Average","Skip=True","Sort=True")</f>
        <v>13.894976744186046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50960</v>
      </c>
      <c r="T5102" s="43">
        <f ca="1">_xll.BInterpol('Base CDI'!$H$4:$H$28,'Base CDI'!$J$4:$J$29,S5102,"Cubic","Extrapolate=Linear","MultiX=Average","Skip=True","Sort=True")</f>
        <v>13.721744186046511</v>
      </c>
      <c r="U5102" s="43">
        <f ca="1">_xll.BInterpol('Base CDI'!$H$4:$H$28,'Base CDI'!$I$4:$I$29,S5102,"Cubic","Extrapolate=Linear","MultiX=Average","Skip=True","Sort=True")</f>
        <v>13.895046511627907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50961</v>
      </c>
      <c r="T5103" s="43">
        <f ca="1">_xll.BInterpol('Base CDI'!$H$4:$H$28,'Base CDI'!$J$4:$J$29,S5103,"Cubic","Extrapolate=Linear","MultiX=Average","Skip=True","Sort=True")</f>
        <v>13.721625170998632</v>
      </c>
      <c r="U5103" s="43">
        <f ca="1">_xll.BInterpol('Base CDI'!$H$4:$H$28,'Base CDI'!$I$4:$I$29,S5103,"Cubic","Extrapolate=Linear","MultiX=Average","Skip=True","Sort=True")</f>
        <v>13.895116279069768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50962</v>
      </c>
      <c r="T5104" s="43">
        <f ca="1">_xll.BInterpol('Base CDI'!$H$4:$H$28,'Base CDI'!$J$4:$J$29,S5104,"Cubic","Extrapolate=Linear","MultiX=Average","Skip=True","Sort=True")</f>
        <v>13.721506155950753</v>
      </c>
      <c r="U5104" s="43">
        <f ca="1">_xll.BInterpol('Base CDI'!$H$4:$H$28,'Base CDI'!$I$4:$I$29,S5104,"Cubic","Extrapolate=Linear","MultiX=Average","Skip=True","Sort=True")</f>
        <v>13.895186046511627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50963</v>
      </c>
      <c r="T5105" s="43">
        <f ca="1">_xll.BInterpol('Base CDI'!$H$4:$H$28,'Base CDI'!$J$4:$J$29,S5105,"Cubic","Extrapolate=Linear","MultiX=Average","Skip=True","Sort=True")</f>
        <v>13.721387140902873</v>
      </c>
      <c r="U5105" s="43">
        <f ca="1">_xll.BInterpol('Base CDI'!$H$4:$H$28,'Base CDI'!$I$4:$I$29,S5105,"Cubic","Extrapolate=Linear","MultiX=Average","Skip=True","Sort=True")</f>
        <v>13.895255813953488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50964</v>
      </c>
      <c r="T5106" s="43">
        <f ca="1">_xll.BInterpol('Base CDI'!$H$4:$H$28,'Base CDI'!$J$4:$J$29,S5106,"Cubic","Extrapolate=Linear","MultiX=Average","Skip=True","Sort=True")</f>
        <v>13.721268125854992</v>
      </c>
      <c r="U5106" s="43">
        <f ca="1">_xll.BInterpol('Base CDI'!$H$4:$H$28,'Base CDI'!$I$4:$I$29,S5106,"Cubic","Extrapolate=Linear","MultiX=Average","Skip=True","Sort=True")</f>
        <v>13.895325581395349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50965</v>
      </c>
      <c r="T5107" s="43">
        <f ca="1">_xll.BInterpol('Base CDI'!$H$4:$H$28,'Base CDI'!$J$4:$J$29,S5107,"Cubic","Extrapolate=Linear","MultiX=Average","Skip=True","Sort=True")</f>
        <v>13.721149110807113</v>
      </c>
      <c r="U5107" s="43">
        <f ca="1">_xll.BInterpol('Base CDI'!$H$4:$H$28,'Base CDI'!$I$4:$I$29,S5107,"Cubic","Extrapolate=Linear","MultiX=Average","Skip=True","Sort=True")</f>
        <v>13.895395348837209</v>
      </c>
    </row>
    <row r="5108" spans="16:21" x14ac:dyDescent="0.25">
      <c r="P5108" s="10">
        <v>41936</v>
      </c>
      <c r="Q5108">
        <v>34.84066</v>
      </c>
      <c r="S5108" s="42">
        <f t="shared" ca="1" si="84"/>
        <v>50966</v>
      </c>
      <c r="T5108" s="43">
        <f ca="1">_xll.BInterpol('Base CDI'!$H$4:$H$28,'Base CDI'!$J$4:$J$29,S5108,"Cubic","Extrapolate=Linear","MultiX=Average","Skip=True","Sort=True")</f>
        <v>13.721030095759234</v>
      </c>
      <c r="U5108" s="43">
        <f ca="1">_xll.BInterpol('Base CDI'!$H$4:$H$28,'Base CDI'!$I$4:$I$29,S5108,"Cubic","Extrapolate=Linear","MultiX=Average","Skip=True","Sort=True")</f>
        <v>13.89546511627907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50967</v>
      </c>
      <c r="T5109" s="43">
        <f ca="1">_xll.BInterpol('Base CDI'!$H$4:$H$28,'Base CDI'!$J$4:$J$29,S5109,"Cubic","Extrapolate=Linear","MultiX=Average","Skip=True","Sort=True")</f>
        <v>13.720911080711355</v>
      </c>
      <c r="U5109" s="43">
        <f ca="1">_xll.BInterpol('Base CDI'!$H$4:$H$28,'Base CDI'!$I$4:$I$29,S5109,"Cubic","Extrapolate=Linear","MultiX=Average","Skip=True","Sort=True")</f>
        <v>13.895534883720931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50968</v>
      </c>
      <c r="T5110" s="43">
        <f ca="1">_xll.BInterpol('Base CDI'!$H$4:$H$28,'Base CDI'!$J$4:$J$29,S5110,"Cubic","Extrapolate=Linear","MultiX=Average","Skip=True","Sort=True")</f>
        <v>13.720792065663474</v>
      </c>
      <c r="U5110" s="43">
        <f ca="1">_xll.BInterpol('Base CDI'!$H$4:$H$28,'Base CDI'!$I$4:$I$29,S5110,"Cubic","Extrapolate=Linear","MultiX=Average","Skip=True","Sort=True")</f>
        <v>13.89560465116279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50969</v>
      </c>
      <c r="T5111" s="43">
        <f ca="1">_xll.BInterpol('Base CDI'!$H$4:$H$28,'Base CDI'!$J$4:$J$29,S5111,"Cubic","Extrapolate=Linear","MultiX=Average","Skip=True","Sort=True")</f>
        <v>13.720673050615595</v>
      </c>
      <c r="U5111" s="43">
        <f ca="1">_xll.BInterpol('Base CDI'!$H$4:$H$28,'Base CDI'!$I$4:$I$29,S5111,"Cubic","Extrapolate=Linear","MultiX=Average","Skip=True","Sort=True")</f>
        <v>13.895674418604651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50970</v>
      </c>
      <c r="T5112" s="43">
        <f ca="1">_xll.BInterpol('Base CDI'!$H$4:$H$28,'Base CDI'!$J$4:$J$29,S5112,"Cubic","Extrapolate=Linear","MultiX=Average","Skip=True","Sort=True")</f>
        <v>13.720554035567716</v>
      </c>
      <c r="U5112" s="43">
        <f ca="1">_xll.BInterpol('Base CDI'!$H$4:$H$28,'Base CDI'!$I$4:$I$29,S5112,"Cubic","Extrapolate=Linear","MultiX=Average","Skip=True","Sort=True")</f>
        <v>13.895744186046512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50971</v>
      </c>
      <c r="T5113" s="43">
        <f ca="1">_xll.BInterpol('Base CDI'!$H$4:$H$28,'Base CDI'!$J$4:$J$29,S5113,"Cubic","Extrapolate=Linear","MultiX=Average","Skip=True","Sort=True")</f>
        <v>13.720435020519835</v>
      </c>
      <c r="U5113" s="43">
        <f ca="1">_xll.BInterpol('Base CDI'!$H$4:$H$28,'Base CDI'!$I$4:$I$29,S5113,"Cubic","Extrapolate=Linear","MultiX=Average","Skip=True","Sort=True")</f>
        <v>13.895813953488371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50972</v>
      </c>
      <c r="T5114" s="43">
        <f ca="1">_xll.BInterpol('Base CDI'!$H$4:$H$28,'Base CDI'!$J$4:$J$29,S5114,"Cubic","Extrapolate=Linear","MultiX=Average","Skip=True","Sort=True")</f>
        <v>13.720316005471956</v>
      </c>
      <c r="U5114" s="43">
        <f ca="1">_xll.BInterpol('Base CDI'!$H$4:$H$28,'Base CDI'!$I$4:$I$29,S5114,"Cubic","Extrapolate=Linear","MultiX=Average","Skip=True","Sort=True")</f>
        <v>13.895883720930232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50973</v>
      </c>
      <c r="T5115" s="43">
        <f ca="1">_xll.BInterpol('Base CDI'!$H$4:$H$28,'Base CDI'!$J$4:$J$29,S5115,"Cubic","Extrapolate=Linear","MultiX=Average","Skip=True","Sort=True")</f>
        <v>13.720196990424077</v>
      </c>
      <c r="U5115" s="43">
        <f ca="1">_xll.BInterpol('Base CDI'!$H$4:$H$28,'Base CDI'!$I$4:$I$29,S5115,"Cubic","Extrapolate=Linear","MultiX=Average","Skip=True","Sort=True")</f>
        <v>13.895953488372093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50974</v>
      </c>
      <c r="T5116" s="43">
        <f ca="1">_xll.BInterpol('Base CDI'!$H$4:$H$28,'Base CDI'!$J$4:$J$29,S5116,"Cubic","Extrapolate=Linear","MultiX=Average","Skip=True","Sort=True")</f>
        <v>13.720077975376197</v>
      </c>
      <c r="U5116" s="43">
        <f ca="1">_xll.BInterpol('Base CDI'!$H$4:$H$28,'Base CDI'!$I$4:$I$29,S5116,"Cubic","Extrapolate=Linear","MultiX=Average","Skip=True","Sort=True")</f>
        <v>13.896023255813953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50975</v>
      </c>
      <c r="T5117" s="43">
        <f ca="1">_xll.BInterpol('Base CDI'!$H$4:$H$28,'Base CDI'!$J$4:$J$29,S5117,"Cubic","Extrapolate=Linear","MultiX=Average","Skip=True","Sort=True")</f>
        <v>13.719958960328317</v>
      </c>
      <c r="U5117" s="43">
        <f ca="1">_xll.BInterpol('Base CDI'!$H$4:$H$28,'Base CDI'!$I$4:$I$29,S5117,"Cubic","Extrapolate=Linear","MultiX=Average","Skip=True","Sort=True")</f>
        <v>13.896093023255814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50976</v>
      </c>
      <c r="T5118" s="43">
        <f ca="1">_xll.BInterpol('Base CDI'!$H$4:$H$28,'Base CDI'!$J$4:$J$29,S5118,"Cubic","Extrapolate=Linear","MultiX=Average","Skip=True","Sort=True")</f>
        <v>13.719839945280437</v>
      </c>
      <c r="U5118" s="43">
        <f ca="1">_xll.BInterpol('Base CDI'!$H$4:$H$28,'Base CDI'!$I$4:$I$29,S5118,"Cubic","Extrapolate=Linear","MultiX=Average","Skip=True","Sort=True")</f>
        <v>13.896162790697675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50977</v>
      </c>
      <c r="T5119" s="43">
        <f ca="1">_xll.BInterpol('Base CDI'!$H$4:$H$28,'Base CDI'!$J$4:$J$29,S5119,"Cubic","Extrapolate=Linear","MultiX=Average","Skip=True","Sort=True")</f>
        <v>13.719720930232558</v>
      </c>
      <c r="U5119" s="43">
        <f ca="1">_xll.BInterpol('Base CDI'!$H$4:$H$28,'Base CDI'!$I$4:$I$29,S5119,"Cubic","Extrapolate=Linear","MultiX=Average","Skip=True","Sort=True")</f>
        <v>13.896232558139534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50978</v>
      </c>
      <c r="T5120" s="43">
        <f ca="1">_xll.BInterpol('Base CDI'!$H$4:$H$28,'Base CDI'!$J$4:$J$29,S5120,"Cubic","Extrapolate=Linear","MultiX=Average","Skip=True","Sort=True")</f>
        <v>13.719601915184679</v>
      </c>
      <c r="U5120" s="43">
        <f ca="1">_xll.BInterpol('Base CDI'!$H$4:$H$28,'Base CDI'!$I$4:$I$29,S5120,"Cubic","Extrapolate=Linear","MultiX=Average","Skip=True","Sort=True")</f>
        <v>13.896302325581395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50979</v>
      </c>
      <c r="T5121" s="43">
        <f ca="1">_xll.BInterpol('Base CDI'!$H$4:$H$28,'Base CDI'!$J$4:$J$29,S5121,"Cubic","Extrapolate=Linear","MultiX=Average","Skip=True","Sort=True")</f>
        <v>13.719482900136798</v>
      </c>
      <c r="U5121" s="43">
        <f ca="1">_xll.BInterpol('Base CDI'!$H$4:$H$28,'Base CDI'!$I$4:$I$29,S5121,"Cubic","Extrapolate=Linear","MultiX=Average","Skip=True","Sort=True")</f>
        <v>13.896372093023256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50980</v>
      </c>
      <c r="T5122" s="43">
        <f ca="1">_xll.BInterpol('Base CDI'!$H$4:$H$28,'Base CDI'!$J$4:$J$29,S5122,"Cubic","Extrapolate=Linear","MultiX=Average","Skip=True","Sort=True")</f>
        <v>13.719363885088919</v>
      </c>
      <c r="U5122" s="43">
        <f ca="1">_xll.BInterpol('Base CDI'!$H$4:$H$28,'Base CDI'!$I$4:$I$29,S5122,"Cubic","Extrapolate=Linear","MultiX=Average","Skip=True","Sort=True")</f>
        <v>13.896441860465115</v>
      </c>
    </row>
    <row r="5123" spans="16:21" x14ac:dyDescent="0.25">
      <c r="P5123" s="10">
        <v>41957</v>
      </c>
      <c r="Q5123">
        <v>35.05809</v>
      </c>
      <c r="S5123" s="42">
        <f t="shared" ca="1" si="84"/>
        <v>50981</v>
      </c>
      <c r="T5123" s="43">
        <f ca="1">_xll.BInterpol('Base CDI'!$H$4:$H$28,'Base CDI'!$J$4:$J$29,S5123,"Cubic","Extrapolate=Linear","MultiX=Average","Skip=True","Sort=True")</f>
        <v>13.71924487004104</v>
      </c>
      <c r="U5123" s="43">
        <f ca="1">_xll.BInterpol('Base CDI'!$H$4:$H$28,'Base CDI'!$I$4:$I$29,S5123,"Cubic","Extrapolate=Linear","MultiX=Average","Skip=True","Sort=True")</f>
        <v>13.896511627906976</v>
      </c>
    </row>
    <row r="5124" spans="16:21" x14ac:dyDescent="0.25">
      <c r="P5124" s="10">
        <v>41960</v>
      </c>
      <c r="Q5124">
        <v>35.07273</v>
      </c>
      <c r="S5124" s="42">
        <f t="shared" ca="1" si="84"/>
        <v>50982</v>
      </c>
      <c r="T5124" s="43">
        <f ca="1">_xll.BInterpol('Base CDI'!$H$4:$H$28,'Base CDI'!$J$4:$J$29,S5124,"Cubic","Extrapolate=Linear","MultiX=Average","Skip=True","Sort=True")</f>
        <v>13.719125854993161</v>
      </c>
      <c r="U5124" s="43">
        <f ca="1">_xll.BInterpol('Base CDI'!$H$4:$H$28,'Base CDI'!$I$4:$I$29,S5124,"Cubic","Extrapolate=Linear","MultiX=Average","Skip=True","Sort=True")</f>
        <v>13.896581395348838</v>
      </c>
    </row>
    <row r="5125" spans="16:21" x14ac:dyDescent="0.25">
      <c r="P5125" s="10">
        <v>41961</v>
      </c>
      <c r="Q5125">
        <v>35.08737</v>
      </c>
      <c r="S5125" s="42">
        <f t="shared" ca="1" si="84"/>
        <v>50983</v>
      </c>
      <c r="T5125" s="43">
        <f ca="1">_xll.BInterpol('Base CDI'!$H$4:$H$28,'Base CDI'!$J$4:$J$29,S5125,"Cubic","Extrapolate=Linear","MultiX=Average","Skip=True","Sort=True")</f>
        <v>13.71900683994528</v>
      </c>
      <c r="U5125" s="43">
        <f ca="1">_xll.BInterpol('Base CDI'!$H$4:$H$28,'Base CDI'!$I$4:$I$29,S5125,"Cubic","Extrapolate=Linear","MultiX=Average","Skip=True","Sort=True")</f>
        <v>13.896651162790697</v>
      </c>
    </row>
    <row r="5126" spans="16:21" x14ac:dyDescent="0.25">
      <c r="P5126" s="10">
        <v>41962</v>
      </c>
      <c r="Q5126">
        <v>35.10201</v>
      </c>
      <c r="S5126" s="42">
        <f t="shared" ca="1" si="84"/>
        <v>50984</v>
      </c>
      <c r="T5126" s="43">
        <f ca="1">_xll.BInterpol('Base CDI'!$H$4:$H$28,'Base CDI'!$J$4:$J$29,S5126,"Cubic","Extrapolate=Linear","MultiX=Average","Skip=True","Sort=True")</f>
        <v>13.718887824897401</v>
      </c>
      <c r="U5126" s="43">
        <f ca="1">_xll.BInterpol('Base CDI'!$H$4:$H$28,'Base CDI'!$I$4:$I$29,S5126,"Cubic","Extrapolate=Linear","MultiX=Average","Skip=True","Sort=True")</f>
        <v>13.896720930232558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50985</v>
      </c>
      <c r="T5127" s="43">
        <f ca="1">_xll.BInterpol('Base CDI'!$H$4:$H$28,'Base CDI'!$J$4:$J$29,S5127,"Cubic","Extrapolate=Linear","MultiX=Average","Skip=True","Sort=True")</f>
        <v>13.718768809849522</v>
      </c>
      <c r="U5127" s="43">
        <f ca="1">_xll.BInterpol('Base CDI'!$H$4:$H$28,'Base CDI'!$I$4:$I$29,S5127,"Cubic","Extrapolate=Linear","MultiX=Average","Skip=True","Sort=True")</f>
        <v>13.896790697674419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50986</v>
      </c>
      <c r="T5128" s="43">
        <f ca="1">_xll.BInterpol('Base CDI'!$H$4:$H$28,'Base CDI'!$J$4:$J$29,S5128,"Cubic","Extrapolate=Linear","MultiX=Average","Skip=True","Sort=True")</f>
        <v>13.718649794801641</v>
      </c>
      <c r="U5128" s="43">
        <f ca="1">_xll.BInterpol('Base CDI'!$H$4:$H$28,'Base CDI'!$I$4:$I$29,S5128,"Cubic","Extrapolate=Linear","MultiX=Average","Skip=True","Sort=True")</f>
        <v>13.896860465116278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50987</v>
      </c>
      <c r="T5129" s="43">
        <f ca="1">_xll.BInterpol('Base CDI'!$H$4:$H$28,'Base CDI'!$J$4:$J$29,S5129,"Cubic","Extrapolate=Linear","MultiX=Average","Skip=True","Sort=True")</f>
        <v>13.718530779753761</v>
      </c>
      <c r="U5129" s="43">
        <f ca="1">_xll.BInterpol('Base CDI'!$H$4:$H$28,'Base CDI'!$I$4:$I$29,S5129,"Cubic","Extrapolate=Linear","MultiX=Average","Skip=True","Sort=True")</f>
        <v>13.896930232558139</v>
      </c>
    </row>
    <row r="5130" spans="16:21" x14ac:dyDescent="0.25">
      <c r="P5130" s="10">
        <v>41968</v>
      </c>
      <c r="Q5130">
        <v>35.16066</v>
      </c>
      <c r="S5130" s="42">
        <f t="shared" ca="1" si="84"/>
        <v>50988</v>
      </c>
      <c r="T5130" s="43">
        <f ca="1">_xll.BInterpol('Base CDI'!$H$4:$H$28,'Base CDI'!$J$4:$J$29,S5130,"Cubic","Extrapolate=Linear","MultiX=Average","Skip=True","Sort=True")</f>
        <v>13.718411764705882</v>
      </c>
      <c r="U5130" s="43">
        <f ca="1">_xll.BInterpol('Base CDI'!$H$4:$H$28,'Base CDI'!$I$4:$I$29,S5130,"Cubic","Extrapolate=Linear","MultiX=Average","Skip=True","Sort=True")</f>
        <v>13.897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50989</v>
      </c>
      <c r="T5131" s="43">
        <f ca="1">_xll.BInterpol('Base CDI'!$H$4:$H$28,'Base CDI'!$J$4:$J$29,S5131,"Cubic","Extrapolate=Linear","MultiX=Average","Skip=True","Sort=True")</f>
        <v>13.718292749658003</v>
      </c>
      <c r="U5131" s="43">
        <f ca="1">_xll.BInterpol('Base CDI'!$H$4:$H$28,'Base CDI'!$I$4:$I$29,S5131,"Cubic","Extrapolate=Linear","MultiX=Average","Skip=True","Sort=True")</f>
        <v>13.89706976744186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50990</v>
      </c>
      <c r="T5132" s="43">
        <f ca="1">_xll.BInterpol('Base CDI'!$H$4:$H$28,'Base CDI'!$J$4:$J$29,S5132,"Cubic","Extrapolate=Linear","MultiX=Average","Skip=True","Sort=True")</f>
        <v>13.718173734610122</v>
      </c>
      <c r="U5132" s="43">
        <f ca="1">_xll.BInterpol('Base CDI'!$H$4:$H$28,'Base CDI'!$I$4:$I$29,S5132,"Cubic","Extrapolate=Linear","MultiX=Average","Skip=True","Sort=True")</f>
        <v>13.897139534883721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50991</v>
      </c>
      <c r="T5133" s="43">
        <f ca="1">_xll.BInterpol('Base CDI'!$H$4:$H$28,'Base CDI'!$J$4:$J$29,S5133,"Cubic","Extrapolate=Linear","MultiX=Average","Skip=True","Sort=True")</f>
        <v>13.718054719562243</v>
      </c>
      <c r="U5133" s="43">
        <f ca="1">_xll.BInterpol('Base CDI'!$H$4:$H$28,'Base CDI'!$I$4:$I$29,S5133,"Cubic","Extrapolate=Linear","MultiX=Average","Skip=True","Sort=True")</f>
        <v>13.897209302325582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50992</v>
      </c>
      <c r="T5134" s="43">
        <f ca="1">_xll.BInterpol('Base CDI'!$H$4:$H$28,'Base CDI'!$J$4:$J$29,S5134,"Cubic","Extrapolate=Linear","MultiX=Average","Skip=True","Sort=True")</f>
        <v>13.717935704514364</v>
      </c>
      <c r="U5134" s="43">
        <f ca="1">_xll.BInterpol('Base CDI'!$H$4:$H$28,'Base CDI'!$I$4:$I$29,S5134,"Cubic","Extrapolate=Linear","MultiX=Average","Skip=True","Sort=True")</f>
        <v>13.897279069767441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50993</v>
      </c>
      <c r="T5135" s="43">
        <f ca="1">_xll.BInterpol('Base CDI'!$H$4:$H$28,'Base CDI'!$J$4:$J$29,S5135,"Cubic","Extrapolate=Linear","MultiX=Average","Skip=True","Sort=True")</f>
        <v>13.717816689466485</v>
      </c>
      <c r="U5135" s="43">
        <f ca="1">_xll.BInterpol('Base CDI'!$H$4:$H$28,'Base CDI'!$I$4:$I$29,S5135,"Cubic","Extrapolate=Linear","MultiX=Average","Skip=True","Sort=True")</f>
        <v>13.897348837209302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50994</v>
      </c>
      <c r="T5136" s="43">
        <f ca="1">_xll.BInterpol('Base CDI'!$H$4:$H$28,'Base CDI'!$J$4:$J$29,S5136,"Cubic","Extrapolate=Linear","MultiX=Average","Skip=True","Sort=True")</f>
        <v>13.717697674418604</v>
      </c>
      <c r="U5136" s="43">
        <f ca="1">_xll.BInterpol('Base CDI'!$H$4:$H$28,'Base CDI'!$I$4:$I$29,S5136,"Cubic","Extrapolate=Linear","MultiX=Average","Skip=True","Sort=True")</f>
        <v>13.897418604651163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50995</v>
      </c>
      <c r="T5137" s="43">
        <f ca="1">_xll.BInterpol('Base CDI'!$H$4:$H$28,'Base CDI'!$J$4:$J$29,S5137,"Cubic","Extrapolate=Linear","MultiX=Average","Skip=True","Sort=True")</f>
        <v>13.717578659370725</v>
      </c>
      <c r="U5137" s="43">
        <f ca="1">_xll.BInterpol('Base CDI'!$H$4:$H$28,'Base CDI'!$I$4:$I$29,S5137,"Cubic","Extrapolate=Linear","MultiX=Average","Skip=True","Sort=True")</f>
        <v>13.897488372093022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50996</v>
      </c>
      <c r="T5138" s="43">
        <f ca="1">_xll.BInterpol('Base CDI'!$H$4:$H$28,'Base CDI'!$J$4:$J$29,S5138,"Cubic","Extrapolate=Linear","MultiX=Average","Skip=True","Sort=True")</f>
        <v>13.717459644322846</v>
      </c>
      <c r="U5138" s="43">
        <f ca="1">_xll.BInterpol('Base CDI'!$H$4:$H$28,'Base CDI'!$I$4:$I$29,S5138,"Cubic","Extrapolate=Linear","MultiX=Average","Skip=True","Sort=True")</f>
        <v>13.897558139534883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50997</v>
      </c>
      <c r="T5139" s="43">
        <f ca="1">_xll.BInterpol('Base CDI'!$H$4:$H$28,'Base CDI'!$J$4:$J$29,S5139,"Cubic","Extrapolate=Linear","MultiX=Average","Skip=True","Sort=True")</f>
        <v>13.717340629274966</v>
      </c>
      <c r="U5139" s="43">
        <f ca="1">_xll.BInterpol('Base CDI'!$H$4:$H$28,'Base CDI'!$I$4:$I$29,S5139,"Cubic","Extrapolate=Linear","MultiX=Average","Skip=True","Sort=True")</f>
        <v>13.897627906976744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50998</v>
      </c>
      <c r="T5140" s="43">
        <f ca="1">_xll.BInterpol('Base CDI'!$H$4:$H$28,'Base CDI'!$J$4:$J$29,S5140,"Cubic","Extrapolate=Linear","MultiX=Average","Skip=True","Sort=True")</f>
        <v>13.717221614227086</v>
      </c>
      <c r="U5140" s="43">
        <f ca="1">_xll.BInterpol('Base CDI'!$H$4:$H$28,'Base CDI'!$I$4:$I$29,S5140,"Cubic","Extrapolate=Linear","MultiX=Average","Skip=True","Sort=True")</f>
        <v>13.897697674418604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50999</v>
      </c>
      <c r="T5141" s="43">
        <f ca="1">_xll.BInterpol('Base CDI'!$H$4:$H$28,'Base CDI'!$J$4:$J$29,S5141,"Cubic","Extrapolate=Linear","MultiX=Average","Skip=True","Sort=True")</f>
        <v>13.717102599179206</v>
      </c>
      <c r="U5141" s="43">
        <f ca="1">_xll.BInterpol('Base CDI'!$H$4:$H$28,'Base CDI'!$I$4:$I$29,S5141,"Cubic","Extrapolate=Linear","MultiX=Average","Skip=True","Sort=True")</f>
        <v>13.897767441860465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51000</v>
      </c>
      <c r="T5142" s="43">
        <f ca="1">_xll.BInterpol('Base CDI'!$H$4:$H$28,'Base CDI'!$J$4:$J$29,S5142,"Cubic","Extrapolate=Linear","MultiX=Average","Skip=True","Sort=True")</f>
        <v>13.716983584131327</v>
      </c>
      <c r="U5142" s="43">
        <f ca="1">_xll.BInterpol('Base CDI'!$H$4:$H$28,'Base CDI'!$I$4:$I$29,S5142,"Cubic","Extrapolate=Linear","MultiX=Average","Skip=True","Sort=True")</f>
        <v>13.897837209302326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51001</v>
      </c>
      <c r="T5143" s="43">
        <f ca="1">_xll.BInterpol('Base CDI'!$H$4:$H$28,'Base CDI'!$J$4:$J$29,S5143,"Cubic","Extrapolate=Linear","MultiX=Average","Skip=True","Sort=True")</f>
        <v>13.716864569083446</v>
      </c>
      <c r="U5143" s="43">
        <f ca="1">_xll.BInterpol('Base CDI'!$H$4:$H$28,'Base CDI'!$I$4:$I$29,S5143,"Cubic","Extrapolate=Linear","MultiX=Average","Skip=True","Sort=True")</f>
        <v>13.897906976744185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51002</v>
      </c>
      <c r="T5144" s="43">
        <f ca="1">_xll.BInterpol('Base CDI'!$H$4:$H$28,'Base CDI'!$J$4:$J$29,S5144,"Cubic","Extrapolate=Linear","MultiX=Average","Skip=True","Sort=True")</f>
        <v>13.716745554035567</v>
      </c>
      <c r="U5144" s="43">
        <f ca="1">_xll.BInterpol('Base CDI'!$H$4:$H$28,'Base CDI'!$I$4:$I$29,S5144,"Cubic","Extrapolate=Linear","MultiX=Average","Skip=True","Sort=True")</f>
        <v>13.897976744186046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51003</v>
      </c>
      <c r="T5145" s="43">
        <f ca="1">_xll.BInterpol('Base CDI'!$H$4:$H$28,'Base CDI'!$J$4:$J$29,S5145,"Cubic","Extrapolate=Linear","MultiX=Average","Skip=True","Sort=True")</f>
        <v>13.716626538987688</v>
      </c>
      <c r="U5145" s="43">
        <f ca="1">_xll.BInterpol('Base CDI'!$H$4:$H$28,'Base CDI'!$I$4:$I$29,S5145,"Cubic","Extrapolate=Linear","MultiX=Average","Skip=True","Sort=True")</f>
        <v>13.898046511627907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51004</v>
      </c>
      <c r="T5146" s="43">
        <f ca="1">_xll.BInterpol('Base CDI'!$H$4:$H$28,'Base CDI'!$J$4:$J$29,S5146,"Cubic","Extrapolate=Linear","MultiX=Average","Skip=True","Sort=True")</f>
        <v>13.716507523939809</v>
      </c>
      <c r="U5146" s="43">
        <f ca="1">_xll.BInterpol('Base CDI'!$H$4:$H$28,'Base CDI'!$I$4:$I$29,S5146,"Cubic","Extrapolate=Linear","MultiX=Average","Skip=True","Sort=True")</f>
        <v>13.898116279069766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51005</v>
      </c>
      <c r="T5147" s="43">
        <f ca="1">_xll.BInterpol('Base CDI'!$H$4:$H$28,'Base CDI'!$J$4:$J$29,S5147,"Cubic","Extrapolate=Linear","MultiX=Average","Skip=True","Sort=True")</f>
        <v>13.716388508891928</v>
      </c>
      <c r="U5147" s="43">
        <f ca="1">_xll.BInterpol('Base CDI'!$H$4:$H$28,'Base CDI'!$I$4:$I$29,S5147,"Cubic","Extrapolate=Linear","MultiX=Average","Skip=True","Sort=True")</f>
        <v>13.898186046511627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51006</v>
      </c>
      <c r="T5148" s="43">
        <f ca="1">_xll.BInterpol('Base CDI'!$H$4:$H$28,'Base CDI'!$J$4:$J$29,S5148,"Cubic","Extrapolate=Linear","MultiX=Average","Skip=True","Sort=True")</f>
        <v>13.716269493844049</v>
      </c>
      <c r="U5148" s="43">
        <f ca="1">_xll.BInterpol('Base CDI'!$H$4:$H$28,'Base CDI'!$I$4:$I$29,S5148,"Cubic","Extrapolate=Linear","MultiX=Average","Skip=True","Sort=True")</f>
        <v>13.898255813953488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51007</v>
      </c>
      <c r="T5149" s="43">
        <f ca="1">_xll.BInterpol('Base CDI'!$H$4:$H$28,'Base CDI'!$J$4:$J$29,S5149,"Cubic","Extrapolate=Linear","MultiX=Average","Skip=True","Sort=True")</f>
        <v>13.71615047879617</v>
      </c>
      <c r="U5149" s="43">
        <f ca="1">_xll.BInterpol('Base CDI'!$H$4:$H$28,'Base CDI'!$I$4:$I$29,S5149,"Cubic","Extrapolate=Linear","MultiX=Average","Skip=True","Sort=True")</f>
        <v>13.898325581395348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51008</v>
      </c>
      <c r="T5150" s="43">
        <f ca="1">_xll.BInterpol('Base CDI'!$H$4:$H$28,'Base CDI'!$J$4:$J$29,S5150,"Cubic","Extrapolate=Linear","MultiX=Average","Skip=True","Sort=True")</f>
        <v>13.716031463748291</v>
      </c>
      <c r="U5150" s="43">
        <f ca="1">_xll.BInterpol('Base CDI'!$H$4:$H$28,'Base CDI'!$I$4:$I$29,S5150,"Cubic","Extrapolate=Linear","MultiX=Average","Skip=True","Sort=True")</f>
        <v>13.898395348837209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51009</v>
      </c>
      <c r="T5151" s="43">
        <f ca="1">_xll.BInterpol('Base CDI'!$H$4:$H$28,'Base CDI'!$J$4:$J$29,S5151,"Cubic","Extrapolate=Linear","MultiX=Average","Skip=True","Sort=True")</f>
        <v>13.71591244870041</v>
      </c>
      <c r="U5151" s="43">
        <f ca="1">_xll.BInterpol('Base CDI'!$H$4:$H$28,'Base CDI'!$I$4:$I$29,S5151,"Cubic","Extrapolate=Linear","MultiX=Average","Skip=True","Sort=True")</f>
        <v>13.89846511627907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51010</v>
      </c>
      <c r="T5152" s="43">
        <f ca="1">_xll.BInterpol('Base CDI'!$H$4:$H$28,'Base CDI'!$J$4:$J$29,S5152,"Cubic","Extrapolate=Linear","MultiX=Average","Skip=True","Sort=True")</f>
        <v>13.71579343365253</v>
      </c>
      <c r="U5152" s="43">
        <f ca="1">_xll.BInterpol('Base CDI'!$H$4:$H$28,'Base CDI'!$I$4:$I$29,S5152,"Cubic","Extrapolate=Linear","MultiX=Average","Skip=True","Sort=True")</f>
        <v>13.898534883720931</v>
      </c>
    </row>
    <row r="5153" spans="16:21" x14ac:dyDescent="0.25">
      <c r="P5153" s="10">
        <v>42002</v>
      </c>
      <c r="Q5153">
        <v>35.50967</v>
      </c>
      <c r="S5153" s="42">
        <f t="shared" ca="1" si="85"/>
        <v>51011</v>
      </c>
      <c r="T5153" s="43">
        <f ca="1">_xll.BInterpol('Base CDI'!$H$4:$H$28,'Base CDI'!$J$4:$J$29,S5153,"Cubic","Extrapolate=Linear","MultiX=Average","Skip=True","Sort=True")</f>
        <v>13.715674418604651</v>
      </c>
      <c r="U5153" s="43">
        <f ca="1">_xll.BInterpol('Base CDI'!$H$4:$H$28,'Base CDI'!$I$4:$I$29,S5153,"Cubic","Extrapolate=Linear","MultiX=Average","Skip=True","Sort=True")</f>
        <v>13.89860465116279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51012</v>
      </c>
      <c r="T5154" s="43">
        <f ca="1">_xll.BInterpol('Base CDI'!$H$4:$H$28,'Base CDI'!$J$4:$J$29,S5154,"Cubic","Extrapolate=Linear","MultiX=Average","Skip=True","Sort=True")</f>
        <v>13.715555403556772</v>
      </c>
      <c r="U5154" s="43">
        <f ca="1">_xll.BInterpol('Base CDI'!$H$4:$H$28,'Base CDI'!$I$4:$I$29,S5154,"Cubic","Extrapolate=Linear","MultiX=Average","Skip=True","Sort=True")</f>
        <v>13.898674418604651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51013</v>
      </c>
      <c r="T5155" s="43">
        <f ca="1">_xll.BInterpol('Base CDI'!$H$4:$H$28,'Base CDI'!$J$4:$J$29,S5155,"Cubic","Extrapolate=Linear","MultiX=Average","Skip=True","Sort=True")</f>
        <v>13.715436388508891</v>
      </c>
      <c r="U5155" s="43">
        <f ca="1">_xll.BInterpol('Base CDI'!$H$4:$H$28,'Base CDI'!$I$4:$I$29,S5155,"Cubic","Extrapolate=Linear","MultiX=Average","Skip=True","Sort=True")</f>
        <v>13.898744186046512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51014</v>
      </c>
      <c r="T5156" s="43">
        <f ca="1">_xll.BInterpol('Base CDI'!$H$4:$H$28,'Base CDI'!$J$4:$J$29,S5156,"Cubic","Extrapolate=Linear","MultiX=Average","Skip=True","Sort=True")</f>
        <v>13.715317373461012</v>
      </c>
      <c r="U5156" s="43">
        <f ca="1">_xll.BInterpol('Base CDI'!$H$4:$H$28,'Base CDI'!$I$4:$I$29,S5156,"Cubic","Extrapolate=Linear","MultiX=Average","Skip=True","Sort=True")</f>
        <v>13.898813953488371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51015</v>
      </c>
      <c r="T5157" s="43">
        <f ca="1">_xll.BInterpol('Base CDI'!$H$4:$H$28,'Base CDI'!$J$4:$J$29,S5157,"Cubic","Extrapolate=Linear","MultiX=Average","Skip=True","Sort=True")</f>
        <v>13.715198358413133</v>
      </c>
      <c r="U5157" s="43">
        <f ca="1">_xll.BInterpol('Base CDI'!$H$4:$H$28,'Base CDI'!$I$4:$I$29,S5157,"Cubic","Extrapolate=Linear","MultiX=Average","Skip=True","Sort=True")</f>
        <v>13.898883720930232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51016</v>
      </c>
      <c r="T5158" s="43">
        <f ca="1">_xll.BInterpol('Base CDI'!$H$4:$H$28,'Base CDI'!$J$4:$J$29,S5158,"Cubic","Extrapolate=Linear","MultiX=Average","Skip=True","Sort=True")</f>
        <v>13.715079343365254</v>
      </c>
      <c r="U5158" s="43">
        <f ca="1">_xll.BInterpol('Base CDI'!$H$4:$H$28,'Base CDI'!$I$4:$I$29,S5158,"Cubic","Extrapolate=Linear","MultiX=Average","Skip=True","Sort=True")</f>
        <v>13.898953488372094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51017</v>
      </c>
      <c r="T5159" s="43">
        <f ca="1">_xll.BInterpol('Base CDI'!$H$4:$H$28,'Base CDI'!$J$4:$J$29,S5159,"Cubic","Extrapolate=Linear","MultiX=Average","Skip=True","Sort=True")</f>
        <v>13.714960328317373</v>
      </c>
      <c r="U5159" s="43">
        <f ca="1">_xll.BInterpol('Base CDI'!$H$4:$H$28,'Base CDI'!$I$4:$I$29,S5159,"Cubic","Extrapolate=Linear","MultiX=Average","Skip=True","Sort=True")</f>
        <v>13.899023255813953</v>
      </c>
    </row>
    <row r="5160" spans="16:21" x14ac:dyDescent="0.25">
      <c r="P5160" s="10">
        <v>42012</v>
      </c>
      <c r="Q5160">
        <v>35.61786</v>
      </c>
      <c r="S5160" s="42">
        <f t="shared" ca="1" si="85"/>
        <v>51018</v>
      </c>
      <c r="T5160" s="43">
        <f ca="1">_xll.BInterpol('Base CDI'!$H$4:$H$28,'Base CDI'!$J$4:$J$29,S5160,"Cubic","Extrapolate=Linear","MultiX=Average","Skip=True","Sort=True")</f>
        <v>13.714841313269494</v>
      </c>
      <c r="U5160" s="43">
        <f ca="1">_xll.BInterpol('Base CDI'!$H$4:$H$28,'Base CDI'!$I$4:$I$29,S5160,"Cubic","Extrapolate=Linear","MultiX=Average","Skip=True","Sort=True")</f>
        <v>13.899093023255814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51019</v>
      </c>
      <c r="T5161" s="43">
        <f ca="1">_xll.BInterpol('Base CDI'!$H$4:$H$28,'Base CDI'!$J$4:$J$29,S5161,"Cubic","Extrapolate=Linear","MultiX=Average","Skip=True","Sort=True")</f>
        <v>13.714722298221615</v>
      </c>
      <c r="U5161" s="43">
        <f ca="1">_xll.BInterpol('Base CDI'!$H$4:$H$28,'Base CDI'!$I$4:$I$29,S5161,"Cubic","Extrapolate=Linear","MultiX=Average","Skip=True","Sort=True")</f>
        <v>13.899162790697675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51020</v>
      </c>
      <c r="T5162" s="43">
        <f ca="1">_xll.BInterpol('Base CDI'!$H$4:$H$28,'Base CDI'!$J$4:$J$29,S5162,"Cubic","Extrapolate=Linear","MultiX=Average","Skip=True","Sort=True")</f>
        <v>13.714603283173734</v>
      </c>
      <c r="U5162" s="43">
        <f ca="1">_xll.BInterpol('Base CDI'!$H$4:$H$28,'Base CDI'!$I$4:$I$29,S5162,"Cubic","Extrapolate=Linear","MultiX=Average","Skip=True","Sort=True")</f>
        <v>13.899232558139534</v>
      </c>
    </row>
    <row r="5163" spans="16:21" x14ac:dyDescent="0.25">
      <c r="P5163" s="10">
        <v>42017</v>
      </c>
      <c r="Q5163">
        <v>35.66431</v>
      </c>
      <c r="S5163" s="42">
        <f t="shared" ca="1" si="85"/>
        <v>51021</v>
      </c>
      <c r="T5163" s="43">
        <f ca="1">_xll.BInterpol('Base CDI'!$H$4:$H$28,'Base CDI'!$J$4:$J$29,S5163,"Cubic","Extrapolate=Linear","MultiX=Average","Skip=True","Sort=True")</f>
        <v>13.714484268125855</v>
      </c>
      <c r="U5163" s="43">
        <f ca="1">_xll.BInterpol('Base CDI'!$H$4:$H$28,'Base CDI'!$I$4:$I$29,S5163,"Cubic","Extrapolate=Linear","MultiX=Average","Skip=True","Sort=True")</f>
        <v>13.899302325581395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51022</v>
      </c>
      <c r="T5164" s="43">
        <f ca="1">_xll.BInterpol('Base CDI'!$H$4:$H$28,'Base CDI'!$J$4:$J$29,S5164,"Cubic","Extrapolate=Linear","MultiX=Average","Skip=True","Sort=True")</f>
        <v>13.714365253077975</v>
      </c>
      <c r="U5164" s="43">
        <f ca="1">_xll.BInterpol('Base CDI'!$H$4:$H$28,'Base CDI'!$I$4:$I$29,S5164,"Cubic","Extrapolate=Linear","MultiX=Average","Skip=True","Sort=True")</f>
        <v>13.899372093023256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51023</v>
      </c>
      <c r="T5165" s="43">
        <f ca="1">_xll.BInterpol('Base CDI'!$H$4:$H$28,'Base CDI'!$J$4:$J$29,S5165,"Cubic","Extrapolate=Linear","MultiX=Average","Skip=True","Sort=True")</f>
        <v>13.714246238030096</v>
      </c>
      <c r="U5165" s="43">
        <f ca="1">_xll.BInterpol('Base CDI'!$H$4:$H$28,'Base CDI'!$I$4:$I$29,S5165,"Cubic","Extrapolate=Linear","MultiX=Average","Skip=True","Sort=True")</f>
        <v>13.899441860465116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51024</v>
      </c>
      <c r="T5166" s="43">
        <f ca="1">_xll.BInterpol('Base CDI'!$H$4:$H$28,'Base CDI'!$J$4:$J$29,S5166,"Cubic","Extrapolate=Linear","MultiX=Average","Skip=True","Sort=True")</f>
        <v>13.714127222982215</v>
      </c>
      <c r="U5166" s="43">
        <f ca="1">_xll.BInterpol('Base CDI'!$H$4:$H$28,'Base CDI'!$I$4:$I$29,S5166,"Cubic","Extrapolate=Linear","MultiX=Average","Skip=True","Sort=True")</f>
        <v>13.899511627906977</v>
      </c>
    </row>
    <row r="5167" spans="16:21" x14ac:dyDescent="0.25">
      <c r="P5167" s="10">
        <v>42023</v>
      </c>
      <c r="Q5167">
        <v>35.72634</v>
      </c>
      <c r="S5167" s="42">
        <f t="shared" ca="1" si="85"/>
        <v>51025</v>
      </c>
      <c r="T5167" s="43">
        <f ca="1">_xll.BInterpol('Base CDI'!$H$4:$H$28,'Base CDI'!$J$4:$J$29,S5167,"Cubic","Extrapolate=Linear","MultiX=Average","Skip=True","Sort=True")</f>
        <v>13.714008207934336</v>
      </c>
      <c r="U5167" s="43">
        <f ca="1">_xll.BInterpol('Base CDI'!$H$4:$H$28,'Base CDI'!$I$4:$I$29,S5167,"Cubic","Extrapolate=Linear","MultiX=Average","Skip=True","Sort=True")</f>
        <v>13.899581395348838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51026</v>
      </c>
      <c r="T5168" s="43">
        <f ca="1">_xll.BInterpol('Base CDI'!$H$4:$H$28,'Base CDI'!$J$4:$J$29,S5168,"Cubic","Extrapolate=Linear","MultiX=Average","Skip=True","Sort=True")</f>
        <v>13.713889192886457</v>
      </c>
      <c r="U5168" s="43">
        <f ca="1">_xll.BInterpol('Base CDI'!$H$4:$H$28,'Base CDI'!$I$4:$I$29,S5168,"Cubic","Extrapolate=Linear","MultiX=Average","Skip=True","Sort=True")</f>
        <v>13.899651162790697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51027</v>
      </c>
      <c r="T5169" s="43">
        <f ca="1">_xll.BInterpol('Base CDI'!$H$4:$H$28,'Base CDI'!$J$4:$J$29,S5169,"Cubic","Extrapolate=Linear","MultiX=Average","Skip=True","Sort=True")</f>
        <v>13.713770177838578</v>
      </c>
      <c r="U5169" s="43">
        <f ca="1">_xll.BInterpol('Base CDI'!$H$4:$H$28,'Base CDI'!$I$4:$I$29,S5169,"Cubic","Extrapolate=Linear","MultiX=Average","Skip=True","Sort=True")</f>
        <v>13.899720930232558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51028</v>
      </c>
      <c r="T5170" s="43">
        <f ca="1">_xll.BInterpol('Base CDI'!$H$4:$H$28,'Base CDI'!$J$4:$J$29,S5170,"Cubic","Extrapolate=Linear","MultiX=Average","Skip=True","Sort=True")</f>
        <v>13.713651162790697</v>
      </c>
      <c r="U5170" s="43">
        <f ca="1">_xll.BInterpol('Base CDI'!$H$4:$H$28,'Base CDI'!$I$4:$I$29,S5170,"Cubic","Extrapolate=Linear","MultiX=Average","Skip=True","Sort=True")</f>
        <v>13.899790697674419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51029</v>
      </c>
      <c r="T5171" s="43">
        <f ca="1">_xll.BInterpol('Base CDI'!$H$4:$H$28,'Base CDI'!$J$4:$J$29,S5171,"Cubic","Extrapolate=Linear","MultiX=Average","Skip=True","Sort=True")</f>
        <v>13.713532147742818</v>
      </c>
      <c r="U5171" s="43">
        <f ca="1">_xll.BInterpol('Base CDI'!$H$4:$H$28,'Base CDI'!$I$4:$I$29,S5171,"Cubic","Extrapolate=Linear","MultiX=Average","Skip=True","Sort=True")</f>
        <v>13.899860465116278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51030</v>
      </c>
      <c r="T5172" s="43">
        <f ca="1">_xll.BInterpol('Base CDI'!$H$4:$H$28,'Base CDI'!$J$4:$J$29,S5172,"Cubic","Extrapolate=Linear","MultiX=Average","Skip=True","Sort=True")</f>
        <v>13.713413132694939</v>
      </c>
      <c r="U5172" s="43">
        <f ca="1">_xll.BInterpol('Base CDI'!$H$4:$H$28,'Base CDI'!$I$4:$I$29,S5172,"Cubic","Extrapolate=Linear","MultiX=Average","Skip=True","Sort=True")</f>
        <v>13.899930232558139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51031</v>
      </c>
      <c r="T5173" s="43">
        <f ca="1">_xll.BInterpol('Base CDI'!$H$4:$H$28,'Base CDI'!$J$4:$J$29,S5173,"Cubic","Extrapolate=Linear","MultiX=Average","Skip=True","Sort=True")</f>
        <v>13.71329411764706</v>
      </c>
      <c r="U5173" s="43">
        <f ca="1">_xll.BInterpol('Base CDI'!$H$4:$H$28,'Base CDI'!$I$4:$I$29,S5173,"Cubic","Extrapolate=Linear","MultiX=Average","Skip=True","Sort=True")</f>
        <v>13.9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51032</v>
      </c>
      <c r="T5174" s="43">
        <f ca="1">_xll.BInterpol('Base CDI'!$H$4:$H$28,'Base CDI'!$J$4:$J$29,S5174,"Cubic","Extrapolate=Linear","MultiX=Average","Skip=True","Sort=True")</f>
        <v>13.713175102599179</v>
      </c>
      <c r="U5174" s="43">
        <f ca="1">_xll.BInterpol('Base CDI'!$H$4:$H$28,'Base CDI'!$I$4:$I$29,S5174,"Cubic","Extrapolate=Linear","MultiX=Average","Skip=True","Sort=True")</f>
        <v>13.90006976744186</v>
      </c>
    </row>
    <row r="5175" spans="16:21" x14ac:dyDescent="0.25">
      <c r="P5175" s="10">
        <v>42033</v>
      </c>
      <c r="Q5175">
        <v>35.85398</v>
      </c>
      <c r="S5175" s="42">
        <f t="shared" ca="1" si="85"/>
        <v>51033</v>
      </c>
      <c r="T5175" s="43">
        <f ca="1">_xll.BInterpol('Base CDI'!$H$4:$H$28,'Base CDI'!$J$4:$J$29,S5175,"Cubic","Extrapolate=Linear","MultiX=Average","Skip=True","Sort=True")</f>
        <v>13.713056087551299</v>
      </c>
      <c r="U5175" s="43">
        <f ca="1">_xll.BInterpol('Base CDI'!$H$4:$H$28,'Base CDI'!$I$4:$I$29,S5175,"Cubic","Extrapolate=Linear","MultiX=Average","Skip=True","Sort=True")</f>
        <v>13.900139534883721</v>
      </c>
    </row>
    <row r="5176" spans="16:21" x14ac:dyDescent="0.25">
      <c r="P5176" s="10">
        <v>42034</v>
      </c>
      <c r="Q5176">
        <v>35.87021</v>
      </c>
      <c r="S5176" s="42">
        <f t="shared" ca="1" si="85"/>
        <v>51034</v>
      </c>
      <c r="T5176" s="43">
        <f ca="1">_xll.BInterpol('Base CDI'!$H$4:$H$28,'Base CDI'!$J$4:$J$29,S5176,"Cubic","Extrapolate=Linear","MultiX=Average","Skip=True","Sort=True")</f>
        <v>13.71293707250342</v>
      </c>
      <c r="U5176" s="43">
        <f ca="1">_xll.BInterpol('Base CDI'!$H$4:$H$28,'Base CDI'!$I$4:$I$29,S5176,"Cubic","Extrapolate=Linear","MultiX=Average","Skip=True","Sort=True")</f>
        <v>13.900209302325582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51035</v>
      </c>
      <c r="T5177" s="43">
        <f ca="1">_xll.BInterpol('Base CDI'!$H$4:$H$28,'Base CDI'!$J$4:$J$29,S5177,"Cubic","Extrapolate=Linear","MultiX=Average","Skip=True","Sort=True")</f>
        <v>13.712818057455539</v>
      </c>
      <c r="U5177" s="43">
        <f ca="1">_xll.BInterpol('Base CDI'!$H$4:$H$28,'Base CDI'!$I$4:$I$29,S5177,"Cubic","Extrapolate=Linear","MultiX=Average","Skip=True","Sort=True")</f>
        <v>13.900279069767441</v>
      </c>
    </row>
    <row r="5178" spans="16:21" x14ac:dyDescent="0.25">
      <c r="P5178" s="10">
        <v>42038</v>
      </c>
      <c r="Q5178">
        <v>35.90269</v>
      </c>
      <c r="S5178" s="42">
        <f t="shared" ca="1" si="85"/>
        <v>51036</v>
      </c>
      <c r="T5178" s="43">
        <f ca="1">_xll.BInterpol('Base CDI'!$H$4:$H$28,'Base CDI'!$J$4:$J$29,S5178,"Cubic","Extrapolate=Linear","MultiX=Average","Skip=True","Sort=True")</f>
        <v>13.71269904240766</v>
      </c>
      <c r="U5178" s="43">
        <f ca="1">_xll.BInterpol('Base CDI'!$H$4:$H$28,'Base CDI'!$I$4:$I$29,S5178,"Cubic","Extrapolate=Linear","MultiX=Average","Skip=True","Sort=True")</f>
        <v>13.900348837209302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51037</v>
      </c>
      <c r="T5179" s="43">
        <f ca="1">_xll.BInterpol('Base CDI'!$H$4:$H$28,'Base CDI'!$J$4:$J$29,S5179,"Cubic","Extrapolate=Linear","MultiX=Average","Skip=True","Sort=True")</f>
        <v>13.712580027359781</v>
      </c>
      <c r="U5179" s="43">
        <f ca="1">_xll.BInterpol('Base CDI'!$H$4:$H$28,'Base CDI'!$I$4:$I$29,S5179,"Cubic","Extrapolate=Linear","MultiX=Average","Skip=True","Sort=True")</f>
        <v>13.900418604651163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51038</v>
      </c>
      <c r="T5180" s="43">
        <f ca="1">_xll.BInterpol('Base CDI'!$H$4:$H$28,'Base CDI'!$J$4:$J$29,S5180,"Cubic","Extrapolate=Linear","MultiX=Average","Skip=True","Sort=True")</f>
        <v>13.712461012311902</v>
      </c>
      <c r="U5180" s="43">
        <f ca="1">_xll.BInterpol('Base CDI'!$H$4:$H$28,'Base CDI'!$I$4:$I$29,S5180,"Cubic","Extrapolate=Linear","MultiX=Average","Skip=True","Sort=True")</f>
        <v>13.900488372093022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51039</v>
      </c>
      <c r="T5181" s="43">
        <f ca="1">_xll.BInterpol('Base CDI'!$H$4:$H$28,'Base CDI'!$J$4:$J$29,S5181,"Cubic","Extrapolate=Linear","MultiX=Average","Skip=True","Sort=True")</f>
        <v>13.712341997264021</v>
      </c>
      <c r="U5181" s="43">
        <f ca="1">_xll.BInterpol('Base CDI'!$H$4:$H$28,'Base CDI'!$I$4:$I$29,S5181,"Cubic","Extrapolate=Linear","MultiX=Average","Skip=True","Sort=True")</f>
        <v>13.900558139534883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51040</v>
      </c>
      <c r="T5182" s="43">
        <f ca="1">_xll.BInterpol('Base CDI'!$H$4:$H$28,'Base CDI'!$J$4:$J$29,S5182,"Cubic","Extrapolate=Linear","MultiX=Average","Skip=True","Sort=True")</f>
        <v>13.712222982216142</v>
      </c>
      <c r="U5182" s="43">
        <f ca="1">_xll.BInterpol('Base CDI'!$H$4:$H$28,'Base CDI'!$I$4:$I$29,S5182,"Cubic","Extrapolate=Linear","MultiX=Average","Skip=True","Sort=True")</f>
        <v>13.900627906976744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51041</v>
      </c>
      <c r="T5183" s="43">
        <f ca="1">_xll.BInterpol('Base CDI'!$H$4:$H$28,'Base CDI'!$J$4:$J$29,S5183,"Cubic","Extrapolate=Linear","MultiX=Average","Skip=True","Sort=True")</f>
        <v>13.712103967168263</v>
      </c>
      <c r="U5183" s="43">
        <f ca="1">_xll.BInterpol('Base CDI'!$H$4:$H$28,'Base CDI'!$I$4:$I$29,S5183,"Cubic","Extrapolate=Linear","MultiX=Average","Skip=True","Sort=True")</f>
        <v>13.900697674418604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51042</v>
      </c>
      <c r="T5184" s="43">
        <f ca="1">_xll.BInterpol('Base CDI'!$H$4:$H$28,'Base CDI'!$J$4:$J$29,S5184,"Cubic","Extrapolate=Linear","MultiX=Average","Skip=True","Sort=True")</f>
        <v>13.711984952120384</v>
      </c>
      <c r="U5184" s="43">
        <f ca="1">_xll.BInterpol('Base CDI'!$H$4:$H$28,'Base CDI'!$I$4:$I$29,S5184,"Cubic","Extrapolate=Linear","MultiX=Average","Skip=True","Sort=True")</f>
        <v>13.900767441860465</v>
      </c>
    </row>
    <row r="5185" spans="16:21" x14ac:dyDescent="0.25">
      <c r="P5185" s="10">
        <v>42047</v>
      </c>
      <c r="Q5185">
        <v>36.0167</v>
      </c>
      <c r="S5185" s="42">
        <f t="shared" ca="1" si="85"/>
        <v>51043</v>
      </c>
      <c r="T5185" s="43">
        <f ca="1">_xll.BInterpol('Base CDI'!$H$4:$H$28,'Base CDI'!$J$4:$J$29,S5185,"Cubic","Extrapolate=Linear","MultiX=Average","Skip=True","Sort=True")</f>
        <v>13.711865937072503</v>
      </c>
      <c r="U5185" s="43">
        <f ca="1">_xll.BInterpol('Base CDI'!$H$4:$H$28,'Base CDI'!$I$4:$I$29,S5185,"Cubic","Extrapolate=Linear","MultiX=Average","Skip=True","Sort=True")</f>
        <v>13.900837209302326</v>
      </c>
    </row>
    <row r="5186" spans="16:21" x14ac:dyDescent="0.25">
      <c r="P5186" s="10">
        <v>42048</v>
      </c>
      <c r="Q5186">
        <v>36.03302</v>
      </c>
      <c r="S5186" s="42">
        <f t="shared" ca="1" si="85"/>
        <v>51044</v>
      </c>
      <c r="T5186" s="43">
        <f ca="1">_xll.BInterpol('Base CDI'!$H$4:$H$28,'Base CDI'!$J$4:$J$29,S5186,"Cubic","Extrapolate=Linear","MultiX=Average","Skip=True","Sort=True")</f>
        <v>13.711746922024624</v>
      </c>
      <c r="U5186" s="43">
        <f ca="1">_xll.BInterpol('Base CDI'!$H$4:$H$28,'Base CDI'!$I$4:$I$29,S5186,"Cubic","Extrapolate=Linear","MultiX=Average","Skip=True","Sort=True")</f>
        <v>13.900906976744185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51045</v>
      </c>
      <c r="T5187" s="43">
        <f ca="1">_xll.BInterpol('Base CDI'!$H$4:$H$28,'Base CDI'!$J$4:$J$29,S5187,"Cubic","Extrapolate=Linear","MultiX=Average","Skip=True","Sort=True")</f>
        <v>13.711627906976744</v>
      </c>
      <c r="U5187" s="43">
        <f ca="1">_xll.BInterpol('Base CDI'!$H$4:$H$28,'Base CDI'!$I$4:$I$29,S5187,"Cubic","Extrapolate=Linear","MultiX=Average","Skip=True","Sort=True")</f>
        <v>13.900976744186046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51046</v>
      </c>
      <c r="T5188" s="43">
        <f ca="1">_xll.BInterpol('Base CDI'!$H$4:$H$28,'Base CDI'!$J$4:$J$29,S5188,"Cubic","Extrapolate=Linear","MultiX=Average","Skip=True","Sort=True")</f>
        <v>13.711508891928865</v>
      </c>
      <c r="U5188" s="43">
        <f ca="1">_xll.BInterpol('Base CDI'!$H$4:$H$28,'Base CDI'!$I$4:$I$29,S5188,"Cubic","Extrapolate=Linear","MultiX=Average","Skip=True","Sort=True")</f>
        <v>13.901046511627907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51047</v>
      </c>
      <c r="T5189" s="43">
        <f ca="1">_xll.BInterpol('Base CDI'!$H$4:$H$28,'Base CDI'!$J$4:$J$29,S5189,"Cubic","Extrapolate=Linear","MultiX=Average","Skip=True","Sort=True")</f>
        <v>13.711389876880984</v>
      </c>
      <c r="U5189" s="43">
        <f ca="1">_xll.BInterpol('Base CDI'!$H$4:$H$28,'Base CDI'!$I$4:$I$29,S5189,"Cubic","Extrapolate=Linear","MultiX=Average","Skip=True","Sort=True")</f>
        <v>13.901116279069766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51048</v>
      </c>
      <c r="T5190" s="43">
        <f ca="1">_xll.BInterpol('Base CDI'!$H$4:$H$28,'Base CDI'!$J$4:$J$29,S5190,"Cubic","Extrapolate=Linear","MultiX=Average","Skip=True","Sort=True")</f>
        <v>13.711270861833105</v>
      </c>
      <c r="U5190" s="43">
        <f ca="1">_xll.BInterpol('Base CDI'!$H$4:$H$28,'Base CDI'!$I$4:$I$29,S5190,"Cubic","Extrapolate=Linear","MultiX=Average","Skip=True","Sort=True")</f>
        <v>13.901186046511627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51049</v>
      </c>
      <c r="T5191" s="43">
        <f ca="1">_xll.BInterpol('Base CDI'!$H$4:$H$28,'Base CDI'!$J$4:$J$29,S5191,"Cubic","Extrapolate=Linear","MultiX=Average","Skip=True","Sort=True")</f>
        <v>13.711151846785226</v>
      </c>
      <c r="U5191" s="43">
        <f ca="1">_xll.BInterpol('Base CDI'!$H$4:$H$28,'Base CDI'!$I$4:$I$29,S5191,"Cubic","Extrapolate=Linear","MultiX=Average","Skip=True","Sort=True")</f>
        <v>13.901255813953489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51050</v>
      </c>
      <c r="T5192" s="43">
        <f ca="1">_xll.BInterpol('Base CDI'!$H$4:$H$28,'Base CDI'!$J$4:$J$29,S5192,"Cubic","Extrapolate=Linear","MultiX=Average","Skip=True","Sort=True")</f>
        <v>13.711032831737345</v>
      </c>
      <c r="U5192" s="43">
        <f ca="1">_xll.BInterpol('Base CDI'!$H$4:$H$28,'Base CDI'!$I$4:$I$29,S5192,"Cubic","Extrapolate=Linear","MultiX=Average","Skip=True","Sort=True")</f>
        <v>13.901325581395348</v>
      </c>
    </row>
    <row r="5193" spans="16:21" x14ac:dyDescent="0.25">
      <c r="P5193" s="10">
        <v>42061</v>
      </c>
      <c r="Q5193">
        <v>36.14743</v>
      </c>
      <c r="S5193" s="42">
        <f t="shared" ca="1" si="85"/>
        <v>51051</v>
      </c>
      <c r="T5193" s="43">
        <f ca="1">_xll.BInterpol('Base CDI'!$H$4:$H$28,'Base CDI'!$J$4:$J$29,S5193,"Cubic","Extrapolate=Linear","MultiX=Average","Skip=True","Sort=True")</f>
        <v>13.710913816689466</v>
      </c>
      <c r="U5193" s="43">
        <f ca="1">_xll.BInterpol('Base CDI'!$H$4:$H$28,'Base CDI'!$I$4:$I$29,S5193,"Cubic","Extrapolate=Linear","MultiX=Average","Skip=True","Sort=True")</f>
        <v>13.901395348837209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51052</v>
      </c>
      <c r="T5194" s="43">
        <f ca="1">_xll.BInterpol('Base CDI'!$H$4:$H$28,'Base CDI'!$J$4:$J$29,S5194,"Cubic","Extrapolate=Linear","MultiX=Average","Skip=True","Sort=True")</f>
        <v>13.710794801641587</v>
      </c>
      <c r="U5194" s="43">
        <f ca="1">_xll.BInterpol('Base CDI'!$H$4:$H$28,'Base CDI'!$I$4:$I$29,S5194,"Cubic","Extrapolate=Linear","MultiX=Average","Skip=True","Sort=True")</f>
        <v>13.90146511627907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51053</v>
      </c>
      <c r="T5195" s="43">
        <f ca="1">_xll.BInterpol('Base CDI'!$H$4:$H$28,'Base CDI'!$J$4:$J$29,S5195,"Cubic","Extrapolate=Linear","MultiX=Average","Skip=True","Sort=True")</f>
        <v>13.710675786593708</v>
      </c>
      <c r="U5195" s="43">
        <f ca="1">_xll.BInterpol('Base CDI'!$H$4:$H$28,'Base CDI'!$I$4:$I$29,S5195,"Cubic","Extrapolate=Linear","MultiX=Average","Skip=True","Sort=True")</f>
        <v>13.901534883720929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51054</v>
      </c>
      <c r="T5196" s="43">
        <f ca="1">_xll.BInterpol('Base CDI'!$H$4:$H$28,'Base CDI'!$J$4:$J$29,S5196,"Cubic","Extrapolate=Linear","MultiX=Average","Skip=True","Sort=True")</f>
        <v>13.710556771545827</v>
      </c>
      <c r="U5196" s="43">
        <f ca="1">_xll.BInterpol('Base CDI'!$H$4:$H$28,'Base CDI'!$I$4:$I$29,S5196,"Cubic","Extrapolate=Linear","MultiX=Average","Skip=True","Sort=True")</f>
        <v>13.90160465116279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51055</v>
      </c>
      <c r="T5197" s="43">
        <f ca="1">_xll.BInterpol('Base CDI'!$H$4:$H$28,'Base CDI'!$J$4:$J$29,S5197,"Cubic","Extrapolate=Linear","MultiX=Average","Skip=True","Sort=True")</f>
        <v>13.710437756497948</v>
      </c>
      <c r="U5197" s="43">
        <f ca="1">_xll.BInterpol('Base CDI'!$H$4:$H$28,'Base CDI'!$I$4:$I$29,S5197,"Cubic","Extrapolate=Linear","MultiX=Average","Skip=True","Sort=True")</f>
        <v>13.901674418604651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51056</v>
      </c>
      <c r="T5198" s="43">
        <f ca="1">_xll.BInterpol('Base CDI'!$H$4:$H$28,'Base CDI'!$J$4:$J$29,S5198,"Cubic","Extrapolate=Linear","MultiX=Average","Skip=True","Sort=True")</f>
        <v>13.710318741450068</v>
      </c>
      <c r="U5198" s="43">
        <f ca="1">_xll.BInterpol('Base CDI'!$H$4:$H$28,'Base CDI'!$I$4:$I$29,S5198,"Cubic","Extrapolate=Linear","MultiX=Average","Skip=True","Sort=True")</f>
        <v>13.901744186046511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51057</v>
      </c>
      <c r="T5199" s="43">
        <f ca="1">_xll.BInterpol('Base CDI'!$H$4:$H$28,'Base CDI'!$J$4:$J$29,S5199,"Cubic","Extrapolate=Linear","MultiX=Average","Skip=True","Sort=True")</f>
        <v>13.710199726402189</v>
      </c>
      <c r="U5199" s="43">
        <f ca="1">_xll.BInterpol('Base CDI'!$H$4:$H$28,'Base CDI'!$I$4:$I$29,S5199,"Cubic","Extrapolate=Linear","MultiX=Average","Skip=True","Sort=True")</f>
        <v>13.901813953488372</v>
      </c>
    </row>
    <row r="5200" spans="16:21" x14ac:dyDescent="0.25">
      <c r="P5200" s="10">
        <v>42072</v>
      </c>
      <c r="Q5200">
        <v>36.26352</v>
      </c>
      <c r="S5200" s="42">
        <f t="shared" ca="1" si="86"/>
        <v>51058</v>
      </c>
      <c r="T5200" s="43">
        <f ca="1">_xll.BInterpol('Base CDI'!$H$4:$H$28,'Base CDI'!$J$4:$J$29,S5200,"Cubic","Extrapolate=Linear","MultiX=Average","Skip=True","Sort=True")</f>
        <v>13.710080711354308</v>
      </c>
      <c r="U5200" s="43">
        <f ca="1">_xll.BInterpol('Base CDI'!$H$4:$H$28,'Base CDI'!$I$4:$I$29,S5200,"Cubic","Extrapolate=Linear","MultiX=Average","Skip=True","Sort=True")</f>
        <v>13.901883720930233</v>
      </c>
    </row>
    <row r="5201" spans="16:21" x14ac:dyDescent="0.25">
      <c r="P5201" s="10">
        <v>42073</v>
      </c>
      <c r="Q5201">
        <v>36.2806</v>
      </c>
      <c r="S5201" s="42">
        <f t="shared" ca="1" si="86"/>
        <v>51059</v>
      </c>
      <c r="T5201" s="43">
        <f ca="1">_xll.BInterpol('Base CDI'!$H$4:$H$28,'Base CDI'!$J$4:$J$29,S5201,"Cubic","Extrapolate=Linear","MultiX=Average","Skip=True","Sort=True")</f>
        <v>13.709961696306429</v>
      </c>
      <c r="U5201" s="43">
        <f ca="1">_xll.BInterpol('Base CDI'!$H$4:$H$28,'Base CDI'!$I$4:$I$29,S5201,"Cubic","Extrapolate=Linear","MultiX=Average","Skip=True","Sort=True")</f>
        <v>13.901953488372092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51060</v>
      </c>
      <c r="T5202" s="43">
        <f ca="1">_xll.BInterpol('Base CDI'!$H$4:$H$28,'Base CDI'!$J$4:$J$29,S5202,"Cubic","Extrapolate=Linear","MultiX=Average","Skip=True","Sort=True")</f>
        <v>13.70984268125855</v>
      </c>
      <c r="U5202" s="43">
        <f ca="1">_xll.BInterpol('Base CDI'!$H$4:$H$28,'Base CDI'!$I$4:$I$29,S5202,"Cubic","Extrapolate=Linear","MultiX=Average","Skip=True","Sort=True")</f>
        <v>13.902023255813953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51061</v>
      </c>
      <c r="T5203" s="43">
        <f ca="1">_xll.BInterpol('Base CDI'!$H$4:$H$28,'Base CDI'!$J$4:$J$29,S5203,"Cubic","Extrapolate=Linear","MultiX=Average","Skip=True","Sort=True")</f>
        <v>13.709723666210671</v>
      </c>
      <c r="U5203" s="43">
        <f ca="1">_xll.BInterpol('Base CDI'!$H$4:$H$28,'Base CDI'!$I$4:$I$29,S5203,"Cubic","Extrapolate=Linear","MultiX=Average","Skip=True","Sort=True")</f>
        <v>13.902093023255814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51062</v>
      </c>
      <c r="T5204" s="43">
        <f ca="1">_xll.BInterpol('Base CDI'!$H$4:$H$28,'Base CDI'!$J$4:$J$29,S5204,"Cubic","Extrapolate=Linear","MultiX=Average","Skip=True","Sort=True")</f>
        <v>13.70960465116279</v>
      </c>
      <c r="U5204" s="43">
        <f ca="1">_xll.BInterpol('Base CDI'!$H$4:$H$28,'Base CDI'!$I$4:$I$29,S5204,"Cubic","Extrapolate=Linear","MultiX=Average","Skip=True","Sort=True")</f>
        <v>13.902162790697675</v>
      </c>
    </row>
    <row r="5205" spans="16:21" x14ac:dyDescent="0.25">
      <c r="P5205" s="10">
        <v>42079</v>
      </c>
      <c r="Q5205">
        <v>36.34901</v>
      </c>
      <c r="S5205" s="42">
        <f t="shared" ca="1" si="86"/>
        <v>51063</v>
      </c>
      <c r="T5205" s="43">
        <f ca="1">_xll.BInterpol('Base CDI'!$H$4:$H$28,'Base CDI'!$J$4:$J$29,S5205,"Cubic","Extrapolate=Linear","MultiX=Average","Skip=True","Sort=True")</f>
        <v>13.709485636114911</v>
      </c>
      <c r="U5205" s="43">
        <f ca="1">_xll.BInterpol('Base CDI'!$H$4:$H$28,'Base CDI'!$I$4:$I$29,S5205,"Cubic","Extrapolate=Linear","MultiX=Average","Skip=True","Sort=True")</f>
        <v>13.902232558139534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51064</v>
      </c>
      <c r="T5206" s="43">
        <f ca="1">_xll.BInterpol('Base CDI'!$H$4:$H$28,'Base CDI'!$J$4:$J$29,S5206,"Cubic","Extrapolate=Linear","MultiX=Average","Skip=True","Sort=True")</f>
        <v>13.709366621067032</v>
      </c>
      <c r="U5206" s="43">
        <f ca="1">_xll.BInterpol('Base CDI'!$H$4:$H$28,'Base CDI'!$I$4:$I$29,S5206,"Cubic","Extrapolate=Linear","MultiX=Average","Skip=True","Sort=True")</f>
        <v>13.902302325581395</v>
      </c>
    </row>
    <row r="5207" spans="16:21" x14ac:dyDescent="0.25">
      <c r="P5207" s="10">
        <v>42081</v>
      </c>
      <c r="Q5207">
        <v>36.38326</v>
      </c>
      <c r="S5207" s="42">
        <f t="shared" ca="1" si="86"/>
        <v>51065</v>
      </c>
      <c r="T5207" s="43">
        <f ca="1">_xll.BInterpol('Base CDI'!$H$4:$H$28,'Base CDI'!$J$4:$J$29,S5207,"Cubic","Extrapolate=Linear","MultiX=Average","Skip=True","Sort=True")</f>
        <v>13.709247606019151</v>
      </c>
      <c r="U5207" s="43">
        <f ca="1">_xll.BInterpol('Base CDI'!$H$4:$H$28,'Base CDI'!$I$4:$I$29,S5207,"Cubic","Extrapolate=Linear","MultiX=Average","Skip=True","Sort=True")</f>
        <v>13.902372093023256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51066</v>
      </c>
      <c r="T5208" s="43">
        <f ca="1">_xll.BInterpol('Base CDI'!$H$4:$H$28,'Base CDI'!$J$4:$J$29,S5208,"Cubic","Extrapolate=Linear","MultiX=Average","Skip=True","Sort=True")</f>
        <v>13.709128590971272</v>
      </c>
      <c r="U5208" s="43">
        <f ca="1">_xll.BInterpol('Base CDI'!$H$4:$H$28,'Base CDI'!$I$4:$I$29,S5208,"Cubic","Extrapolate=Linear","MultiX=Average","Skip=True","Sort=True")</f>
        <v>13.902441860465116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51067</v>
      </c>
      <c r="T5209" s="43">
        <f ca="1">_xll.BInterpol('Base CDI'!$H$4:$H$28,'Base CDI'!$J$4:$J$29,S5209,"Cubic","Extrapolate=Linear","MultiX=Average","Skip=True","Sort=True")</f>
        <v>13.709009575923393</v>
      </c>
      <c r="U5209" s="43">
        <f ca="1">_xll.BInterpol('Base CDI'!$H$4:$H$28,'Base CDI'!$I$4:$I$29,S5209,"Cubic","Extrapolate=Linear","MultiX=Average","Skip=True","Sort=True")</f>
        <v>13.902511627906977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51068</v>
      </c>
      <c r="T5210" s="43">
        <f ca="1">_xll.BInterpol('Base CDI'!$H$4:$H$28,'Base CDI'!$J$4:$J$29,S5210,"Cubic","Extrapolate=Linear","MultiX=Average","Skip=True","Sort=True")</f>
        <v>13.708890560875513</v>
      </c>
      <c r="U5210" s="43">
        <f ca="1">_xll.BInterpol('Base CDI'!$H$4:$H$28,'Base CDI'!$I$4:$I$29,S5210,"Cubic","Extrapolate=Linear","MultiX=Average","Skip=True","Sort=True")</f>
        <v>13.902581395348838</v>
      </c>
    </row>
    <row r="5211" spans="16:21" x14ac:dyDescent="0.25">
      <c r="P5211" s="10">
        <v>42087</v>
      </c>
      <c r="Q5211">
        <v>36.45187</v>
      </c>
      <c r="S5211" s="42">
        <f t="shared" ca="1" si="86"/>
        <v>51069</v>
      </c>
      <c r="T5211" s="43">
        <f ca="1">_xll.BInterpol('Base CDI'!$H$4:$H$28,'Base CDI'!$J$4:$J$29,S5211,"Cubic","Extrapolate=Linear","MultiX=Average","Skip=True","Sort=True")</f>
        <v>13.708771545827632</v>
      </c>
      <c r="U5211" s="43">
        <f ca="1">_xll.BInterpol('Base CDI'!$H$4:$H$28,'Base CDI'!$I$4:$I$29,S5211,"Cubic","Extrapolate=Linear","MultiX=Average","Skip=True","Sort=True")</f>
        <v>13.902651162790697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51070</v>
      </c>
      <c r="T5212" s="43">
        <f ca="1">_xll.BInterpol('Base CDI'!$H$4:$H$28,'Base CDI'!$J$4:$J$29,S5212,"Cubic","Extrapolate=Linear","MultiX=Average","Skip=True","Sort=True")</f>
        <v>13.708652530779753</v>
      </c>
      <c r="U5212" s="43">
        <f ca="1">_xll.BInterpol('Base CDI'!$H$4:$H$28,'Base CDI'!$I$4:$I$29,S5212,"Cubic","Extrapolate=Linear","MultiX=Average","Skip=True","Sort=True")</f>
        <v>13.902720930232558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51071</v>
      </c>
      <c r="T5213" s="43">
        <f ca="1">_xll.BInterpol('Base CDI'!$H$4:$H$28,'Base CDI'!$J$4:$J$29,S5213,"Cubic","Extrapolate=Linear","MultiX=Average","Skip=True","Sort=True")</f>
        <v>13.708533515731874</v>
      </c>
      <c r="U5213" s="43">
        <f ca="1">_xll.BInterpol('Base CDI'!$H$4:$H$28,'Base CDI'!$I$4:$I$29,S5213,"Cubic","Extrapolate=Linear","MultiX=Average","Skip=True","Sort=True")</f>
        <v>13.902790697674419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51072</v>
      </c>
      <c r="T5214" s="43">
        <f ca="1">_xll.BInterpol('Base CDI'!$H$4:$H$28,'Base CDI'!$J$4:$J$29,S5214,"Cubic","Extrapolate=Linear","MultiX=Average","Skip=True","Sort=True")</f>
        <v>13.708414500683995</v>
      </c>
      <c r="U5214" s="43">
        <f ca="1">_xll.BInterpol('Base CDI'!$H$4:$H$28,'Base CDI'!$I$4:$I$29,S5214,"Cubic","Extrapolate=Linear","MultiX=Average","Skip=True","Sort=True")</f>
        <v>13.902860465116278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51073</v>
      </c>
      <c r="T5215" s="43">
        <f ca="1">_xll.BInterpol('Base CDI'!$H$4:$H$28,'Base CDI'!$J$4:$J$29,S5215,"Cubic","Extrapolate=Linear","MultiX=Average","Skip=True","Sort=True")</f>
        <v>13.708295485636114</v>
      </c>
      <c r="U5215" s="43">
        <f ca="1">_xll.BInterpol('Base CDI'!$H$4:$H$28,'Base CDI'!$I$4:$I$29,S5215,"Cubic","Extrapolate=Linear","MultiX=Average","Skip=True","Sort=True")</f>
        <v>13.902930232558139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51074</v>
      </c>
      <c r="T5216" s="43">
        <f ca="1">_xll.BInterpol('Base CDI'!$H$4:$H$28,'Base CDI'!$J$4:$J$29,S5216,"Cubic","Extrapolate=Linear","MultiX=Average","Skip=True","Sort=True")</f>
        <v>13.708176470588235</v>
      </c>
      <c r="U5216" s="43">
        <f ca="1">_xll.BInterpol('Base CDI'!$H$4:$H$28,'Base CDI'!$I$4:$I$29,S5216,"Cubic","Extrapolate=Linear","MultiX=Average","Skip=True","Sort=True")</f>
        <v>13.903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51075</v>
      </c>
      <c r="T5217" s="43">
        <f ca="1">_xll.BInterpol('Base CDI'!$H$4:$H$28,'Base CDI'!$J$4:$J$29,S5217,"Cubic","Extrapolate=Linear","MultiX=Average","Skip=True","Sort=True")</f>
        <v>13.708057455540356</v>
      </c>
      <c r="U5217" s="43">
        <f ca="1">_xll.BInterpol('Base CDI'!$H$4:$H$28,'Base CDI'!$I$4:$I$29,S5217,"Cubic","Extrapolate=Linear","MultiX=Average","Skip=True","Sort=True")</f>
        <v>13.90306976744186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51076</v>
      </c>
      <c r="T5218" s="43">
        <f ca="1">_xll.BInterpol('Base CDI'!$H$4:$H$28,'Base CDI'!$J$4:$J$29,S5218,"Cubic","Extrapolate=Linear","MultiX=Average","Skip=True","Sort=True")</f>
        <v>13.707938440492477</v>
      </c>
      <c r="U5218" s="43">
        <f ca="1">_xll.BInterpol('Base CDI'!$H$4:$H$28,'Base CDI'!$I$4:$I$29,S5218,"Cubic","Extrapolate=Linear","MultiX=Average","Skip=True","Sort=True")</f>
        <v>13.903139534883721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51077</v>
      </c>
      <c r="T5219" s="43">
        <f ca="1">_xll.BInterpol('Base CDI'!$H$4:$H$28,'Base CDI'!$J$4:$J$29,S5219,"Cubic","Extrapolate=Linear","MultiX=Average","Skip=True","Sort=True")</f>
        <v>13.707819425444596</v>
      </c>
      <c r="U5219" s="43">
        <f ca="1">_xll.BInterpol('Base CDI'!$H$4:$H$28,'Base CDI'!$I$4:$I$29,S5219,"Cubic","Extrapolate=Linear","MultiX=Average","Skip=True","Sort=True")</f>
        <v>13.903209302325582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51078</v>
      </c>
      <c r="T5220" s="43">
        <f ca="1">_xll.BInterpol('Base CDI'!$H$4:$H$28,'Base CDI'!$J$4:$J$29,S5220,"Cubic","Extrapolate=Linear","MultiX=Average","Skip=True","Sort=True")</f>
        <v>13.707700410396717</v>
      </c>
      <c r="U5220" s="43">
        <f ca="1">_xll.BInterpol('Base CDI'!$H$4:$H$28,'Base CDI'!$I$4:$I$29,S5220,"Cubic","Extrapolate=Linear","MultiX=Average","Skip=True","Sort=True")</f>
        <v>13.903279069767441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51079</v>
      </c>
      <c r="T5221" s="43">
        <f ca="1">_xll.BInterpol('Base CDI'!$H$4:$H$28,'Base CDI'!$J$4:$J$29,S5221,"Cubic","Extrapolate=Linear","MultiX=Average","Skip=True","Sort=True")</f>
        <v>13.707581395348837</v>
      </c>
      <c r="U5221" s="43">
        <f ca="1">_xll.BInterpol('Base CDI'!$H$4:$H$28,'Base CDI'!$I$4:$I$29,S5221,"Cubic","Extrapolate=Linear","MultiX=Average","Skip=True","Sort=True")</f>
        <v>13.903348837209302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51080</v>
      </c>
      <c r="T5222" s="43">
        <f ca="1">_xll.BInterpol('Base CDI'!$H$4:$H$28,'Base CDI'!$J$4:$J$29,S5222,"Cubic","Extrapolate=Linear","MultiX=Average","Skip=True","Sort=True")</f>
        <v>13.707462380300958</v>
      </c>
      <c r="U5222" s="43">
        <f ca="1">_xll.BInterpol('Base CDI'!$H$4:$H$28,'Base CDI'!$I$4:$I$29,S5222,"Cubic","Extrapolate=Linear","MultiX=Average","Skip=True","Sort=True")</f>
        <v>13.903418604651163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51081</v>
      </c>
      <c r="T5223" s="43">
        <f ca="1">_xll.BInterpol('Base CDI'!$H$4:$H$28,'Base CDI'!$J$4:$J$29,S5223,"Cubic","Extrapolate=Linear","MultiX=Average","Skip=True","Sort=True")</f>
        <v>13.707343365253077</v>
      </c>
      <c r="U5223" s="43">
        <f ca="1">_xll.BInterpol('Base CDI'!$H$4:$H$28,'Base CDI'!$I$4:$I$29,S5223,"Cubic","Extrapolate=Linear","MultiX=Average","Skip=True","Sort=True")</f>
        <v>13.903488372093022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51082</v>
      </c>
      <c r="T5224" s="43">
        <f ca="1">_xll.BInterpol('Base CDI'!$H$4:$H$28,'Base CDI'!$J$4:$J$29,S5224,"Cubic","Extrapolate=Linear","MultiX=Average","Skip=True","Sort=True")</f>
        <v>13.707224350205198</v>
      </c>
      <c r="U5224" s="43">
        <f ca="1">_xll.BInterpol('Base CDI'!$H$4:$H$28,'Base CDI'!$I$4:$I$29,S5224,"Cubic","Extrapolate=Linear","MultiX=Average","Skip=True","Sort=True")</f>
        <v>13.903558139534884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51083</v>
      </c>
      <c r="T5225" s="43">
        <f ca="1">_xll.BInterpol('Base CDI'!$H$4:$H$28,'Base CDI'!$J$4:$J$29,S5225,"Cubic","Extrapolate=Linear","MultiX=Average","Skip=True","Sort=True")</f>
        <v>13.707105335157319</v>
      </c>
      <c r="U5225" s="43">
        <f ca="1">_xll.BInterpol('Base CDI'!$H$4:$H$28,'Base CDI'!$I$4:$I$29,S5225,"Cubic","Extrapolate=Linear","MultiX=Average","Skip=True","Sort=True")</f>
        <v>13.903627906976745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51084</v>
      </c>
      <c r="T5226" s="43">
        <f ca="1">_xll.BInterpol('Base CDI'!$H$4:$H$28,'Base CDI'!$J$4:$J$29,S5226,"Cubic","Extrapolate=Linear","MultiX=Average","Skip=True","Sort=True")</f>
        <v>13.706986320109438</v>
      </c>
      <c r="U5226" s="43">
        <f ca="1">_xll.BInterpol('Base CDI'!$H$4:$H$28,'Base CDI'!$I$4:$I$29,S5226,"Cubic","Extrapolate=Linear","MultiX=Average","Skip=True","Sort=True")</f>
        <v>13.903697674418604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51085</v>
      </c>
      <c r="T5227" s="43">
        <f ca="1">_xll.BInterpol('Base CDI'!$H$4:$H$28,'Base CDI'!$J$4:$J$29,S5227,"Cubic","Extrapolate=Linear","MultiX=Average","Skip=True","Sort=True")</f>
        <v>13.706867305061559</v>
      </c>
      <c r="U5227" s="43">
        <f ca="1">_xll.BInterpol('Base CDI'!$H$4:$H$28,'Base CDI'!$I$4:$I$29,S5227,"Cubic","Extrapolate=Linear","MultiX=Average","Skip=True","Sort=True")</f>
        <v>13.903767441860465</v>
      </c>
    </row>
    <row r="5228" spans="16:21" x14ac:dyDescent="0.25">
      <c r="P5228" s="10">
        <v>42111</v>
      </c>
      <c r="Q5228">
        <v>36.74492</v>
      </c>
      <c r="S5228" s="42">
        <f t="shared" ca="1" si="86"/>
        <v>51086</v>
      </c>
      <c r="T5228" s="43">
        <f ca="1">_xll.BInterpol('Base CDI'!$H$4:$H$28,'Base CDI'!$J$4:$J$29,S5228,"Cubic","Extrapolate=Linear","MultiX=Average","Skip=True","Sort=True")</f>
        <v>13.70674829001368</v>
      </c>
      <c r="U5228" s="43">
        <f ca="1">_xll.BInterpol('Base CDI'!$H$4:$H$28,'Base CDI'!$I$4:$I$29,S5228,"Cubic","Extrapolate=Linear","MultiX=Average","Skip=True","Sort=True")</f>
        <v>13.903837209302326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51087</v>
      </c>
      <c r="T5229" s="43">
        <f ca="1">_xll.BInterpol('Base CDI'!$H$4:$H$28,'Base CDI'!$J$4:$J$29,S5229,"Cubic","Extrapolate=Linear","MultiX=Average","Skip=True","Sort=True")</f>
        <v>13.706629274965801</v>
      </c>
      <c r="U5229" s="43">
        <f ca="1">_xll.BInterpol('Base CDI'!$H$4:$H$28,'Base CDI'!$I$4:$I$29,S5229,"Cubic","Extrapolate=Linear","MultiX=Average","Skip=True","Sort=True")</f>
        <v>13.903906976744185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51088</v>
      </c>
      <c r="T5230" s="43">
        <f ca="1">_xll.BInterpol('Base CDI'!$H$4:$H$28,'Base CDI'!$J$4:$J$29,S5230,"Cubic","Extrapolate=Linear","MultiX=Average","Skip=True","Sort=True")</f>
        <v>13.70651025991792</v>
      </c>
      <c r="U5230" s="43">
        <f ca="1">_xll.BInterpol('Base CDI'!$H$4:$H$28,'Base CDI'!$I$4:$I$29,S5230,"Cubic","Extrapolate=Linear","MultiX=Average","Skip=True","Sort=True")</f>
        <v>13.903976744186046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51089</v>
      </c>
      <c r="T5231" s="43">
        <f ca="1">_xll.BInterpol('Base CDI'!$H$4:$H$28,'Base CDI'!$J$4:$J$29,S5231,"Cubic","Extrapolate=Linear","MultiX=Average","Skip=True","Sort=True")</f>
        <v>13.706391244870041</v>
      </c>
      <c r="U5231" s="43">
        <f ca="1">_xll.BInterpol('Base CDI'!$H$4:$H$28,'Base CDI'!$I$4:$I$29,S5231,"Cubic","Extrapolate=Linear","MultiX=Average","Skip=True","Sort=True")</f>
        <v>13.904046511627907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51090</v>
      </c>
      <c r="T5232" s="43">
        <f ca="1">_xll.BInterpol('Base CDI'!$H$4:$H$28,'Base CDI'!$J$4:$J$29,S5232,"Cubic","Extrapolate=Linear","MultiX=Average","Skip=True","Sort=True")</f>
        <v>13.706272229822162</v>
      </c>
      <c r="U5232" s="43">
        <f ca="1">_xll.BInterpol('Base CDI'!$H$4:$H$28,'Base CDI'!$I$4:$I$29,S5232,"Cubic","Extrapolate=Linear","MultiX=Average","Skip=True","Sort=True")</f>
        <v>13.904116279069767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51091</v>
      </c>
      <c r="T5233" s="43">
        <f ca="1">_xll.BInterpol('Base CDI'!$H$4:$H$28,'Base CDI'!$J$4:$J$29,S5233,"Cubic","Extrapolate=Linear","MultiX=Average","Skip=True","Sort=True")</f>
        <v>13.706153214774282</v>
      </c>
      <c r="U5233" s="43">
        <f ca="1">_xll.BInterpol('Base CDI'!$H$4:$H$28,'Base CDI'!$I$4:$I$29,S5233,"Cubic","Extrapolate=Linear","MultiX=Average","Skip=True","Sort=True")</f>
        <v>13.904186046511628</v>
      </c>
    </row>
    <row r="5234" spans="16:21" x14ac:dyDescent="0.25">
      <c r="P5234" s="10">
        <v>42122</v>
      </c>
      <c r="Q5234">
        <v>36.8489</v>
      </c>
      <c r="S5234" s="42">
        <f t="shared" ca="1" si="86"/>
        <v>51092</v>
      </c>
      <c r="T5234" s="43">
        <f ca="1">_xll.BInterpol('Base CDI'!$H$4:$H$28,'Base CDI'!$J$4:$J$29,S5234,"Cubic","Extrapolate=Linear","MultiX=Average","Skip=True","Sort=True")</f>
        <v>13.706034199726401</v>
      </c>
      <c r="U5234" s="43">
        <f ca="1">_xll.BInterpol('Base CDI'!$H$4:$H$28,'Base CDI'!$I$4:$I$29,S5234,"Cubic","Extrapolate=Linear","MultiX=Average","Skip=True","Sort=True")</f>
        <v>13.904255813953489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51093</v>
      </c>
      <c r="T5235" s="43">
        <f ca="1">_xll.BInterpol('Base CDI'!$H$4:$H$28,'Base CDI'!$J$4:$J$29,S5235,"Cubic","Extrapolate=Linear","MultiX=Average","Skip=True","Sort=True")</f>
        <v>13.705915184678522</v>
      </c>
      <c r="U5235" s="43">
        <f ca="1">_xll.BInterpol('Base CDI'!$H$4:$H$28,'Base CDI'!$I$4:$I$29,S5235,"Cubic","Extrapolate=Linear","MultiX=Average","Skip=True","Sort=True")</f>
        <v>13.904325581395348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51094</v>
      </c>
      <c r="T5236" s="43">
        <f ca="1">_xll.BInterpol('Base CDI'!$H$4:$H$28,'Base CDI'!$J$4:$J$29,S5236,"Cubic","Extrapolate=Linear","MultiX=Average","Skip=True","Sort=True")</f>
        <v>13.705796169630643</v>
      </c>
      <c r="U5236" s="43">
        <f ca="1">_xll.BInterpol('Base CDI'!$H$4:$H$28,'Base CDI'!$I$4:$I$29,S5236,"Cubic","Extrapolate=Linear","MultiX=Average","Skip=True","Sort=True")</f>
        <v>13.904395348837209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51095</v>
      </c>
      <c r="T5237" s="43">
        <f ca="1">_xll.BInterpol('Base CDI'!$H$4:$H$28,'Base CDI'!$J$4:$J$29,S5237,"Cubic","Extrapolate=Linear","MultiX=Average","Skip=True","Sort=True")</f>
        <v>13.705677154582764</v>
      </c>
      <c r="U5237" s="43">
        <f ca="1">_xll.BInterpol('Base CDI'!$H$4:$H$28,'Base CDI'!$I$4:$I$29,S5237,"Cubic","Extrapolate=Linear","MultiX=Average","Skip=True","Sort=True")</f>
        <v>13.90446511627907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51096</v>
      </c>
      <c r="T5238" s="43">
        <f ca="1">_xll.BInterpol('Base CDI'!$H$4:$H$28,'Base CDI'!$J$4:$J$29,S5238,"Cubic","Extrapolate=Linear","MultiX=Average","Skip=True","Sort=True")</f>
        <v>13.705558139534883</v>
      </c>
      <c r="U5238" s="43">
        <f ca="1">_xll.BInterpol('Base CDI'!$H$4:$H$28,'Base CDI'!$I$4:$I$29,S5238,"Cubic","Extrapolate=Linear","MultiX=Average","Skip=True","Sort=True")</f>
        <v>13.904534883720929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51097</v>
      </c>
      <c r="T5239" s="43">
        <f ca="1">_xll.BInterpol('Base CDI'!$H$4:$H$28,'Base CDI'!$J$4:$J$29,S5239,"Cubic","Extrapolate=Linear","MultiX=Average","Skip=True","Sort=True")</f>
        <v>13.705439124487004</v>
      </c>
      <c r="U5239" s="43">
        <f ca="1">_xll.BInterpol('Base CDI'!$H$4:$H$28,'Base CDI'!$I$4:$I$29,S5239,"Cubic","Extrapolate=Linear","MultiX=Average","Skip=True","Sort=True")</f>
        <v>13.90460465116279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51098</v>
      </c>
      <c r="T5240" s="43">
        <f ca="1">_xll.BInterpol('Base CDI'!$H$4:$H$28,'Base CDI'!$J$4:$J$29,S5240,"Cubic","Extrapolate=Linear","MultiX=Average","Skip=True","Sort=True")</f>
        <v>13.705320109439125</v>
      </c>
      <c r="U5240" s="43">
        <f ca="1">_xll.BInterpol('Base CDI'!$H$4:$H$28,'Base CDI'!$I$4:$I$29,S5240,"Cubic","Extrapolate=Linear","MultiX=Average","Skip=True","Sort=True")</f>
        <v>13.904674418604651</v>
      </c>
    </row>
    <row r="5241" spans="16:21" x14ac:dyDescent="0.25">
      <c r="P5241" s="10">
        <v>42132</v>
      </c>
      <c r="Q5241">
        <v>36.97401</v>
      </c>
      <c r="S5241" s="42">
        <f t="shared" ca="1" si="86"/>
        <v>51099</v>
      </c>
      <c r="T5241" s="43">
        <f ca="1">_xll.BInterpol('Base CDI'!$H$4:$H$28,'Base CDI'!$J$4:$J$29,S5241,"Cubic","Extrapolate=Linear","MultiX=Average","Skip=True","Sort=True")</f>
        <v>13.705201094391246</v>
      </c>
      <c r="U5241" s="43">
        <f ca="1">_xll.BInterpol('Base CDI'!$H$4:$H$28,'Base CDI'!$I$4:$I$29,S5241,"Cubic","Extrapolate=Linear","MultiX=Average","Skip=True","Sort=True")</f>
        <v>13.904744186046511</v>
      </c>
    </row>
    <row r="5242" spans="16:21" x14ac:dyDescent="0.25">
      <c r="P5242" s="10">
        <v>42135</v>
      </c>
      <c r="Q5242">
        <v>36.99212</v>
      </c>
      <c r="S5242" s="42">
        <f t="shared" ca="1" si="86"/>
        <v>51100</v>
      </c>
      <c r="T5242" s="43">
        <f ca="1">_xll.BInterpol('Base CDI'!$H$4:$H$28,'Base CDI'!$J$4:$J$29,S5242,"Cubic","Extrapolate=Linear","MultiX=Average","Skip=True","Sort=True")</f>
        <v>13.705082079343365</v>
      </c>
      <c r="U5242" s="43">
        <f ca="1">_xll.BInterpol('Base CDI'!$H$4:$H$28,'Base CDI'!$I$4:$I$29,S5242,"Cubic","Extrapolate=Linear","MultiX=Average","Skip=True","Sort=True")</f>
        <v>13.904813953488372</v>
      </c>
    </row>
    <row r="5243" spans="16:21" x14ac:dyDescent="0.25">
      <c r="P5243" s="10">
        <v>42136</v>
      </c>
      <c r="Q5243">
        <v>37.01023</v>
      </c>
      <c r="S5243" s="42">
        <f t="shared" ca="1" si="86"/>
        <v>51101</v>
      </c>
      <c r="T5243" s="43">
        <f ca="1">_xll.BInterpol('Base CDI'!$H$4:$H$28,'Base CDI'!$J$4:$J$29,S5243,"Cubic","Extrapolate=Linear","MultiX=Average","Skip=True","Sort=True")</f>
        <v>13.704963064295486</v>
      </c>
      <c r="U5243" s="43">
        <f ca="1">_xll.BInterpol('Base CDI'!$H$4:$H$28,'Base CDI'!$I$4:$I$29,S5243,"Cubic","Extrapolate=Linear","MultiX=Average","Skip=True","Sort=True")</f>
        <v>13.904883720930233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51102</v>
      </c>
      <c r="T5244" s="43">
        <f ca="1">_xll.BInterpol('Base CDI'!$H$4:$H$28,'Base CDI'!$J$4:$J$29,S5244,"Cubic","Extrapolate=Linear","MultiX=Average","Skip=True","Sort=True")</f>
        <v>13.704844049247606</v>
      </c>
      <c r="U5244" s="43">
        <f ca="1">_xll.BInterpol('Base CDI'!$H$4:$H$28,'Base CDI'!$I$4:$I$29,S5244,"Cubic","Extrapolate=Linear","MultiX=Average","Skip=True","Sort=True")</f>
        <v>13.904953488372092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51103</v>
      </c>
      <c r="T5245" s="43">
        <f ca="1">_xll.BInterpol('Base CDI'!$H$4:$H$28,'Base CDI'!$J$4:$J$29,S5245,"Cubic","Extrapolate=Linear","MultiX=Average","Skip=True","Sort=True")</f>
        <v>13.704725034199726</v>
      </c>
      <c r="U5245" s="43">
        <f ca="1">_xll.BInterpol('Base CDI'!$H$4:$H$28,'Base CDI'!$I$4:$I$29,S5245,"Cubic","Extrapolate=Linear","MultiX=Average","Skip=True","Sort=True")</f>
        <v>13.905023255813953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51104</v>
      </c>
      <c r="T5246" s="43">
        <f ca="1">_xll.BInterpol('Base CDI'!$H$4:$H$28,'Base CDI'!$J$4:$J$29,S5246,"Cubic","Extrapolate=Linear","MultiX=Average","Skip=True","Sort=True")</f>
        <v>13.704606019151846</v>
      </c>
      <c r="U5246" s="43">
        <f ca="1">_xll.BInterpol('Base CDI'!$H$4:$H$28,'Base CDI'!$I$4:$I$29,S5246,"Cubic","Extrapolate=Linear","MultiX=Average","Skip=True","Sort=True")</f>
        <v>13.905093023255814</v>
      </c>
    </row>
    <row r="5247" spans="16:21" x14ac:dyDescent="0.25">
      <c r="P5247" s="10">
        <v>42142</v>
      </c>
      <c r="Q5247">
        <v>37.08278</v>
      </c>
      <c r="S5247" s="42">
        <f t="shared" ca="1" si="86"/>
        <v>51105</v>
      </c>
      <c r="T5247" s="43">
        <f ca="1">_xll.BInterpol('Base CDI'!$H$4:$H$28,'Base CDI'!$J$4:$J$29,S5247,"Cubic","Extrapolate=Linear","MultiX=Average","Skip=True","Sort=True")</f>
        <v>13.704487004103967</v>
      </c>
      <c r="U5247" s="43">
        <f ca="1">_xll.BInterpol('Base CDI'!$H$4:$H$28,'Base CDI'!$I$4:$I$29,S5247,"Cubic","Extrapolate=Linear","MultiX=Average","Skip=True","Sort=True")</f>
        <v>13.905162790697673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51106</v>
      </c>
      <c r="T5248" s="43">
        <f ca="1">_xll.BInterpol('Base CDI'!$H$4:$H$28,'Base CDI'!$J$4:$J$29,S5248,"Cubic","Extrapolate=Linear","MultiX=Average","Skip=True","Sort=True")</f>
        <v>13.704367989056088</v>
      </c>
      <c r="U5248" s="43">
        <f ca="1">_xll.BInterpol('Base CDI'!$H$4:$H$28,'Base CDI'!$I$4:$I$29,S5248,"Cubic","Extrapolate=Linear","MultiX=Average","Skip=True","Sort=True")</f>
        <v>13.905232558139534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51107</v>
      </c>
      <c r="T5249" s="43">
        <f ca="1">_xll.BInterpol('Base CDI'!$H$4:$H$28,'Base CDI'!$J$4:$J$29,S5249,"Cubic","Extrapolate=Linear","MultiX=Average","Skip=True","Sort=True")</f>
        <v>13.704248974008207</v>
      </c>
      <c r="U5249" s="43">
        <f ca="1">_xll.BInterpol('Base CDI'!$H$4:$H$28,'Base CDI'!$I$4:$I$29,S5249,"Cubic","Extrapolate=Linear","MultiX=Average","Skip=True","Sort=True")</f>
        <v>13.905302325581395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51108</v>
      </c>
      <c r="T5250" s="43">
        <f ca="1">_xll.BInterpol('Base CDI'!$H$4:$H$28,'Base CDI'!$J$4:$J$29,S5250,"Cubic","Extrapolate=Linear","MultiX=Average","Skip=True","Sort=True")</f>
        <v>13.704129958960328</v>
      </c>
      <c r="U5250" s="43">
        <f ca="1">_xll.BInterpol('Base CDI'!$H$4:$H$28,'Base CDI'!$I$4:$I$29,S5250,"Cubic","Extrapolate=Linear","MultiX=Average","Skip=True","Sort=True")</f>
        <v>13.905372093023255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51109</v>
      </c>
      <c r="T5251" s="43">
        <f ca="1">_xll.BInterpol('Base CDI'!$H$4:$H$28,'Base CDI'!$J$4:$J$29,S5251,"Cubic","Extrapolate=Linear","MultiX=Average","Skip=True","Sort=True")</f>
        <v>13.704010943912449</v>
      </c>
      <c r="U5251" s="43">
        <f ca="1">_xll.BInterpol('Base CDI'!$H$4:$H$28,'Base CDI'!$I$4:$I$29,S5251,"Cubic","Extrapolate=Linear","MultiX=Average","Skip=True","Sort=True")</f>
        <v>13.905441860465116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51110</v>
      </c>
      <c r="T5252" s="43">
        <f ca="1">_xll.BInterpol('Base CDI'!$H$4:$H$28,'Base CDI'!$J$4:$J$29,S5252,"Cubic","Extrapolate=Linear","MultiX=Average","Skip=True","Sort=True")</f>
        <v>13.70389192886457</v>
      </c>
      <c r="U5252" s="43">
        <f ca="1">_xll.BInterpol('Base CDI'!$H$4:$H$28,'Base CDI'!$I$4:$I$29,S5252,"Cubic","Extrapolate=Linear","MultiX=Average","Skip=True","Sort=True")</f>
        <v>13.905511627906977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51111</v>
      </c>
      <c r="T5253" s="43">
        <f ca="1">_xll.BInterpol('Base CDI'!$H$4:$H$28,'Base CDI'!$J$4:$J$29,S5253,"Cubic","Extrapolate=Linear","MultiX=Average","Skip=True","Sort=True")</f>
        <v>13.703772913816689</v>
      </c>
      <c r="U5253" s="43">
        <f ca="1">_xll.BInterpol('Base CDI'!$H$4:$H$28,'Base CDI'!$I$4:$I$29,S5253,"Cubic","Extrapolate=Linear","MultiX=Average","Skip=True","Sort=True")</f>
        <v>13.905581395348836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51112</v>
      </c>
      <c r="T5254" s="43">
        <f ca="1">_xll.BInterpol('Base CDI'!$H$4:$H$28,'Base CDI'!$J$4:$J$29,S5254,"Cubic","Extrapolate=Linear","MultiX=Average","Skip=True","Sort=True")</f>
        <v>13.70365389876881</v>
      </c>
      <c r="U5254" s="43">
        <f ca="1">_xll.BInterpol('Base CDI'!$H$4:$H$28,'Base CDI'!$I$4:$I$29,S5254,"Cubic","Extrapolate=Linear","MultiX=Average","Skip=True","Sort=True")</f>
        <v>13.905651162790697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51113</v>
      </c>
      <c r="T5255" s="43">
        <f ca="1">_xll.BInterpol('Base CDI'!$H$4:$H$28,'Base CDI'!$J$4:$J$29,S5255,"Cubic","Extrapolate=Linear","MultiX=Average","Skip=True","Sort=True")</f>
        <v>13.703534883720931</v>
      </c>
      <c r="U5255" s="43">
        <f ca="1">_xll.BInterpol('Base CDI'!$H$4:$H$28,'Base CDI'!$I$4:$I$29,S5255,"Cubic","Extrapolate=Linear","MultiX=Average","Skip=True","Sort=True")</f>
        <v>13.905720930232558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51114</v>
      </c>
      <c r="T5256" s="43">
        <f ca="1">_xll.BInterpol('Base CDI'!$H$4:$H$28,'Base CDI'!$J$4:$J$29,S5256,"Cubic","Extrapolate=Linear","MultiX=Average","Skip=True","Sort=True")</f>
        <v>13.70341586867305</v>
      </c>
      <c r="U5256" s="43">
        <f ca="1">_xll.BInterpol('Base CDI'!$H$4:$H$28,'Base CDI'!$I$4:$I$29,S5256,"Cubic","Extrapolate=Linear","MultiX=Average","Skip=True","Sort=True")</f>
        <v>13.905790697674419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51115</v>
      </c>
      <c r="T5257" s="43">
        <f ca="1">_xll.BInterpol('Base CDI'!$H$4:$H$28,'Base CDI'!$J$4:$J$29,S5257,"Cubic","Extrapolate=Linear","MultiX=Average","Skip=True","Sort=True")</f>
        <v>13.70329685362517</v>
      </c>
      <c r="U5257" s="43">
        <f ca="1">_xll.BInterpol('Base CDI'!$H$4:$H$28,'Base CDI'!$I$4:$I$29,S5257,"Cubic","Extrapolate=Linear","MultiX=Average","Skip=True","Sort=True")</f>
        <v>13.905860465116278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51116</v>
      </c>
      <c r="T5258" s="43">
        <f ca="1">_xll.BInterpol('Base CDI'!$H$4:$H$28,'Base CDI'!$J$4:$J$29,S5258,"Cubic","Extrapolate=Linear","MultiX=Average","Skip=True","Sort=True")</f>
        <v>13.703177838577291</v>
      </c>
      <c r="U5258" s="43">
        <f ca="1">_xll.BInterpol('Base CDI'!$H$4:$H$28,'Base CDI'!$I$4:$I$29,S5258,"Cubic","Extrapolate=Linear","MultiX=Average","Skip=True","Sort=True")</f>
        <v>13.90593023255814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51117</v>
      </c>
      <c r="T5259" s="43">
        <f ca="1">_xll.BInterpol('Base CDI'!$H$4:$H$28,'Base CDI'!$J$4:$J$29,S5259,"Cubic","Extrapolate=Linear","MultiX=Average","Skip=True","Sort=True")</f>
        <v>13.703058823529412</v>
      </c>
      <c r="U5259" s="43">
        <f ca="1">_xll.BInterpol('Base CDI'!$H$4:$H$28,'Base CDI'!$I$4:$I$29,S5259,"Cubic","Extrapolate=Linear","MultiX=Average","Skip=True","Sort=True")</f>
        <v>13.906000000000001</v>
      </c>
    </row>
    <row r="5260" spans="16:21" x14ac:dyDescent="0.25">
      <c r="P5260" s="10">
        <v>42160</v>
      </c>
      <c r="Q5260">
        <v>37.31953</v>
      </c>
      <c r="S5260" s="42">
        <f t="shared" ca="1" si="87"/>
        <v>51118</v>
      </c>
      <c r="T5260" s="43">
        <f ca="1">_xll.BInterpol('Base CDI'!$H$4:$H$28,'Base CDI'!$J$4:$J$29,S5260,"Cubic","Extrapolate=Linear","MultiX=Average","Skip=True","Sort=True")</f>
        <v>13.702939808481531</v>
      </c>
      <c r="U5260" s="43">
        <f ca="1">_xll.BInterpol('Base CDI'!$H$4:$H$28,'Base CDI'!$I$4:$I$29,S5260,"Cubic","Extrapolate=Linear","MultiX=Average","Skip=True","Sort=True")</f>
        <v>13.90606976744186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51119</v>
      </c>
      <c r="T5261" s="43">
        <f ca="1">_xll.BInterpol('Base CDI'!$H$4:$H$28,'Base CDI'!$J$4:$J$29,S5261,"Cubic","Extrapolate=Linear","MultiX=Average","Skip=True","Sort=True")</f>
        <v>13.702820793433652</v>
      </c>
      <c r="U5261" s="43">
        <f ca="1">_xll.BInterpol('Base CDI'!$H$4:$H$28,'Base CDI'!$I$4:$I$29,S5261,"Cubic","Extrapolate=Linear","MultiX=Average","Skip=True","Sort=True")</f>
        <v>13.906139534883721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51120</v>
      </c>
      <c r="T5262" s="43">
        <f ca="1">_xll.BInterpol('Base CDI'!$H$4:$H$28,'Base CDI'!$J$4:$J$29,S5262,"Cubic","Extrapolate=Linear","MultiX=Average","Skip=True","Sort=True")</f>
        <v>13.702701778385773</v>
      </c>
      <c r="U5262" s="43">
        <f ca="1">_xll.BInterpol('Base CDI'!$H$4:$H$28,'Base CDI'!$I$4:$I$29,S5262,"Cubic","Extrapolate=Linear","MultiX=Average","Skip=True","Sort=True")</f>
        <v>13.906209302325582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51121</v>
      </c>
      <c r="T5263" s="43">
        <f ca="1">_xll.BInterpol('Base CDI'!$H$4:$H$28,'Base CDI'!$J$4:$J$29,S5263,"Cubic","Extrapolate=Linear","MultiX=Average","Skip=True","Sort=True")</f>
        <v>13.702582763337894</v>
      </c>
      <c r="U5263" s="43">
        <f ca="1">_xll.BInterpol('Base CDI'!$H$4:$H$28,'Base CDI'!$I$4:$I$29,S5263,"Cubic","Extrapolate=Linear","MultiX=Average","Skip=True","Sort=True")</f>
        <v>13.906279069767441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51122</v>
      </c>
      <c r="T5264" s="43">
        <f ca="1">_xll.BInterpol('Base CDI'!$H$4:$H$28,'Base CDI'!$J$4:$J$29,S5264,"Cubic","Extrapolate=Linear","MultiX=Average","Skip=True","Sort=True")</f>
        <v>13.702463748290013</v>
      </c>
      <c r="U5264" s="43">
        <f ca="1">_xll.BInterpol('Base CDI'!$H$4:$H$28,'Base CDI'!$I$4:$I$29,S5264,"Cubic","Extrapolate=Linear","MultiX=Average","Skip=True","Sort=True")</f>
        <v>13.906348837209302</v>
      </c>
    </row>
    <row r="5265" spans="16:21" x14ac:dyDescent="0.25">
      <c r="P5265" s="10">
        <v>42167</v>
      </c>
      <c r="Q5265">
        <v>37.41433</v>
      </c>
      <c r="S5265" s="42">
        <f t="shared" ca="1" si="87"/>
        <v>51123</v>
      </c>
      <c r="T5265" s="43">
        <f ca="1">_xll.BInterpol('Base CDI'!$H$4:$H$28,'Base CDI'!$J$4:$J$29,S5265,"Cubic","Extrapolate=Linear","MultiX=Average","Skip=True","Sort=True")</f>
        <v>13.702344733242134</v>
      </c>
      <c r="U5265" s="43">
        <f ca="1">_xll.BInterpol('Base CDI'!$H$4:$H$28,'Base CDI'!$I$4:$I$29,S5265,"Cubic","Extrapolate=Linear","MultiX=Average","Skip=True","Sort=True")</f>
        <v>13.906418604651163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51124</v>
      </c>
      <c r="T5266" s="43">
        <f ca="1">_xll.BInterpol('Base CDI'!$H$4:$H$28,'Base CDI'!$J$4:$J$29,S5266,"Cubic","Extrapolate=Linear","MultiX=Average","Skip=True","Sort=True")</f>
        <v>13.702225718194255</v>
      </c>
      <c r="U5266" s="43">
        <f ca="1">_xll.BInterpol('Base CDI'!$H$4:$H$28,'Base CDI'!$I$4:$I$29,S5266,"Cubic","Extrapolate=Linear","MultiX=Average","Skip=True","Sort=True")</f>
        <v>13.906488372093023</v>
      </c>
    </row>
    <row r="5267" spans="16:21" x14ac:dyDescent="0.25">
      <c r="P5267" s="10">
        <v>42171</v>
      </c>
      <c r="Q5267">
        <v>37.45232</v>
      </c>
      <c r="S5267" s="42">
        <f t="shared" ca="1" si="87"/>
        <v>51125</v>
      </c>
      <c r="T5267" s="43">
        <f ca="1">_xll.BInterpol('Base CDI'!$H$4:$H$28,'Base CDI'!$J$4:$J$29,S5267,"Cubic","Extrapolate=Linear","MultiX=Average","Skip=True","Sort=True")</f>
        <v>13.702106703146375</v>
      </c>
      <c r="U5267" s="43">
        <f ca="1">_xll.BInterpol('Base CDI'!$H$4:$H$28,'Base CDI'!$I$4:$I$29,S5267,"Cubic","Extrapolate=Linear","MultiX=Average","Skip=True","Sort=True")</f>
        <v>13.906558139534884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51126</v>
      </c>
      <c r="T5268" s="43">
        <f ca="1">_xll.BInterpol('Base CDI'!$H$4:$H$28,'Base CDI'!$J$4:$J$29,S5268,"Cubic","Extrapolate=Linear","MultiX=Average","Skip=True","Sort=True")</f>
        <v>13.701987688098495</v>
      </c>
      <c r="U5268" s="43">
        <f ca="1">_xll.BInterpol('Base CDI'!$H$4:$H$28,'Base CDI'!$I$4:$I$29,S5268,"Cubic","Extrapolate=Linear","MultiX=Average","Skip=True","Sort=True")</f>
        <v>13.906627906976745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51127</v>
      </c>
      <c r="T5269" s="43">
        <f ca="1">_xll.BInterpol('Base CDI'!$H$4:$H$28,'Base CDI'!$J$4:$J$29,S5269,"Cubic","Extrapolate=Linear","MultiX=Average","Skip=True","Sort=True")</f>
        <v>13.701868673050615</v>
      </c>
      <c r="U5269" s="43">
        <f ca="1">_xll.BInterpol('Base CDI'!$H$4:$H$28,'Base CDI'!$I$4:$I$29,S5269,"Cubic","Extrapolate=Linear","MultiX=Average","Skip=True","Sort=True")</f>
        <v>13.906697674418604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51128</v>
      </c>
      <c r="T5270" s="43">
        <f ca="1">_xll.BInterpol('Base CDI'!$H$4:$H$28,'Base CDI'!$J$4:$J$29,S5270,"Cubic","Extrapolate=Linear","MultiX=Average","Skip=True","Sort=True")</f>
        <v>13.701749658002736</v>
      </c>
      <c r="U5270" s="43">
        <f ca="1">_xll.BInterpol('Base CDI'!$H$4:$H$28,'Base CDI'!$I$4:$I$29,S5270,"Cubic","Extrapolate=Linear","MultiX=Average","Skip=True","Sort=True")</f>
        <v>13.906767441860465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51129</v>
      </c>
      <c r="T5271" s="43">
        <f ca="1">_xll.BInterpol('Base CDI'!$H$4:$H$28,'Base CDI'!$J$4:$J$29,S5271,"Cubic","Extrapolate=Linear","MultiX=Average","Skip=True","Sort=True")</f>
        <v>13.701630642954857</v>
      </c>
      <c r="U5271" s="43">
        <f ca="1">_xll.BInterpol('Base CDI'!$H$4:$H$28,'Base CDI'!$I$4:$I$29,S5271,"Cubic","Extrapolate=Linear","MultiX=Average","Skip=True","Sort=True")</f>
        <v>13.906837209302326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51130</v>
      </c>
      <c r="T5272" s="43">
        <f ca="1">_xll.BInterpol('Base CDI'!$H$4:$H$28,'Base CDI'!$J$4:$J$29,S5272,"Cubic","Extrapolate=Linear","MultiX=Average","Skip=True","Sort=True")</f>
        <v>13.701511627906976</v>
      </c>
      <c r="U5272" s="43">
        <f ca="1">_xll.BInterpol('Base CDI'!$H$4:$H$28,'Base CDI'!$I$4:$I$29,S5272,"Cubic","Extrapolate=Linear","MultiX=Average","Skip=True","Sort=True")</f>
        <v>13.906906976744185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51131</v>
      </c>
      <c r="T5273" s="43">
        <f ca="1">_xll.BInterpol('Base CDI'!$H$4:$H$28,'Base CDI'!$J$4:$J$29,S5273,"Cubic","Extrapolate=Linear","MultiX=Average","Skip=True","Sort=True")</f>
        <v>13.701392612859097</v>
      </c>
      <c r="U5273" s="43">
        <f ca="1">_xll.BInterpol('Base CDI'!$H$4:$H$28,'Base CDI'!$I$4:$I$29,S5273,"Cubic","Extrapolate=Linear","MultiX=Average","Skip=True","Sort=True")</f>
        <v>13.906976744186046</v>
      </c>
    </row>
    <row r="5274" spans="16:21" x14ac:dyDescent="0.25">
      <c r="P5274" s="10">
        <v>42180</v>
      </c>
      <c r="Q5274">
        <v>37.58558</v>
      </c>
      <c r="S5274" s="42">
        <f t="shared" ca="1" si="87"/>
        <v>51132</v>
      </c>
      <c r="T5274" s="43">
        <f ca="1">_xll.BInterpol('Base CDI'!$H$4:$H$28,'Base CDI'!$J$4:$J$29,S5274,"Cubic","Extrapolate=Linear","MultiX=Average","Skip=True","Sort=True")</f>
        <v>13.701273597811218</v>
      </c>
      <c r="U5274" s="43">
        <f ca="1">_xll.BInterpol('Base CDI'!$H$4:$H$28,'Base CDI'!$I$4:$I$29,S5274,"Cubic","Extrapolate=Linear","MultiX=Average","Skip=True","Sort=True")</f>
        <v>13.907046511627907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51133</v>
      </c>
      <c r="T5275" s="43">
        <f ca="1">_xll.BInterpol('Base CDI'!$H$4:$H$28,'Base CDI'!$J$4:$J$29,S5275,"Cubic","Extrapolate=Linear","MultiX=Average","Skip=True","Sort=True")</f>
        <v>13.701154582763337</v>
      </c>
      <c r="U5275" s="43">
        <f ca="1">_xll.BInterpol('Base CDI'!$H$4:$H$28,'Base CDI'!$I$4:$I$29,S5275,"Cubic","Extrapolate=Linear","MultiX=Average","Skip=True","Sort=True")</f>
        <v>13.907116279069767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51134</v>
      </c>
      <c r="T5276" s="43">
        <f ca="1">_xll.BInterpol('Base CDI'!$H$4:$H$28,'Base CDI'!$J$4:$J$29,S5276,"Cubic","Extrapolate=Linear","MultiX=Average","Skip=True","Sort=True")</f>
        <v>13.701035567715458</v>
      </c>
      <c r="U5276" s="43">
        <f ca="1">_xll.BInterpol('Base CDI'!$H$4:$H$28,'Base CDI'!$I$4:$I$29,S5276,"Cubic","Extrapolate=Linear","MultiX=Average","Skip=True","Sort=True")</f>
        <v>13.907186046511628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51135</v>
      </c>
      <c r="T5277" s="43">
        <f ca="1">_xll.BInterpol('Base CDI'!$H$4:$H$28,'Base CDI'!$J$4:$J$29,S5277,"Cubic","Extrapolate=Linear","MultiX=Average","Skip=True","Sort=True")</f>
        <v>13.700916552667579</v>
      </c>
      <c r="U5277" s="43">
        <f ca="1">_xll.BInterpol('Base CDI'!$H$4:$H$28,'Base CDI'!$I$4:$I$29,S5277,"Cubic","Extrapolate=Linear","MultiX=Average","Skip=True","Sort=True")</f>
        <v>13.907255813953489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51136</v>
      </c>
      <c r="T5278" s="43">
        <f ca="1">_xll.BInterpol('Base CDI'!$H$4:$H$28,'Base CDI'!$J$4:$J$29,S5278,"Cubic","Extrapolate=Linear","MultiX=Average","Skip=True","Sort=True")</f>
        <v>13.7007975376197</v>
      </c>
      <c r="U5278" s="43">
        <f ca="1">_xll.BInterpol('Base CDI'!$H$4:$H$28,'Base CDI'!$I$4:$I$29,S5278,"Cubic","Extrapolate=Linear","MultiX=Average","Skip=True","Sort=True")</f>
        <v>13.907325581395348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51137</v>
      </c>
      <c r="T5279" s="43">
        <f ca="1">_xll.BInterpol('Base CDI'!$H$4:$H$28,'Base CDI'!$J$4:$J$29,S5279,"Cubic","Extrapolate=Linear","MultiX=Average","Skip=True","Sort=True")</f>
        <v>13.700678522571819</v>
      </c>
      <c r="U5279" s="43">
        <f ca="1">_xll.BInterpol('Base CDI'!$H$4:$H$28,'Base CDI'!$I$4:$I$29,S5279,"Cubic","Extrapolate=Linear","MultiX=Average","Skip=True","Sort=True")</f>
        <v>13.907395348837209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51138</v>
      </c>
      <c r="T5280" s="43">
        <f ca="1">_xll.BInterpol('Base CDI'!$H$4:$H$28,'Base CDI'!$J$4:$J$29,S5280,"Cubic","Extrapolate=Linear","MultiX=Average","Skip=True","Sort=True")</f>
        <v>13.700559507523939</v>
      </c>
      <c r="U5280" s="43">
        <f ca="1">_xll.BInterpol('Base CDI'!$H$4:$H$28,'Base CDI'!$I$4:$I$29,S5280,"Cubic","Extrapolate=Linear","MultiX=Average","Skip=True","Sort=True")</f>
        <v>13.90746511627907</v>
      </c>
    </row>
    <row r="5281" spans="16:21" x14ac:dyDescent="0.25">
      <c r="P5281" s="10">
        <v>42191</v>
      </c>
      <c r="Q5281">
        <v>37.71931</v>
      </c>
      <c r="S5281" s="42">
        <f t="shared" ca="1" si="87"/>
        <v>51139</v>
      </c>
      <c r="T5281" s="43">
        <f ca="1">_xll.BInterpol('Base CDI'!$H$4:$H$28,'Base CDI'!$J$4:$J$29,S5281,"Cubic","Extrapolate=Linear","MultiX=Average","Skip=True","Sort=True")</f>
        <v>13.70044049247606</v>
      </c>
      <c r="U5281" s="43">
        <f ca="1">_xll.BInterpol('Base CDI'!$H$4:$H$28,'Base CDI'!$I$4:$I$29,S5281,"Cubic","Extrapolate=Linear","MultiX=Average","Skip=True","Sort=True")</f>
        <v>13.907534883720929</v>
      </c>
    </row>
    <row r="5282" spans="16:21" x14ac:dyDescent="0.25">
      <c r="P5282" s="10">
        <v>42192</v>
      </c>
      <c r="Q5282">
        <v>37.73845</v>
      </c>
      <c r="S5282" s="42">
        <f t="shared" ca="1" si="87"/>
        <v>51140</v>
      </c>
      <c r="T5282" s="43">
        <f ca="1">_xll.BInterpol('Base CDI'!$H$4:$H$28,'Base CDI'!$J$4:$J$29,S5282,"Cubic","Extrapolate=Linear","MultiX=Average","Skip=True","Sort=True")</f>
        <v>13.700321477428181</v>
      </c>
      <c r="U5282" s="43">
        <f ca="1">_xll.BInterpol('Base CDI'!$H$4:$H$28,'Base CDI'!$I$4:$I$29,S5282,"Cubic","Extrapolate=Linear","MultiX=Average","Skip=True","Sort=True")</f>
        <v>13.90760465116279</v>
      </c>
    </row>
    <row r="5283" spans="16:21" x14ac:dyDescent="0.25">
      <c r="P5283" s="10">
        <v>42193</v>
      </c>
      <c r="Q5283">
        <v>37.75761</v>
      </c>
      <c r="S5283" s="42">
        <f t="shared" ca="1" si="87"/>
        <v>51141</v>
      </c>
      <c r="T5283" s="43">
        <f ca="1">_xll.BInterpol('Base CDI'!$H$4:$H$28,'Base CDI'!$J$4:$J$29,S5283,"Cubic","Extrapolate=Linear","MultiX=Average","Skip=True","Sort=True")</f>
        <v>13.7002024623803</v>
      </c>
      <c r="U5283" s="43">
        <f ca="1">_xll.BInterpol('Base CDI'!$H$4:$H$28,'Base CDI'!$I$4:$I$29,S5283,"Cubic","Extrapolate=Linear","MultiX=Average","Skip=True","Sort=True")</f>
        <v>13.907674418604651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51142</v>
      </c>
      <c r="T5284" s="43">
        <f ca="1">_xll.BInterpol('Base CDI'!$H$4:$H$28,'Base CDI'!$J$4:$J$29,S5284,"Cubic","Extrapolate=Linear","MultiX=Average","Skip=True","Sort=True")</f>
        <v>13.700083447332421</v>
      </c>
      <c r="U5284" s="43">
        <f ca="1">_xll.BInterpol('Base CDI'!$H$4:$H$28,'Base CDI'!$I$4:$I$29,S5284,"Cubic","Extrapolate=Linear","MultiX=Average","Skip=True","Sort=True")</f>
        <v>13.907744186046511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51143</v>
      </c>
      <c r="T5285" s="43">
        <f ca="1">_xll.BInterpol('Base CDI'!$H$4:$H$28,'Base CDI'!$J$4:$J$29,S5285,"Cubic","Extrapolate=Linear","MultiX=Average","Skip=True","Sort=True")</f>
        <v>13.699964432284542</v>
      </c>
      <c r="U5285" s="43">
        <f ca="1">_xll.BInterpol('Base CDI'!$H$4:$H$28,'Base CDI'!$I$4:$I$29,S5285,"Cubic","Extrapolate=Linear","MultiX=Average","Skip=True","Sort=True")</f>
        <v>13.907813953488372</v>
      </c>
    </row>
    <row r="5286" spans="16:21" x14ac:dyDescent="0.25">
      <c r="P5286" s="10">
        <v>42198</v>
      </c>
      <c r="Q5286">
        <v>37.81512</v>
      </c>
      <c r="S5286" s="42">
        <f t="shared" ca="1" si="87"/>
        <v>51144</v>
      </c>
      <c r="T5286" s="43">
        <f ca="1">_xll.BInterpol('Base CDI'!$H$4:$H$28,'Base CDI'!$J$4:$J$29,S5286,"Cubic","Extrapolate=Linear","MultiX=Average","Skip=True","Sort=True")</f>
        <v>13.699845417236663</v>
      </c>
      <c r="U5286" s="43">
        <f ca="1">_xll.BInterpol('Base CDI'!$H$4:$H$28,'Base CDI'!$I$4:$I$29,S5286,"Cubic","Extrapolate=Linear","MultiX=Average","Skip=True","Sort=True")</f>
        <v>13.907883720930233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51145</v>
      </c>
      <c r="T5287" s="43">
        <f ca="1">_xll.BInterpol('Base CDI'!$H$4:$H$28,'Base CDI'!$J$4:$J$29,S5287,"Cubic","Extrapolate=Linear","MultiX=Average","Skip=True","Sort=True")</f>
        <v>13.699726402188782</v>
      </c>
      <c r="U5287" s="43">
        <f ca="1">_xll.BInterpol('Base CDI'!$H$4:$H$28,'Base CDI'!$I$4:$I$29,S5287,"Cubic","Extrapolate=Linear","MultiX=Average","Skip=True","Sort=True")</f>
        <v>13.907953488372092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51146</v>
      </c>
      <c r="T5288" s="43">
        <f ca="1">_xll.BInterpol('Base CDI'!$H$4:$H$28,'Base CDI'!$J$4:$J$29,S5288,"Cubic","Extrapolate=Linear","MultiX=Average","Skip=True","Sort=True")</f>
        <v>13.699607387140903</v>
      </c>
      <c r="U5288" s="43">
        <f ca="1">_xll.BInterpol('Base CDI'!$H$4:$H$28,'Base CDI'!$I$4:$I$29,S5288,"Cubic","Extrapolate=Linear","MultiX=Average","Skip=True","Sort=True")</f>
        <v>13.908023255813953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51147</v>
      </c>
      <c r="T5289" s="43">
        <f ca="1">_xll.BInterpol('Base CDI'!$H$4:$H$28,'Base CDI'!$J$4:$J$29,S5289,"Cubic","Extrapolate=Linear","MultiX=Average","Skip=True","Sort=True")</f>
        <v>13.699488372093024</v>
      </c>
      <c r="U5289" s="43">
        <f ca="1">_xll.BInterpol('Base CDI'!$H$4:$H$28,'Base CDI'!$I$4:$I$29,S5289,"Cubic","Extrapolate=Linear","MultiX=Average","Skip=True","Sort=True")</f>
        <v>13.908093023255814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51148</v>
      </c>
      <c r="T5290" s="43">
        <f ca="1">_xll.BInterpol('Base CDI'!$H$4:$H$28,'Base CDI'!$J$4:$J$29,S5290,"Cubic","Extrapolate=Linear","MultiX=Average","Skip=True","Sort=True")</f>
        <v>13.699369357045143</v>
      </c>
      <c r="U5290" s="43">
        <f ca="1">_xll.BInterpol('Base CDI'!$H$4:$H$28,'Base CDI'!$I$4:$I$29,S5290,"Cubic","Extrapolate=Linear","MultiX=Average","Skip=True","Sort=True")</f>
        <v>13.908162790697673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51149</v>
      </c>
      <c r="T5291" s="43">
        <f ca="1">_xll.BInterpol('Base CDI'!$H$4:$H$28,'Base CDI'!$J$4:$J$29,S5291,"Cubic","Extrapolate=Linear","MultiX=Average","Skip=True","Sort=True")</f>
        <v>13.699250341997264</v>
      </c>
      <c r="U5291" s="43">
        <f ca="1">_xll.BInterpol('Base CDI'!$H$4:$H$28,'Base CDI'!$I$4:$I$29,S5291,"Cubic","Extrapolate=Linear","MultiX=Average","Skip=True","Sort=True")</f>
        <v>13.908232558139535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51150</v>
      </c>
      <c r="T5292" s="43">
        <f ca="1">_xll.BInterpol('Base CDI'!$H$4:$H$28,'Base CDI'!$J$4:$J$29,S5292,"Cubic","Extrapolate=Linear","MultiX=Average","Skip=True","Sort=True")</f>
        <v>13.699131326949384</v>
      </c>
      <c r="U5292" s="43">
        <f ca="1">_xll.BInterpol('Base CDI'!$H$4:$H$28,'Base CDI'!$I$4:$I$29,S5292,"Cubic","Extrapolate=Linear","MultiX=Average","Skip=True","Sort=True")</f>
        <v>13.908302325581396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51151</v>
      </c>
      <c r="T5293" s="43">
        <f ca="1">_xll.BInterpol('Base CDI'!$H$4:$H$28,'Base CDI'!$J$4:$J$29,S5293,"Cubic","Extrapolate=Linear","MultiX=Average","Skip=True","Sort=True")</f>
        <v>13.699012311901505</v>
      </c>
      <c r="U5293" s="43">
        <f ca="1">_xll.BInterpol('Base CDI'!$H$4:$H$28,'Base CDI'!$I$4:$I$29,S5293,"Cubic","Extrapolate=Linear","MultiX=Average","Skip=True","Sort=True")</f>
        <v>13.908372093023255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51152</v>
      </c>
      <c r="T5294" s="43">
        <f ca="1">_xll.BInterpol('Base CDI'!$H$4:$H$28,'Base CDI'!$J$4:$J$29,S5294,"Cubic","Extrapolate=Linear","MultiX=Average","Skip=True","Sort=True")</f>
        <v>13.698893296853624</v>
      </c>
      <c r="U5294" s="43">
        <f ca="1">_xll.BInterpol('Base CDI'!$H$4:$H$28,'Base CDI'!$I$4:$I$29,S5294,"Cubic","Extrapolate=Linear","MultiX=Average","Skip=True","Sort=True")</f>
        <v>13.908441860465116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51153</v>
      </c>
      <c r="T5295" s="43">
        <f ca="1">_xll.BInterpol('Base CDI'!$H$4:$H$28,'Base CDI'!$J$4:$J$29,S5295,"Cubic","Extrapolate=Linear","MultiX=Average","Skip=True","Sort=True")</f>
        <v>13.698774281805745</v>
      </c>
      <c r="U5295" s="43">
        <f ca="1">_xll.BInterpol('Base CDI'!$H$4:$H$28,'Base CDI'!$I$4:$I$29,S5295,"Cubic","Extrapolate=Linear","MultiX=Average","Skip=True","Sort=True")</f>
        <v>13.908511627906977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51154</v>
      </c>
      <c r="T5296" s="43">
        <f ca="1">_xll.BInterpol('Base CDI'!$H$4:$H$28,'Base CDI'!$J$4:$J$29,S5296,"Cubic","Extrapolate=Linear","MultiX=Average","Skip=True","Sort=True")</f>
        <v>13.698655266757866</v>
      </c>
      <c r="U5296" s="43">
        <f ca="1">_xll.BInterpol('Base CDI'!$H$4:$H$28,'Base CDI'!$I$4:$I$29,S5296,"Cubic","Extrapolate=Linear","MultiX=Average","Skip=True","Sort=True")</f>
        <v>13.908581395348836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51155</v>
      </c>
      <c r="T5297" s="43">
        <f ca="1">_xll.BInterpol('Base CDI'!$H$4:$H$28,'Base CDI'!$J$4:$J$29,S5297,"Cubic","Extrapolate=Linear","MultiX=Average","Skip=True","Sort=True")</f>
        <v>13.698536251709987</v>
      </c>
      <c r="U5297" s="43">
        <f ca="1">_xll.BInterpol('Base CDI'!$H$4:$H$28,'Base CDI'!$I$4:$I$29,S5297,"Cubic","Extrapolate=Linear","MultiX=Average","Skip=True","Sort=True")</f>
        <v>13.908651162790697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51156</v>
      </c>
      <c r="T5298" s="43">
        <f ca="1">_xll.BInterpol('Base CDI'!$H$4:$H$28,'Base CDI'!$J$4:$J$29,S5298,"Cubic","Extrapolate=Linear","MultiX=Average","Skip=True","Sort=True")</f>
        <v>13.698417236662106</v>
      </c>
      <c r="U5298" s="43">
        <f ca="1">_xll.BInterpol('Base CDI'!$H$4:$H$28,'Base CDI'!$I$4:$I$29,S5298,"Cubic","Extrapolate=Linear","MultiX=Average","Skip=True","Sort=True")</f>
        <v>13.908720930232558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51157</v>
      </c>
      <c r="T5299" s="43">
        <f ca="1">_xll.BInterpol('Base CDI'!$H$4:$H$28,'Base CDI'!$J$4:$J$29,S5299,"Cubic","Extrapolate=Linear","MultiX=Average","Skip=True","Sort=True")</f>
        <v>13.698298221614227</v>
      </c>
      <c r="U5299" s="43">
        <f ca="1">_xll.BInterpol('Base CDI'!$H$4:$H$28,'Base CDI'!$I$4:$I$29,S5299,"Cubic","Extrapolate=Linear","MultiX=Average","Skip=True","Sort=True")</f>
        <v>13.908790697674418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51158</v>
      </c>
      <c r="T5300" s="43">
        <f ca="1">_xll.BInterpol('Base CDI'!$H$4:$H$28,'Base CDI'!$J$4:$J$29,S5300,"Cubic","Extrapolate=Linear","MultiX=Average","Skip=True","Sort=True")</f>
        <v>13.698179206566348</v>
      </c>
      <c r="U5300" s="43">
        <f ca="1">_xll.BInterpol('Base CDI'!$H$4:$H$28,'Base CDI'!$I$4:$I$29,S5300,"Cubic","Extrapolate=Linear","MultiX=Average","Skip=True","Sort=True")</f>
        <v>13.908860465116279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51159</v>
      </c>
      <c r="T5301" s="43">
        <f ca="1">_xll.BInterpol('Base CDI'!$H$4:$H$28,'Base CDI'!$J$4:$J$29,S5301,"Cubic","Extrapolate=Linear","MultiX=Average","Skip=True","Sort=True")</f>
        <v>13.698060191518469</v>
      </c>
      <c r="U5301" s="43">
        <f ca="1">_xll.BInterpol('Base CDI'!$H$4:$H$28,'Base CDI'!$I$4:$I$29,S5301,"Cubic","Extrapolate=Linear","MultiX=Average","Skip=True","Sort=True")</f>
        <v>13.90893023255814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51160</v>
      </c>
      <c r="T5302" s="43">
        <f ca="1">_xll.BInterpol('Base CDI'!$H$4:$H$28,'Base CDI'!$J$4:$J$29,S5302,"Cubic","Extrapolate=Linear","MultiX=Average","Skip=True","Sort=True")</f>
        <v>13.697941176470588</v>
      </c>
      <c r="U5302" s="43">
        <f ca="1">_xll.BInterpol('Base CDI'!$H$4:$H$28,'Base CDI'!$I$4:$I$29,S5302,"Cubic","Extrapolate=Linear","MultiX=Average","Skip=True","Sort=True")</f>
        <v>13.908999999999999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51161</v>
      </c>
      <c r="T5303" s="43">
        <f ca="1">_xll.BInterpol('Base CDI'!$H$4:$H$28,'Base CDI'!$J$4:$J$29,S5303,"Cubic","Extrapolate=Linear","MultiX=Average","Skip=True","Sort=True")</f>
        <v>13.697822161422708</v>
      </c>
      <c r="U5303" s="43">
        <f ca="1">_xll.BInterpol('Base CDI'!$H$4:$H$28,'Base CDI'!$I$4:$I$29,S5303,"Cubic","Extrapolate=Linear","MultiX=Average","Skip=True","Sort=True")</f>
        <v>13.90906976744186</v>
      </c>
    </row>
    <row r="5304" spans="16:21" x14ac:dyDescent="0.25">
      <c r="P5304" s="10">
        <v>42222</v>
      </c>
      <c r="Q5304">
        <v>38.16534</v>
      </c>
      <c r="S5304" s="42">
        <f t="shared" ca="1" si="87"/>
        <v>51162</v>
      </c>
      <c r="T5304" s="43">
        <f ca="1">_xll.BInterpol('Base CDI'!$H$4:$H$28,'Base CDI'!$J$4:$J$29,S5304,"Cubic","Extrapolate=Linear","MultiX=Average","Skip=True","Sort=True")</f>
        <v>13.697703146374829</v>
      </c>
      <c r="U5304" s="43">
        <f ca="1">_xll.BInterpol('Base CDI'!$H$4:$H$28,'Base CDI'!$I$4:$I$29,S5304,"Cubic","Extrapolate=Linear","MultiX=Average","Skip=True","Sort=True")</f>
        <v>13.909139534883721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51163</v>
      </c>
      <c r="T5305" s="43">
        <f ca="1">_xll.BInterpol('Base CDI'!$H$4:$H$28,'Base CDI'!$J$4:$J$29,S5305,"Cubic","Extrapolate=Linear","MultiX=Average","Skip=True","Sort=True")</f>
        <v>13.69758413132695</v>
      </c>
      <c r="U5305" s="43">
        <f ca="1">_xll.BInterpol('Base CDI'!$H$4:$H$28,'Base CDI'!$I$4:$I$29,S5305,"Cubic","Extrapolate=Linear","MultiX=Average","Skip=True","Sort=True")</f>
        <v>13.90920930232558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51164</v>
      </c>
      <c r="T5306" s="43">
        <f ca="1">_xll.BInterpol('Base CDI'!$H$4:$H$28,'Base CDI'!$J$4:$J$29,S5306,"Cubic","Extrapolate=Linear","MultiX=Average","Skip=True","Sort=True")</f>
        <v>13.697465116279069</v>
      </c>
      <c r="U5306" s="43">
        <f ca="1">_xll.BInterpol('Base CDI'!$H$4:$H$28,'Base CDI'!$I$4:$I$29,S5306,"Cubic","Extrapolate=Linear","MultiX=Average","Skip=True","Sort=True")</f>
        <v>13.909279069767441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51165</v>
      </c>
      <c r="T5307" s="43">
        <f ca="1">_xll.BInterpol('Base CDI'!$H$4:$H$28,'Base CDI'!$J$4:$J$29,S5307,"Cubic","Extrapolate=Linear","MultiX=Average","Skip=True","Sort=True")</f>
        <v>13.69734610123119</v>
      </c>
      <c r="U5307" s="43">
        <f ca="1">_xll.BInterpol('Base CDI'!$H$4:$H$28,'Base CDI'!$I$4:$I$29,S5307,"Cubic","Extrapolate=Linear","MultiX=Average","Skip=True","Sort=True")</f>
        <v>13.909348837209302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51166</v>
      </c>
      <c r="T5308" s="43">
        <f ca="1">_xll.BInterpol('Base CDI'!$H$4:$H$28,'Base CDI'!$J$4:$J$29,S5308,"Cubic","Extrapolate=Linear","MultiX=Average","Skip=True","Sort=True")</f>
        <v>13.697227086183311</v>
      </c>
      <c r="U5308" s="43">
        <f ca="1">_xll.BInterpol('Base CDI'!$H$4:$H$28,'Base CDI'!$I$4:$I$29,S5308,"Cubic","Extrapolate=Linear","MultiX=Average","Skip=True","Sort=True")</f>
        <v>13.909418604651163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51167</v>
      </c>
      <c r="T5309" s="43">
        <f ca="1">_xll.BInterpol('Base CDI'!$H$4:$H$28,'Base CDI'!$J$4:$J$29,S5309,"Cubic","Extrapolate=Linear","MultiX=Average","Skip=True","Sort=True")</f>
        <v>13.69710807113543</v>
      </c>
      <c r="U5309" s="43">
        <f ca="1">_xll.BInterpol('Base CDI'!$H$4:$H$28,'Base CDI'!$I$4:$I$29,S5309,"Cubic","Extrapolate=Linear","MultiX=Average","Skip=True","Sort=True")</f>
        <v>13.909488372093023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51168</v>
      </c>
      <c r="T5310" s="43">
        <f ca="1">_xll.BInterpol('Base CDI'!$H$4:$H$28,'Base CDI'!$J$4:$J$29,S5310,"Cubic","Extrapolate=Linear","MultiX=Average","Skip=True","Sort=True")</f>
        <v>13.696989056087551</v>
      </c>
      <c r="U5310" s="43">
        <f ca="1">_xll.BInterpol('Base CDI'!$H$4:$H$28,'Base CDI'!$I$4:$I$29,S5310,"Cubic","Extrapolate=Linear","MultiX=Average","Skip=True","Sort=True")</f>
        <v>13.909558139534884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51169</v>
      </c>
      <c r="T5311" s="43">
        <f ca="1">_xll.BInterpol('Base CDI'!$H$4:$H$28,'Base CDI'!$J$4:$J$29,S5311,"Cubic","Extrapolate=Linear","MultiX=Average","Skip=True","Sort=True")</f>
        <v>13.696870041039672</v>
      </c>
      <c r="U5311" s="43">
        <f ca="1">_xll.BInterpol('Base CDI'!$H$4:$H$28,'Base CDI'!$I$4:$I$29,S5311,"Cubic","Extrapolate=Linear","MultiX=Average","Skip=True","Sort=True")</f>
        <v>13.909627906976745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51170</v>
      </c>
      <c r="T5312" s="43">
        <f ca="1">_xll.BInterpol('Base CDI'!$H$4:$H$28,'Base CDI'!$J$4:$J$29,S5312,"Cubic","Extrapolate=Linear","MultiX=Average","Skip=True","Sort=True")</f>
        <v>13.696751025991793</v>
      </c>
      <c r="U5312" s="43">
        <f ca="1">_xll.BInterpol('Base CDI'!$H$4:$H$28,'Base CDI'!$I$4:$I$29,S5312,"Cubic","Extrapolate=Linear","MultiX=Average","Skip=True","Sort=True")</f>
        <v>13.909697674418604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51171</v>
      </c>
      <c r="T5313" s="43">
        <f ca="1">_xll.BInterpol('Base CDI'!$H$4:$H$28,'Base CDI'!$J$4:$J$29,S5313,"Cubic","Extrapolate=Linear","MultiX=Average","Skip=True","Sort=True")</f>
        <v>13.696632010943912</v>
      </c>
      <c r="U5313" s="43">
        <f ca="1">_xll.BInterpol('Base CDI'!$H$4:$H$28,'Base CDI'!$I$4:$I$29,S5313,"Cubic","Extrapolate=Linear","MultiX=Average","Skip=True","Sort=True")</f>
        <v>13.909767441860465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51172</v>
      </c>
      <c r="T5314" s="43">
        <f ca="1">_xll.BInterpol('Base CDI'!$H$4:$H$28,'Base CDI'!$J$4:$J$29,S5314,"Cubic","Extrapolate=Linear","MultiX=Average","Skip=True","Sort=True")</f>
        <v>13.696512995896033</v>
      </c>
      <c r="U5314" s="43">
        <f ca="1">_xll.BInterpol('Base CDI'!$H$4:$H$28,'Base CDI'!$I$4:$I$29,S5314,"Cubic","Extrapolate=Linear","MultiX=Average","Skip=True","Sort=True")</f>
        <v>13.909837209302326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51173</v>
      </c>
      <c r="T5315" s="43">
        <f ca="1">_xll.BInterpol('Base CDI'!$H$4:$H$28,'Base CDI'!$J$4:$J$29,S5315,"Cubic","Extrapolate=Linear","MultiX=Average","Skip=True","Sort=True")</f>
        <v>13.696393980848153</v>
      </c>
      <c r="U5315" s="43">
        <f ca="1">_xll.BInterpol('Base CDI'!$H$4:$H$28,'Base CDI'!$I$4:$I$29,S5315,"Cubic","Extrapolate=Linear","MultiX=Average","Skip=True","Sort=True")</f>
        <v>13.909906976744185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51174</v>
      </c>
      <c r="T5316" s="43">
        <f ca="1">_xll.BInterpol('Base CDI'!$H$4:$H$28,'Base CDI'!$J$4:$J$29,S5316,"Cubic","Extrapolate=Linear","MultiX=Average","Skip=True","Sort=True")</f>
        <v>13.696274965800274</v>
      </c>
      <c r="U5316" s="43">
        <f ca="1">_xll.BInterpol('Base CDI'!$H$4:$H$28,'Base CDI'!$I$4:$I$29,S5316,"Cubic","Extrapolate=Linear","MultiX=Average","Skip=True","Sort=True")</f>
        <v>13.909976744186046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51175</v>
      </c>
      <c r="T5317" s="43">
        <f ca="1">_xll.BInterpol('Base CDI'!$H$4:$H$28,'Base CDI'!$J$4:$J$29,S5317,"Cubic","Extrapolate=Linear","MultiX=Average","Skip=True","Sort=True")</f>
        <v>13.696155950752393</v>
      </c>
      <c r="U5317" s="43">
        <f ca="1">_xll.BInterpol('Base CDI'!$H$4:$H$28,'Base CDI'!$I$4:$I$29,S5317,"Cubic","Extrapolate=Linear","MultiX=Average","Skip=True","Sort=True")</f>
        <v>13.910046511627908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51176</v>
      </c>
      <c r="T5318" s="43">
        <f ca="1">_xll.BInterpol('Base CDI'!$H$4:$H$28,'Base CDI'!$J$4:$J$29,S5318,"Cubic","Extrapolate=Linear","MultiX=Average","Skip=True","Sort=True")</f>
        <v>13.696036935704514</v>
      </c>
      <c r="U5318" s="43">
        <f ca="1">_xll.BInterpol('Base CDI'!$H$4:$H$28,'Base CDI'!$I$4:$I$29,S5318,"Cubic","Extrapolate=Linear","MultiX=Average","Skip=True","Sort=True")</f>
        <v>13.910116279069767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51177</v>
      </c>
      <c r="T5319" s="43">
        <f ca="1">_xll.BInterpol('Base CDI'!$H$4:$H$28,'Base CDI'!$J$4:$J$29,S5319,"Cubic","Extrapolate=Linear","MultiX=Average","Skip=True","Sort=True")</f>
        <v>13.695917920656635</v>
      </c>
      <c r="U5319" s="43">
        <f ca="1">_xll.BInterpol('Base CDI'!$H$4:$H$28,'Base CDI'!$I$4:$I$29,S5319,"Cubic","Extrapolate=Linear","MultiX=Average","Skip=True","Sort=True")</f>
        <v>13.910186046511628</v>
      </c>
    </row>
    <row r="5320" spans="16:21" x14ac:dyDescent="0.25">
      <c r="P5320" s="10">
        <v>42244</v>
      </c>
      <c r="Q5320">
        <v>38.48695</v>
      </c>
      <c r="S5320" s="42">
        <f t="shared" ca="1" si="87"/>
        <v>51178</v>
      </c>
      <c r="T5320" s="43">
        <f ca="1">_xll.BInterpol('Base CDI'!$H$4:$H$28,'Base CDI'!$J$4:$J$29,S5320,"Cubic","Extrapolate=Linear","MultiX=Average","Skip=True","Sort=True")</f>
        <v>13.695798905608754</v>
      </c>
      <c r="U5320" s="43">
        <f ca="1">_xll.BInterpol('Base CDI'!$H$4:$H$28,'Base CDI'!$I$4:$I$29,S5320,"Cubic","Extrapolate=Linear","MultiX=Average","Skip=True","Sort=True")</f>
        <v>13.910255813953489</v>
      </c>
    </row>
    <row r="5321" spans="16:21" x14ac:dyDescent="0.25">
      <c r="P5321" s="10">
        <v>42247</v>
      </c>
      <c r="Q5321">
        <v>38.50714</v>
      </c>
      <c r="S5321" s="42">
        <f t="shared" ca="1" si="87"/>
        <v>51179</v>
      </c>
      <c r="T5321" s="43">
        <f ca="1">_xll.BInterpol('Base CDI'!$H$4:$H$28,'Base CDI'!$J$4:$J$29,S5321,"Cubic","Extrapolate=Linear","MultiX=Average","Skip=True","Sort=True")</f>
        <v>13.695679890560875</v>
      </c>
      <c r="U5321" s="43">
        <f ca="1">_xll.BInterpol('Base CDI'!$H$4:$H$28,'Base CDI'!$I$4:$I$29,S5321,"Cubic","Extrapolate=Linear","MultiX=Average","Skip=True","Sort=True")</f>
        <v>13.910325581395348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51180</v>
      </c>
      <c r="T5322" s="43">
        <f ca="1">_xll.BInterpol('Base CDI'!$H$4:$H$28,'Base CDI'!$J$4:$J$29,S5322,"Cubic","Extrapolate=Linear","MultiX=Average","Skip=True","Sort=True")</f>
        <v>13.695560875512996</v>
      </c>
      <c r="U5322" s="43">
        <f ca="1">_xll.BInterpol('Base CDI'!$H$4:$H$28,'Base CDI'!$I$4:$I$29,S5322,"Cubic","Extrapolate=Linear","MultiX=Average","Skip=True","Sort=True")</f>
        <v>13.910395348837209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51181</v>
      </c>
      <c r="T5323" s="43">
        <f ca="1">_xll.BInterpol('Base CDI'!$H$4:$H$28,'Base CDI'!$J$4:$J$29,S5323,"Cubic","Extrapolate=Linear","MultiX=Average","Skip=True","Sort=True")</f>
        <v>13.695441860465117</v>
      </c>
      <c r="U5323" s="43">
        <f ca="1">_xll.BInterpol('Base CDI'!$H$4:$H$28,'Base CDI'!$I$4:$I$29,S5323,"Cubic","Extrapolate=Linear","MultiX=Average","Skip=True","Sort=True")</f>
        <v>13.91046511627907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51182</v>
      </c>
      <c r="T5324" s="43">
        <f ca="1">_xll.BInterpol('Base CDI'!$H$4:$H$28,'Base CDI'!$J$4:$J$29,S5324,"Cubic","Extrapolate=Linear","MultiX=Average","Skip=True","Sort=True")</f>
        <v>13.695322845417236</v>
      </c>
      <c r="U5324" s="43">
        <f ca="1">_xll.BInterpol('Base CDI'!$H$4:$H$28,'Base CDI'!$I$4:$I$29,S5324,"Cubic","Extrapolate=Linear","MultiX=Average","Skip=True","Sort=True")</f>
        <v>13.910534883720929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51183</v>
      </c>
      <c r="T5325" s="43">
        <f ca="1">_xll.BInterpol('Base CDI'!$H$4:$H$28,'Base CDI'!$J$4:$J$29,S5325,"Cubic","Extrapolate=Linear","MultiX=Average","Skip=True","Sort=True")</f>
        <v>13.695203830369357</v>
      </c>
      <c r="U5325" s="43">
        <f ca="1">_xll.BInterpol('Base CDI'!$H$4:$H$28,'Base CDI'!$I$4:$I$29,S5325,"Cubic","Extrapolate=Linear","MultiX=Average","Skip=True","Sort=True")</f>
        <v>13.910604651162791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51184</v>
      </c>
      <c r="T5326" s="43">
        <f ca="1">_xll.BInterpol('Base CDI'!$H$4:$H$28,'Base CDI'!$J$4:$J$29,S5326,"Cubic","Extrapolate=Linear","MultiX=Average","Skip=True","Sort=True")</f>
        <v>13.695084815321477</v>
      </c>
      <c r="U5326" s="43">
        <f ca="1">_xll.BInterpol('Base CDI'!$H$4:$H$28,'Base CDI'!$I$4:$I$29,S5326,"Cubic","Extrapolate=Linear","MultiX=Average","Skip=True","Sort=True")</f>
        <v>13.910674418604652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51185</v>
      </c>
      <c r="T5327" s="43">
        <f ca="1">_xll.BInterpol('Base CDI'!$H$4:$H$28,'Base CDI'!$J$4:$J$29,S5327,"Cubic","Extrapolate=Linear","MultiX=Average","Skip=True","Sort=True")</f>
        <v>13.694965800273598</v>
      </c>
      <c r="U5327" s="43">
        <f ca="1">_xll.BInterpol('Base CDI'!$H$4:$H$28,'Base CDI'!$I$4:$I$29,S5327,"Cubic","Extrapolate=Linear","MultiX=Average","Skip=True","Sort=True")</f>
        <v>13.910744186046511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51186</v>
      </c>
      <c r="T5328" s="43">
        <f ca="1">_xll.BInterpol('Base CDI'!$H$4:$H$28,'Base CDI'!$J$4:$J$29,S5328,"Cubic","Extrapolate=Linear","MultiX=Average","Skip=True","Sort=True")</f>
        <v>13.694846785225717</v>
      </c>
      <c r="U5328" s="43">
        <f ca="1">_xll.BInterpol('Base CDI'!$H$4:$H$28,'Base CDI'!$I$4:$I$29,S5328,"Cubic","Extrapolate=Linear","MultiX=Average","Skip=True","Sort=True")</f>
        <v>13.910813953488372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51187</v>
      </c>
      <c r="T5329" s="43">
        <f ca="1">_xll.BInterpol('Base CDI'!$H$4:$H$28,'Base CDI'!$J$4:$J$29,S5329,"Cubic","Extrapolate=Linear","MultiX=Average","Skip=True","Sort=True")</f>
        <v>13.694727770177838</v>
      </c>
      <c r="U5329" s="43">
        <f ca="1">_xll.BInterpol('Base CDI'!$H$4:$H$28,'Base CDI'!$I$4:$I$29,S5329,"Cubic","Extrapolate=Linear","MultiX=Average","Skip=True","Sort=True")</f>
        <v>13.910883720930233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51188</v>
      </c>
      <c r="T5330" s="43">
        <f ca="1">_xll.BInterpol('Base CDI'!$H$4:$H$28,'Base CDI'!$J$4:$J$29,S5330,"Cubic","Extrapolate=Linear","MultiX=Average","Skip=True","Sort=True")</f>
        <v>13.694608755129959</v>
      </c>
      <c r="U5330" s="43">
        <f ca="1">_xll.BInterpol('Base CDI'!$H$4:$H$28,'Base CDI'!$I$4:$I$29,S5330,"Cubic","Extrapolate=Linear","MultiX=Average","Skip=True","Sort=True")</f>
        <v>13.910953488372092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51189</v>
      </c>
      <c r="T5331" s="43">
        <f ca="1">_xll.BInterpol('Base CDI'!$H$4:$H$28,'Base CDI'!$J$4:$J$29,S5331,"Cubic","Extrapolate=Linear","MultiX=Average","Skip=True","Sort=True")</f>
        <v>13.69448974008208</v>
      </c>
      <c r="U5331" s="43">
        <f ca="1">_xll.BInterpol('Base CDI'!$H$4:$H$28,'Base CDI'!$I$4:$I$29,S5331,"Cubic","Extrapolate=Linear","MultiX=Average","Skip=True","Sort=True")</f>
        <v>13.911023255813953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51190</v>
      </c>
      <c r="T5332" s="43">
        <f ca="1">_xll.BInterpol('Base CDI'!$H$4:$H$28,'Base CDI'!$J$4:$J$29,S5332,"Cubic","Extrapolate=Linear","MultiX=Average","Skip=True","Sort=True")</f>
        <v>13.694370725034199</v>
      </c>
      <c r="U5332" s="43">
        <f ca="1">_xll.BInterpol('Base CDI'!$H$4:$H$28,'Base CDI'!$I$4:$I$29,S5332,"Cubic","Extrapolate=Linear","MultiX=Average","Skip=True","Sort=True")</f>
        <v>13.911093023255814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51191</v>
      </c>
      <c r="T5333" s="43">
        <f ca="1">_xll.BInterpol('Base CDI'!$H$4:$H$28,'Base CDI'!$J$4:$J$29,S5333,"Cubic","Extrapolate=Linear","MultiX=Average","Skip=True","Sort=True")</f>
        <v>13.69425170998632</v>
      </c>
      <c r="U5333" s="43">
        <f ca="1">_xll.BInterpol('Base CDI'!$H$4:$H$28,'Base CDI'!$I$4:$I$29,S5333,"Cubic","Extrapolate=Linear","MultiX=Average","Skip=True","Sort=True")</f>
        <v>13.911162790697674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51192</v>
      </c>
      <c r="T5334" s="43">
        <f ca="1">_xll.BInterpol('Base CDI'!$H$4:$H$28,'Base CDI'!$J$4:$J$29,S5334,"Cubic","Extrapolate=Linear","MultiX=Average","Skip=True","Sort=True")</f>
        <v>13.694132694938441</v>
      </c>
      <c r="U5334" s="43">
        <f ca="1">_xll.BInterpol('Base CDI'!$H$4:$H$28,'Base CDI'!$I$4:$I$29,S5334,"Cubic","Extrapolate=Linear","MultiX=Average","Skip=True","Sort=True")</f>
        <v>13.911232558139535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51193</v>
      </c>
      <c r="T5335" s="43">
        <f ca="1">_xll.BInterpol('Base CDI'!$H$4:$H$28,'Base CDI'!$J$4:$J$29,S5335,"Cubic","Extrapolate=Linear","MultiX=Average","Skip=True","Sort=True")</f>
        <v>13.694013679890562</v>
      </c>
      <c r="U5335" s="43">
        <f ca="1">_xll.BInterpol('Base CDI'!$H$4:$H$28,'Base CDI'!$I$4:$I$29,S5335,"Cubic","Extrapolate=Linear","MultiX=Average","Skip=True","Sort=True")</f>
        <v>13.911302325581396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51194</v>
      </c>
      <c r="T5336" s="43">
        <f ca="1">_xll.BInterpol('Base CDI'!$H$4:$H$28,'Base CDI'!$J$4:$J$29,S5336,"Cubic","Extrapolate=Linear","MultiX=Average","Skip=True","Sort=True")</f>
        <v>13.693894664842681</v>
      </c>
      <c r="U5336" s="43">
        <f ca="1">_xll.BInterpol('Base CDI'!$H$4:$H$28,'Base CDI'!$I$4:$I$29,S5336,"Cubic","Extrapolate=Linear","MultiX=Average","Skip=True","Sort=True")</f>
        <v>13.911372093023255</v>
      </c>
    </row>
    <row r="5337" spans="16:21" x14ac:dyDescent="0.25">
      <c r="P5337" s="10">
        <v>42270</v>
      </c>
      <c r="Q5337">
        <v>38.83164</v>
      </c>
      <c r="S5337" s="42">
        <f t="shared" ca="1" si="88"/>
        <v>51195</v>
      </c>
      <c r="T5337" s="43">
        <f ca="1">_xll.BInterpol('Base CDI'!$H$4:$H$28,'Base CDI'!$J$4:$J$29,S5337,"Cubic","Extrapolate=Linear","MultiX=Average","Skip=True","Sort=True")</f>
        <v>13.693775649794802</v>
      </c>
      <c r="U5337" s="43">
        <f ca="1">_xll.BInterpol('Base CDI'!$H$4:$H$28,'Base CDI'!$I$4:$I$29,S5337,"Cubic","Extrapolate=Linear","MultiX=Average","Skip=True","Sort=True")</f>
        <v>13.911441860465116</v>
      </c>
    </row>
    <row r="5338" spans="16:21" x14ac:dyDescent="0.25">
      <c r="P5338" s="10">
        <v>42271</v>
      </c>
      <c r="Q5338">
        <v>38.85201</v>
      </c>
      <c r="S5338" s="42">
        <f t="shared" ca="1" si="88"/>
        <v>51196</v>
      </c>
      <c r="T5338" s="43">
        <f ca="1">_xll.BInterpol('Base CDI'!$H$4:$H$28,'Base CDI'!$J$4:$J$29,S5338,"Cubic","Extrapolate=Linear","MultiX=Average","Skip=True","Sort=True")</f>
        <v>13.693656634746922</v>
      </c>
      <c r="U5338" s="43">
        <f ca="1">_xll.BInterpol('Base CDI'!$H$4:$H$28,'Base CDI'!$I$4:$I$29,S5338,"Cubic","Extrapolate=Linear","MultiX=Average","Skip=True","Sort=True")</f>
        <v>13.911511627906977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51197</v>
      </c>
      <c r="T5339" s="43">
        <f ca="1">_xll.BInterpol('Base CDI'!$H$4:$H$28,'Base CDI'!$J$4:$J$29,S5339,"Cubic","Extrapolate=Linear","MultiX=Average","Skip=True","Sort=True")</f>
        <v>13.693537619699041</v>
      </c>
      <c r="U5339" s="43">
        <f ca="1">_xll.BInterpol('Base CDI'!$H$4:$H$28,'Base CDI'!$I$4:$I$29,S5339,"Cubic","Extrapolate=Linear","MultiX=Average","Skip=True","Sort=True")</f>
        <v>13.911581395348836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51198</v>
      </c>
      <c r="T5340" s="43">
        <f ca="1">_xll.BInterpol('Base CDI'!$H$4:$H$28,'Base CDI'!$J$4:$J$29,S5340,"Cubic","Extrapolate=Linear","MultiX=Average","Skip=True","Sort=True")</f>
        <v>13.693418604651162</v>
      </c>
      <c r="U5340" s="43">
        <f ca="1">_xll.BInterpol('Base CDI'!$H$4:$H$28,'Base CDI'!$I$4:$I$29,S5340,"Cubic","Extrapolate=Linear","MultiX=Average","Skip=True","Sort=True")</f>
        <v>13.911651162790697</v>
      </c>
    </row>
    <row r="5341" spans="16:21" x14ac:dyDescent="0.25">
      <c r="P5341" s="10">
        <v>42276</v>
      </c>
      <c r="Q5341">
        <v>38.91319</v>
      </c>
      <c r="S5341" s="42">
        <f t="shared" ca="1" si="88"/>
        <v>51199</v>
      </c>
      <c r="T5341" s="43">
        <f ca="1">_xll.BInterpol('Base CDI'!$H$4:$H$28,'Base CDI'!$J$4:$J$29,S5341,"Cubic","Extrapolate=Linear","MultiX=Average","Skip=True","Sort=True")</f>
        <v>13.693299589603283</v>
      </c>
      <c r="U5341" s="43">
        <f ca="1">_xll.BInterpol('Base CDI'!$H$4:$H$28,'Base CDI'!$I$4:$I$29,S5341,"Cubic","Extrapolate=Linear","MultiX=Average","Skip=True","Sort=True")</f>
        <v>13.911720930232558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51200</v>
      </c>
      <c r="T5342" s="43">
        <f ca="1">_xll.BInterpol('Base CDI'!$H$4:$H$28,'Base CDI'!$J$4:$J$29,S5342,"Cubic","Extrapolate=Linear","MultiX=Average","Skip=True","Sort=True")</f>
        <v>13.693180574555404</v>
      </c>
      <c r="U5342" s="43">
        <f ca="1">_xll.BInterpol('Base CDI'!$H$4:$H$28,'Base CDI'!$I$4:$I$29,S5342,"Cubic","Extrapolate=Linear","MultiX=Average","Skip=True","Sort=True")</f>
        <v>13.911790697674418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51201</v>
      </c>
      <c r="T5343" s="43">
        <f ca="1">_xll.BInterpol('Base CDI'!$H$4:$H$28,'Base CDI'!$J$4:$J$29,S5343,"Cubic","Extrapolate=Linear","MultiX=Average","Skip=True","Sort=True")</f>
        <v>13.693061559507523</v>
      </c>
      <c r="U5343" s="43">
        <f ca="1">_xll.BInterpol('Base CDI'!$H$4:$H$28,'Base CDI'!$I$4:$I$29,S5343,"Cubic","Extrapolate=Linear","MultiX=Average","Skip=True","Sort=True")</f>
        <v>13.911860465116279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51202</v>
      </c>
      <c r="T5344" s="43">
        <f ca="1">_xll.BInterpol('Base CDI'!$H$4:$H$28,'Base CDI'!$J$4:$J$29,S5344,"Cubic","Extrapolate=Linear","MultiX=Average","Skip=True","Sort=True")</f>
        <v>13.692942544459644</v>
      </c>
      <c r="U5344" s="43">
        <f ca="1">_xll.BInterpol('Base CDI'!$H$4:$H$28,'Base CDI'!$I$4:$I$29,S5344,"Cubic","Extrapolate=Linear","MultiX=Average","Skip=True","Sort=True")</f>
        <v>13.91193023255814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51203</v>
      </c>
      <c r="T5345" s="43">
        <f ca="1">_xll.BInterpol('Base CDI'!$H$4:$H$28,'Base CDI'!$J$4:$J$29,S5345,"Cubic","Extrapolate=Linear","MultiX=Average","Skip=True","Sort=True")</f>
        <v>13.692823529411765</v>
      </c>
      <c r="U5345" s="43">
        <f ca="1">_xll.BInterpol('Base CDI'!$H$4:$H$28,'Base CDI'!$I$4:$I$29,S5345,"Cubic","Extrapolate=Linear","MultiX=Average","Skip=True","Sort=True")</f>
        <v>13.911999999999999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51204</v>
      </c>
      <c r="T5346" s="43">
        <f ca="1">_xll.BInterpol('Base CDI'!$H$4:$H$28,'Base CDI'!$J$4:$J$29,S5346,"Cubic","Extrapolate=Linear","MultiX=Average","Skip=True","Sort=True")</f>
        <v>13.692704514363886</v>
      </c>
      <c r="U5346" s="43">
        <f ca="1">_xll.BInterpol('Base CDI'!$H$4:$H$28,'Base CDI'!$I$4:$I$29,S5346,"Cubic","Extrapolate=Linear","MultiX=Average","Skip=True","Sort=True")</f>
        <v>13.91206976744186</v>
      </c>
    </row>
    <row r="5347" spans="16:21" x14ac:dyDescent="0.25">
      <c r="P5347" s="10">
        <v>42284</v>
      </c>
      <c r="Q5347">
        <v>39.03584</v>
      </c>
      <c r="S5347" s="42">
        <f t="shared" ca="1" si="88"/>
        <v>51205</v>
      </c>
      <c r="T5347" s="43">
        <f ca="1">_xll.BInterpol('Base CDI'!$H$4:$H$28,'Base CDI'!$J$4:$J$29,S5347,"Cubic","Extrapolate=Linear","MultiX=Average","Skip=True","Sort=True")</f>
        <v>13.692585499316005</v>
      </c>
      <c r="U5347" s="43">
        <f ca="1">_xll.BInterpol('Base CDI'!$H$4:$H$28,'Base CDI'!$I$4:$I$29,S5347,"Cubic","Extrapolate=Linear","MultiX=Average","Skip=True","Sort=True")</f>
        <v>13.912139534883721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51206</v>
      </c>
      <c r="T5348" s="43">
        <f ca="1">_xll.BInterpol('Base CDI'!$H$4:$H$28,'Base CDI'!$J$4:$J$29,S5348,"Cubic","Extrapolate=Linear","MultiX=Average","Skip=True","Sort=True")</f>
        <v>13.692466484268126</v>
      </c>
      <c r="U5348" s="43">
        <f ca="1">_xll.BInterpol('Base CDI'!$H$4:$H$28,'Base CDI'!$I$4:$I$29,S5348,"Cubic","Extrapolate=Linear","MultiX=Average","Skip=True","Sort=True")</f>
        <v>13.91220930232558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51207</v>
      </c>
      <c r="T5349" s="43">
        <f ca="1">_xll.BInterpol('Base CDI'!$H$4:$H$28,'Base CDI'!$J$4:$J$29,S5349,"Cubic","Extrapolate=Linear","MultiX=Average","Skip=True","Sort=True")</f>
        <v>13.692347469220246</v>
      </c>
      <c r="U5349" s="43">
        <f ca="1">_xll.BInterpol('Base CDI'!$H$4:$H$28,'Base CDI'!$I$4:$I$29,S5349,"Cubic","Extrapolate=Linear","MultiX=Average","Skip=True","Sort=True")</f>
        <v>13.912279069767441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51208</v>
      </c>
      <c r="T5350" s="43">
        <f ca="1">_xll.BInterpol('Base CDI'!$H$4:$H$28,'Base CDI'!$J$4:$J$29,S5350,"Cubic","Extrapolate=Linear","MultiX=Average","Skip=True","Sort=True")</f>
        <v>13.692228454172367</v>
      </c>
      <c r="U5350" s="43">
        <f ca="1">_xll.BInterpol('Base CDI'!$H$4:$H$28,'Base CDI'!$I$4:$I$29,S5350,"Cubic","Extrapolate=Linear","MultiX=Average","Skip=True","Sort=True")</f>
        <v>13.912348837209302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51209</v>
      </c>
      <c r="T5351" s="43">
        <f ca="1">_xll.BInterpol('Base CDI'!$H$4:$H$28,'Base CDI'!$J$4:$J$29,S5351,"Cubic","Extrapolate=Linear","MultiX=Average","Skip=True","Sort=True")</f>
        <v>13.692109439124486</v>
      </c>
      <c r="U5351" s="43">
        <f ca="1">_xll.BInterpol('Base CDI'!$H$4:$H$28,'Base CDI'!$I$4:$I$29,S5351,"Cubic","Extrapolate=Linear","MultiX=Average","Skip=True","Sort=True")</f>
        <v>13.912418604651162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51210</v>
      </c>
      <c r="T5352" s="43">
        <f ca="1">_xll.BInterpol('Base CDI'!$H$4:$H$28,'Base CDI'!$J$4:$J$29,S5352,"Cubic","Extrapolate=Linear","MultiX=Average","Skip=True","Sort=True")</f>
        <v>13.691990424076607</v>
      </c>
      <c r="U5352" s="43">
        <f ca="1">_xll.BInterpol('Base CDI'!$H$4:$H$28,'Base CDI'!$I$4:$I$29,S5352,"Cubic","Extrapolate=Linear","MultiX=Average","Skip=True","Sort=True")</f>
        <v>13.912488372093023</v>
      </c>
    </row>
    <row r="5353" spans="16:21" x14ac:dyDescent="0.25">
      <c r="P5353" s="10">
        <v>42293</v>
      </c>
      <c r="Q5353">
        <v>39.15887</v>
      </c>
      <c r="S5353" s="42">
        <f t="shared" ca="1" si="88"/>
        <v>51211</v>
      </c>
      <c r="T5353" s="43">
        <f ca="1">_xll.BInterpol('Base CDI'!$H$4:$H$28,'Base CDI'!$J$4:$J$29,S5353,"Cubic","Extrapolate=Linear","MultiX=Average","Skip=True","Sort=True")</f>
        <v>13.691871409028728</v>
      </c>
      <c r="U5353" s="43">
        <f ca="1">_xll.BInterpol('Base CDI'!$H$4:$H$28,'Base CDI'!$I$4:$I$29,S5353,"Cubic","Extrapolate=Linear","MultiX=Average","Skip=True","Sort=True")</f>
        <v>13.912558139534884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51212</v>
      </c>
      <c r="T5354" s="43">
        <f ca="1">_xll.BInterpol('Base CDI'!$H$4:$H$28,'Base CDI'!$J$4:$J$29,S5354,"Cubic","Extrapolate=Linear","MultiX=Average","Skip=True","Sort=True")</f>
        <v>13.691752393980849</v>
      </c>
      <c r="U5354" s="43">
        <f ca="1">_xll.BInterpol('Base CDI'!$H$4:$H$28,'Base CDI'!$I$4:$I$29,S5354,"Cubic","Extrapolate=Linear","MultiX=Average","Skip=True","Sort=True")</f>
        <v>13.912627906976743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51213</v>
      </c>
      <c r="T5355" s="43">
        <f ca="1">_xll.BInterpol('Base CDI'!$H$4:$H$28,'Base CDI'!$J$4:$J$29,S5355,"Cubic","Extrapolate=Linear","MultiX=Average","Skip=True","Sort=True")</f>
        <v>13.691633378932968</v>
      </c>
      <c r="U5355" s="43">
        <f ca="1">_xll.BInterpol('Base CDI'!$H$4:$H$28,'Base CDI'!$I$4:$I$29,S5355,"Cubic","Extrapolate=Linear","MultiX=Average","Skip=True","Sort=True")</f>
        <v>13.912697674418604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51214</v>
      </c>
      <c r="T5356" s="43">
        <f ca="1">_xll.BInterpol('Base CDI'!$H$4:$H$28,'Base CDI'!$J$4:$J$29,S5356,"Cubic","Extrapolate=Linear","MultiX=Average","Skip=True","Sort=True")</f>
        <v>13.691514363885089</v>
      </c>
      <c r="U5356" s="43">
        <f ca="1">_xll.BInterpol('Base CDI'!$H$4:$H$28,'Base CDI'!$I$4:$I$29,S5356,"Cubic","Extrapolate=Linear","MultiX=Average","Skip=True","Sort=True")</f>
        <v>13.912767441860465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51215</v>
      </c>
      <c r="T5357" s="43">
        <f ca="1">_xll.BInterpol('Base CDI'!$H$4:$H$28,'Base CDI'!$J$4:$J$29,S5357,"Cubic","Extrapolate=Linear","MultiX=Average","Skip=True","Sort=True")</f>
        <v>13.69139534883721</v>
      </c>
      <c r="U5357" s="43">
        <f ca="1">_xll.BInterpol('Base CDI'!$H$4:$H$28,'Base CDI'!$I$4:$I$29,S5357,"Cubic","Extrapolate=Linear","MultiX=Average","Skip=True","Sort=True")</f>
        <v>13.912837209302324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51216</v>
      </c>
      <c r="T5358" s="43">
        <f ca="1">_xll.BInterpol('Base CDI'!$H$4:$H$28,'Base CDI'!$J$4:$J$29,S5358,"Cubic","Extrapolate=Linear","MultiX=Average","Skip=True","Sort=True")</f>
        <v>13.691276333789329</v>
      </c>
      <c r="U5358" s="43">
        <f ca="1">_xll.BInterpol('Base CDI'!$H$4:$H$28,'Base CDI'!$I$4:$I$29,S5358,"Cubic","Extrapolate=Linear","MultiX=Average","Skip=True","Sort=True")</f>
        <v>13.912906976744186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51217</v>
      </c>
      <c r="T5359" s="43">
        <f ca="1">_xll.BInterpol('Base CDI'!$H$4:$H$28,'Base CDI'!$J$4:$J$29,S5359,"Cubic","Extrapolate=Linear","MultiX=Average","Skip=True","Sort=True")</f>
        <v>13.69115731874145</v>
      </c>
      <c r="U5359" s="43">
        <f ca="1">_xll.BInterpol('Base CDI'!$H$4:$H$28,'Base CDI'!$I$4:$I$29,S5359,"Cubic","Extrapolate=Linear","MultiX=Average","Skip=True","Sort=True")</f>
        <v>13.912976744186047</v>
      </c>
    </row>
    <row r="5360" spans="16:21" x14ac:dyDescent="0.25">
      <c r="P5360" s="10">
        <v>42304</v>
      </c>
      <c r="Q5360">
        <v>39.30294</v>
      </c>
      <c r="S5360" s="42">
        <f t="shared" ca="1" si="88"/>
        <v>51218</v>
      </c>
      <c r="T5360" s="43">
        <f ca="1">_xll.BInterpol('Base CDI'!$H$4:$H$28,'Base CDI'!$J$4:$J$29,S5360,"Cubic","Extrapolate=Linear","MultiX=Average","Skip=True","Sort=True")</f>
        <v>13.691038303693571</v>
      </c>
      <c r="U5360" s="43">
        <f ca="1">_xll.BInterpol('Base CDI'!$H$4:$H$28,'Base CDI'!$I$4:$I$29,S5360,"Cubic","Extrapolate=Linear","MultiX=Average","Skip=True","Sort=True")</f>
        <v>13.913046511627908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51219</v>
      </c>
      <c r="T5361" s="43">
        <f ca="1">_xll.BInterpol('Base CDI'!$H$4:$H$28,'Base CDI'!$J$4:$J$29,S5361,"Cubic","Extrapolate=Linear","MultiX=Average","Skip=True","Sort=True")</f>
        <v>13.690919288645691</v>
      </c>
      <c r="U5361" s="43">
        <f ca="1">_xll.BInterpol('Base CDI'!$H$4:$H$28,'Base CDI'!$I$4:$I$29,S5361,"Cubic","Extrapolate=Linear","MultiX=Average","Skip=True","Sort=True")</f>
        <v>13.913116279069767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51220</v>
      </c>
      <c r="T5362" s="43">
        <f ca="1">_xll.BInterpol('Base CDI'!$H$4:$H$28,'Base CDI'!$J$4:$J$29,S5362,"Cubic","Extrapolate=Linear","MultiX=Average","Skip=True","Sort=True")</f>
        <v>13.69080027359781</v>
      </c>
      <c r="U5362" s="43">
        <f ca="1">_xll.BInterpol('Base CDI'!$H$4:$H$28,'Base CDI'!$I$4:$I$29,S5362,"Cubic","Extrapolate=Linear","MultiX=Average","Skip=True","Sort=True")</f>
        <v>13.913186046511628</v>
      </c>
    </row>
    <row r="5363" spans="16:21" x14ac:dyDescent="0.25">
      <c r="P5363" s="10">
        <v>42307</v>
      </c>
      <c r="Q5363">
        <v>39.36486</v>
      </c>
      <c r="S5363" s="42">
        <f t="shared" ca="1" si="88"/>
        <v>51221</v>
      </c>
      <c r="T5363" s="43">
        <f ca="1">_xll.BInterpol('Base CDI'!$H$4:$H$28,'Base CDI'!$J$4:$J$29,S5363,"Cubic","Extrapolate=Linear","MultiX=Average","Skip=True","Sort=True")</f>
        <v>13.690681258549931</v>
      </c>
      <c r="U5363" s="43">
        <f ca="1">_xll.BInterpol('Base CDI'!$H$4:$H$28,'Base CDI'!$I$4:$I$29,S5363,"Cubic","Extrapolate=Linear","MultiX=Average","Skip=True","Sort=True")</f>
        <v>13.913255813953489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51222</v>
      </c>
      <c r="T5364" s="43">
        <f ca="1">_xll.BInterpol('Base CDI'!$H$4:$H$28,'Base CDI'!$J$4:$J$29,S5364,"Cubic","Extrapolate=Linear","MultiX=Average","Skip=True","Sort=True")</f>
        <v>13.690562243502052</v>
      </c>
      <c r="U5364" s="43">
        <f ca="1">_xll.BInterpol('Base CDI'!$H$4:$H$28,'Base CDI'!$I$4:$I$29,S5364,"Cubic","Extrapolate=Linear","MultiX=Average","Skip=True","Sort=True")</f>
        <v>13.913325581395348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51223</v>
      </c>
      <c r="T5365" s="43">
        <f ca="1">_xll.BInterpol('Base CDI'!$H$4:$H$28,'Base CDI'!$J$4:$J$29,S5365,"Cubic","Extrapolate=Linear","MultiX=Average","Skip=True","Sort=True")</f>
        <v>13.690443228454173</v>
      </c>
      <c r="U5365" s="43">
        <f ca="1">_xll.BInterpol('Base CDI'!$H$4:$H$28,'Base CDI'!$I$4:$I$29,S5365,"Cubic","Extrapolate=Linear","MultiX=Average","Skip=True","Sort=True")</f>
        <v>13.913395348837209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51224</v>
      </c>
      <c r="T5366" s="43">
        <f ca="1">_xll.BInterpol('Base CDI'!$H$4:$H$28,'Base CDI'!$J$4:$J$29,S5366,"Cubic","Extrapolate=Linear","MultiX=Average","Skip=True","Sort=True")</f>
        <v>13.690324213406292</v>
      </c>
      <c r="U5366" s="43">
        <f ca="1">_xll.BInterpol('Base CDI'!$H$4:$H$28,'Base CDI'!$I$4:$I$29,S5366,"Cubic","Extrapolate=Linear","MultiX=Average","Skip=True","Sort=True")</f>
        <v>13.91346511627907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51225</v>
      </c>
      <c r="T5367" s="43">
        <f ca="1">_xll.BInterpol('Base CDI'!$H$4:$H$28,'Base CDI'!$J$4:$J$29,S5367,"Cubic","Extrapolate=Linear","MultiX=Average","Skip=True","Sort=True")</f>
        <v>13.690205198358413</v>
      </c>
      <c r="U5367" s="43">
        <f ca="1">_xll.BInterpol('Base CDI'!$H$4:$H$28,'Base CDI'!$I$4:$I$29,S5367,"Cubic","Extrapolate=Linear","MultiX=Average","Skip=True","Sort=True")</f>
        <v>13.91353488372093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51226</v>
      </c>
      <c r="T5368" s="43">
        <f ca="1">_xll.BInterpol('Base CDI'!$H$4:$H$28,'Base CDI'!$J$4:$J$29,S5368,"Cubic","Extrapolate=Linear","MultiX=Average","Skip=True","Sort=True")</f>
        <v>13.690086183310534</v>
      </c>
      <c r="U5368" s="43">
        <f ca="1">_xll.BInterpol('Base CDI'!$H$4:$H$28,'Base CDI'!$I$4:$I$29,S5368,"Cubic","Extrapolate=Linear","MultiX=Average","Skip=True","Sort=True")</f>
        <v>13.913604651162791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51227</v>
      </c>
      <c r="T5369" s="43">
        <f ca="1">_xll.BInterpol('Base CDI'!$H$4:$H$28,'Base CDI'!$J$4:$J$29,S5369,"Cubic","Extrapolate=Linear","MultiX=Average","Skip=True","Sort=True")</f>
        <v>13.689967168262655</v>
      </c>
      <c r="U5369" s="43">
        <f ca="1">_xll.BInterpol('Base CDI'!$H$4:$H$28,'Base CDI'!$I$4:$I$29,S5369,"Cubic","Extrapolate=Linear","MultiX=Average","Skip=True","Sort=True")</f>
        <v>13.913674418604652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51228</v>
      </c>
      <c r="T5370" s="43">
        <f ca="1">_xll.BInterpol('Base CDI'!$H$4:$H$28,'Base CDI'!$J$4:$J$29,S5370,"Cubic","Extrapolate=Linear","MultiX=Average","Skip=True","Sort=True")</f>
        <v>13.689848153214774</v>
      </c>
      <c r="U5370" s="43">
        <f ca="1">_xll.BInterpol('Base CDI'!$H$4:$H$28,'Base CDI'!$I$4:$I$29,S5370,"Cubic","Extrapolate=Linear","MultiX=Average","Skip=True","Sort=True")</f>
        <v>13.913744186046511</v>
      </c>
    </row>
    <row r="5371" spans="16:21" x14ac:dyDescent="0.25">
      <c r="P5371" s="10">
        <v>42320</v>
      </c>
      <c r="Q5371">
        <v>39.53049</v>
      </c>
      <c r="S5371" s="42">
        <f t="shared" ca="1" si="88"/>
        <v>51229</v>
      </c>
      <c r="T5371" s="43">
        <f ca="1">_xll.BInterpol('Base CDI'!$H$4:$H$28,'Base CDI'!$J$4:$J$29,S5371,"Cubic","Extrapolate=Linear","MultiX=Average","Skip=True","Sort=True")</f>
        <v>13.689729138166895</v>
      </c>
      <c r="U5371" s="43">
        <f ca="1">_xll.BInterpol('Base CDI'!$H$4:$H$28,'Base CDI'!$I$4:$I$29,S5371,"Cubic","Extrapolate=Linear","MultiX=Average","Skip=True","Sort=True")</f>
        <v>13.913813953488372</v>
      </c>
    </row>
    <row r="5372" spans="16:21" x14ac:dyDescent="0.25">
      <c r="P5372" s="10">
        <v>42321</v>
      </c>
      <c r="Q5372">
        <v>39.55124</v>
      </c>
      <c r="S5372" s="42">
        <f t="shared" ca="1" si="88"/>
        <v>51230</v>
      </c>
      <c r="T5372" s="43">
        <f ca="1">_xll.BInterpol('Base CDI'!$H$4:$H$28,'Base CDI'!$J$4:$J$29,S5372,"Cubic","Extrapolate=Linear","MultiX=Average","Skip=True","Sort=True")</f>
        <v>13.689610123119015</v>
      </c>
      <c r="U5372" s="43">
        <f ca="1">_xll.BInterpol('Base CDI'!$H$4:$H$28,'Base CDI'!$I$4:$I$29,S5372,"Cubic","Extrapolate=Linear","MultiX=Average","Skip=True","Sort=True")</f>
        <v>13.913883720930233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51231</v>
      </c>
      <c r="T5373" s="43">
        <f ca="1">_xll.BInterpol('Base CDI'!$H$4:$H$28,'Base CDI'!$J$4:$J$29,S5373,"Cubic","Extrapolate=Linear","MultiX=Average","Skip=True","Sort=True")</f>
        <v>13.689491108071135</v>
      </c>
      <c r="U5373" s="43">
        <f ca="1">_xll.BInterpol('Base CDI'!$H$4:$H$28,'Base CDI'!$I$4:$I$29,S5373,"Cubic","Extrapolate=Linear","MultiX=Average","Skip=True","Sort=True")</f>
        <v>13.913953488372092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51232</v>
      </c>
      <c r="T5374" s="43">
        <f ca="1">_xll.BInterpol('Base CDI'!$H$4:$H$28,'Base CDI'!$J$4:$J$29,S5374,"Cubic","Extrapolate=Linear","MultiX=Average","Skip=True","Sort=True")</f>
        <v>13.689372093023255</v>
      </c>
      <c r="U5374" s="43">
        <f ca="1">_xll.BInterpol('Base CDI'!$H$4:$H$28,'Base CDI'!$I$4:$I$29,S5374,"Cubic","Extrapolate=Linear","MultiX=Average","Skip=True","Sort=True")</f>
        <v>13.914023255813953</v>
      </c>
    </row>
    <row r="5375" spans="16:21" x14ac:dyDescent="0.25">
      <c r="P5375" s="10">
        <v>42326</v>
      </c>
      <c r="Q5375">
        <v>39.61356</v>
      </c>
      <c r="S5375" s="42">
        <f t="shared" ca="1" si="88"/>
        <v>51233</v>
      </c>
      <c r="T5375" s="43">
        <f ca="1">_xll.BInterpol('Base CDI'!$H$4:$H$28,'Base CDI'!$J$4:$J$29,S5375,"Cubic","Extrapolate=Linear","MultiX=Average","Skip=True","Sort=True")</f>
        <v>13.689253077975376</v>
      </c>
      <c r="U5375" s="43">
        <f ca="1">_xll.BInterpol('Base CDI'!$H$4:$H$28,'Base CDI'!$I$4:$I$29,S5375,"Cubic","Extrapolate=Linear","MultiX=Average","Skip=True","Sort=True")</f>
        <v>13.914093023255814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51234</v>
      </c>
      <c r="T5376" s="43">
        <f ca="1">_xll.BInterpol('Base CDI'!$H$4:$H$28,'Base CDI'!$J$4:$J$29,S5376,"Cubic","Extrapolate=Linear","MultiX=Average","Skip=True","Sort=True")</f>
        <v>13.689134062927497</v>
      </c>
      <c r="U5376" s="43">
        <f ca="1">_xll.BInterpol('Base CDI'!$H$4:$H$28,'Base CDI'!$I$4:$I$29,S5376,"Cubic","Extrapolate=Linear","MultiX=Average","Skip=True","Sort=True")</f>
        <v>13.914162790697674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51235</v>
      </c>
      <c r="T5377" s="43">
        <f ca="1">_xll.BInterpol('Base CDI'!$H$4:$H$28,'Base CDI'!$J$4:$J$29,S5377,"Cubic","Extrapolate=Linear","MultiX=Average","Skip=True","Sort=True")</f>
        <v>13.689015047879616</v>
      </c>
      <c r="U5377" s="43">
        <f ca="1">_xll.BInterpol('Base CDI'!$H$4:$H$28,'Base CDI'!$I$4:$I$29,S5377,"Cubic","Extrapolate=Linear","MultiX=Average","Skip=True","Sort=True")</f>
        <v>13.914232558139535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51236</v>
      </c>
      <c r="T5378" s="43">
        <f ca="1">_xll.BInterpol('Base CDI'!$H$4:$H$28,'Base CDI'!$J$4:$J$29,S5378,"Cubic","Extrapolate=Linear","MultiX=Average","Skip=True","Sort=True")</f>
        <v>13.688896032831737</v>
      </c>
      <c r="U5378" s="43">
        <f ca="1">_xll.BInterpol('Base CDI'!$H$4:$H$28,'Base CDI'!$I$4:$I$29,S5378,"Cubic","Extrapolate=Linear","MultiX=Average","Skip=True","Sort=True")</f>
        <v>13.914302325581396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51237</v>
      </c>
      <c r="T5379" s="43">
        <f ca="1">_xll.BInterpol('Base CDI'!$H$4:$H$28,'Base CDI'!$J$4:$J$29,S5379,"Cubic","Extrapolate=Linear","MultiX=Average","Skip=True","Sort=True")</f>
        <v>13.688777017783858</v>
      </c>
      <c r="U5379" s="43">
        <f ca="1">_xll.BInterpol('Base CDI'!$H$4:$H$28,'Base CDI'!$I$4:$I$29,S5379,"Cubic","Extrapolate=Linear","MultiX=Average","Skip=True","Sort=True")</f>
        <v>13.914372093023255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51238</v>
      </c>
      <c r="T5380" s="43">
        <f ca="1">_xll.BInterpol('Base CDI'!$H$4:$H$28,'Base CDI'!$J$4:$J$29,S5380,"Cubic","Extrapolate=Linear","MultiX=Average","Skip=True","Sort=True")</f>
        <v>13.688658002735979</v>
      </c>
      <c r="U5380" s="43">
        <f ca="1">_xll.BInterpol('Base CDI'!$H$4:$H$28,'Base CDI'!$I$4:$I$29,S5380,"Cubic","Extrapolate=Linear","MultiX=Average","Skip=True","Sort=True")</f>
        <v>13.914441860465116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51239</v>
      </c>
      <c r="T5381" s="43">
        <f ca="1">_xll.BInterpol('Base CDI'!$H$4:$H$28,'Base CDI'!$J$4:$J$29,S5381,"Cubic","Extrapolate=Linear","MultiX=Average","Skip=True","Sort=True")</f>
        <v>13.688538987688098</v>
      </c>
      <c r="U5381" s="43">
        <f ca="1">_xll.BInterpol('Base CDI'!$H$4:$H$28,'Base CDI'!$I$4:$I$29,S5381,"Cubic","Extrapolate=Linear","MultiX=Average","Skip=True","Sort=True")</f>
        <v>13.914511627906977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51240</v>
      </c>
      <c r="T5382" s="43">
        <f ca="1">_xll.BInterpol('Base CDI'!$H$4:$H$28,'Base CDI'!$J$4:$J$29,S5382,"Cubic","Extrapolate=Linear","MultiX=Average","Skip=True","Sort=True")</f>
        <v>13.688419972640219</v>
      </c>
      <c r="U5382" s="43">
        <f ca="1">_xll.BInterpol('Base CDI'!$H$4:$H$28,'Base CDI'!$I$4:$I$29,S5382,"Cubic","Extrapolate=Linear","MultiX=Average","Skip=True","Sort=True")</f>
        <v>13.914581395348836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51241</v>
      </c>
      <c r="T5383" s="43">
        <f ca="1">_xll.BInterpol('Base CDI'!$H$4:$H$28,'Base CDI'!$J$4:$J$29,S5383,"Cubic","Extrapolate=Linear","MultiX=Average","Skip=True","Sort=True")</f>
        <v>13.68830095759234</v>
      </c>
      <c r="U5383" s="43">
        <f ca="1">_xll.BInterpol('Base CDI'!$H$4:$H$28,'Base CDI'!$I$4:$I$29,S5383,"Cubic","Extrapolate=Linear","MultiX=Average","Skip=True","Sort=True")</f>
        <v>13.914651162790697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51242</v>
      </c>
      <c r="T5384" s="43">
        <f ca="1">_xll.BInterpol('Base CDI'!$H$4:$H$28,'Base CDI'!$J$4:$J$29,S5384,"Cubic","Extrapolate=Linear","MultiX=Average","Skip=True","Sort=True")</f>
        <v>13.68818194254446</v>
      </c>
      <c r="U5384" s="43">
        <f ca="1">_xll.BInterpol('Base CDI'!$H$4:$H$28,'Base CDI'!$I$4:$I$29,S5384,"Cubic","Extrapolate=Linear","MultiX=Average","Skip=True","Sort=True")</f>
        <v>13.914720930232559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51243</v>
      </c>
      <c r="T5385" s="43">
        <f ca="1">_xll.BInterpol('Base CDI'!$H$4:$H$28,'Base CDI'!$J$4:$J$29,S5385,"Cubic","Extrapolate=Linear","MultiX=Average","Skip=True","Sort=True")</f>
        <v>13.688062927496579</v>
      </c>
      <c r="U5385" s="43">
        <f ca="1">_xll.BInterpol('Base CDI'!$H$4:$H$28,'Base CDI'!$I$4:$I$29,S5385,"Cubic","Extrapolate=Linear","MultiX=Average","Skip=True","Sort=True")</f>
        <v>13.914790697674418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51244</v>
      </c>
      <c r="T5386" s="43">
        <f ca="1">_xll.BInterpol('Base CDI'!$H$4:$H$28,'Base CDI'!$J$4:$J$29,S5386,"Cubic","Extrapolate=Linear","MultiX=Average","Skip=True","Sort=True")</f>
        <v>13.6879439124487</v>
      </c>
      <c r="U5386" s="43">
        <f ca="1">_xll.BInterpol('Base CDI'!$H$4:$H$28,'Base CDI'!$I$4:$I$29,S5386,"Cubic","Extrapolate=Linear","MultiX=Average","Skip=True","Sort=True")</f>
        <v>13.914860465116279</v>
      </c>
    </row>
    <row r="5387" spans="16:21" x14ac:dyDescent="0.25">
      <c r="P5387" s="10">
        <v>42342</v>
      </c>
      <c r="Q5387">
        <v>39.86383</v>
      </c>
      <c r="S5387" s="42">
        <f ca="1">S5386+1</f>
        <v>51245</v>
      </c>
      <c r="T5387" s="43">
        <f ca="1">_xll.BInterpol('Base CDI'!$H$4:$H$28,'Base CDI'!$J$4:$J$29,S5387,"Cubic","Extrapolate=Linear","MultiX=Average","Skip=True","Sort=True")</f>
        <v>13.687824897400821</v>
      </c>
      <c r="U5387" s="43">
        <f ca="1">_xll.BInterpol('Base CDI'!$H$4:$H$28,'Base CDI'!$I$4:$I$29,S5387,"Cubic","Extrapolate=Linear","MultiX=Average","Skip=True","Sort=True")</f>
        <v>13.91493023255814</v>
      </c>
    </row>
    <row r="5388" spans="16:21" x14ac:dyDescent="0.25">
      <c r="P5388" s="10">
        <v>42345</v>
      </c>
      <c r="Q5388">
        <v>39.88476</v>
      </c>
      <c r="S5388" s="42">
        <f ca="1">S5387+1</f>
        <v>51246</v>
      </c>
      <c r="T5388" s="43">
        <f ca="1">_xll.BInterpol('Base CDI'!$H$4:$H$28,'Base CDI'!$J$4:$J$29,S5388,"Cubic","Extrapolate=Linear","MultiX=Average","Skip=True","Sort=True")</f>
        <v>13.68770588235294</v>
      </c>
      <c r="U5388" s="43">
        <f ca="1">_xll.BInterpol('Base CDI'!$H$4:$H$28,'Base CDI'!$I$4:$I$29,S5388,"Cubic","Extrapolate=Linear","MultiX=Average","Skip=True","Sort=True")</f>
        <v>13.914999999999999</v>
      </c>
    </row>
    <row r="5389" spans="16:21" x14ac:dyDescent="0.25">
      <c r="P5389" s="10">
        <v>42346</v>
      </c>
      <c r="Q5389">
        <v>39.905700000000003</v>
      </c>
      <c r="S5389" s="42">
        <f ca="1">S5388+1</f>
        <v>51247</v>
      </c>
      <c r="T5389" s="43">
        <f ca="1">_xll.BInterpol('Base CDI'!$H$4:$H$28,'Base CDI'!$J$4:$J$29,S5389,"Cubic","Extrapolate=Linear","MultiX=Average","Skip=True","Sort=True")</f>
        <v>13.687586867305061</v>
      </c>
      <c r="U5389" s="43">
        <f ca="1">_xll.BInterpol('Base CDI'!$H$4:$H$28,'Base CDI'!$I$4:$I$29,S5389,"Cubic","Extrapolate=Linear","MultiX=Average","Skip=True","Sort=True")</f>
        <v>13.91506976744186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/>
    </row>
    <row r="7808" spans="16:17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G8" sqref="G8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169</v>
      </c>
      <c r="B3" t="s">
        <v>154</v>
      </c>
      <c r="C3" s="10">
        <v>46249</v>
      </c>
      <c r="D3" s="47">
        <f>_xll.BDP(A3,"YLD_CNV_MID",,)</f>
        <v>10.1266</v>
      </c>
      <c r="E3" s="47">
        <f>_xll.BDP(A3,"YLD_YTM_MID", "PRICING_SOURCE=ANDE")</f>
        <v>10.1433</v>
      </c>
      <c r="F3" s="4">
        <f>+D3-E3</f>
        <v>-1.6700000000000159E-2</v>
      </c>
      <c r="G3" s="12">
        <f>_xll.BDP(A3,"RISK_MID",,)/100</f>
        <v>0.40833101906991942</v>
      </c>
      <c r="H3" s="12">
        <f>_xll.BDP(A3,"DUR_MID",,)</f>
        <v>1.0031244667761758</v>
      </c>
      <c r="I3" s="12">
        <f>_xll.BDP(A3,"px_LAST",,)</f>
        <v>4482.8090819999998</v>
      </c>
      <c r="J3" s="3">
        <f>_xll.BDP(A3,"PX_LAST",,)/_xll.BDP(A3,"PX_YEST_CLOSE",,)-1</f>
        <v>7.2464255999959981E-4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308</v>
      </c>
      <c r="B4" t="s">
        <v>309</v>
      </c>
      <c r="C4" s="10">
        <v>46522</v>
      </c>
      <c r="D4" s="47">
        <f>_xll.BDP(A4,"YLD_CNV_MID",,)</f>
        <v>8.7190999999999992</v>
      </c>
      <c r="E4" s="47">
        <f>_xll.BDP(A4,"YLD_YTM_MID", "PRICING_SOURCE=ANDE")</f>
        <v>8.76</v>
      </c>
      <c r="F4" s="4">
        <f t="shared" ref="F4:F13" si="1">+D4-E4</f>
        <v>-4.0900000000000603E-2</v>
      </c>
      <c r="G4" s="12">
        <f>_xll.BDP(A4,"RISK_MID",,)/100</f>
        <v>0.68735721543407635</v>
      </c>
      <c r="H4" s="12">
        <f>_xll.BDP(A4,"DUR_MID",,)</f>
        <v>1.6978653741223997</v>
      </c>
      <c r="I4" s="12">
        <f>_xll.BDP(A4,"px_LAST",,)</f>
        <v>4401.3471680000002</v>
      </c>
      <c r="J4" s="3">
        <f>_xll.BDP(A4,"PX_LAST",,)/_xll.BDP(A4,"PX_YEST_CLOSE",,)-1</f>
        <v>1.1022783800116454E-3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0"/>
        <v>501</v>
      </c>
      <c r="AH4" s="42">
        <f ca="1">hoje</f>
        <v>45867</v>
      </c>
      <c r="AI4" s="43">
        <f ca="1">_xll.BInterpol('Base IPCA'!$C$3:$C$13,'Base IPCA'!$E$3:$E$13,AH4,"Cubic","Extrapolate=Linear","MultiX=Average","Skip=True","Sort=True")</f>
        <v>12.078906593406593</v>
      </c>
      <c r="AJ4" s="43">
        <f ca="1">_xll.BInterpol('Base IPCA'!$C$3:$C$13,'Base IPCA'!$D$3:$D$13,AH4,"Cubic","Extrapolate=Linear","MultiX=Average","Skip=True","Sort=True")</f>
        <v>12.096068864468865</v>
      </c>
    </row>
    <row r="5" spans="1:36" x14ac:dyDescent="0.25">
      <c r="A5" t="s">
        <v>170</v>
      </c>
      <c r="B5" t="s">
        <v>181</v>
      </c>
      <c r="C5" s="10">
        <v>46980</v>
      </c>
      <c r="D5" s="47">
        <f>_xll.BDP(A5,"YLD_CNV_MID",,)</f>
        <v>8.1964000000000006</v>
      </c>
      <c r="E5" s="47">
        <f>_xll.BDP(A5,"YLD_YTM_MID", "PRICING_SOURCE=ANDE")</f>
        <v>8.2440999999999995</v>
      </c>
      <c r="F5" s="4">
        <f t="shared" si="1"/>
        <v>-4.7699999999998965E-2</v>
      </c>
      <c r="G5" s="12">
        <f>_xll.BDP(A5,"RISK_MID",,)/100</f>
        <v>1.1138362797960326</v>
      </c>
      <c r="H5" s="12">
        <f>_xll.BDP(A5,"DUR_MID",,)</f>
        <v>2.7344720133320224</v>
      </c>
      <c r="I5" s="12">
        <f>_xll.BDP(A5,"px_LAST",,)</f>
        <v>4407.1831050000001</v>
      </c>
      <c r="J5" s="3">
        <f>_xll.BDP(A5,"PX_LAST",,)/_xll.BDP(A5,"PX_YEST_CLOSE",,)-1</f>
        <v>1.6917147376891428E-3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272</v>
      </c>
      <c r="AH5" s="42">
        <f ca="1">AH4+1</f>
        <v>45868</v>
      </c>
      <c r="AI5" s="43">
        <f ca="1">_xll.BInterpol('Base IPCA'!$C$3:$C$13,'Base IPCA'!$E$3:$E$13,AH5,"Cubic","Extrapolate=Linear","MultiX=Average","Skip=True","Sort=True")</f>
        <v>12.073839560439561</v>
      </c>
      <c r="AJ5" s="43">
        <f ca="1">_xll.BInterpol('Base IPCA'!$C$3:$C$13,'Base IPCA'!$D$3:$D$13,AH5,"Cubic","Extrapolate=Linear","MultiX=Average","Skip=True","Sort=True")</f>
        <v>12.090913186813188</v>
      </c>
    </row>
    <row r="6" spans="1:36" x14ac:dyDescent="0.25">
      <c r="A6" t="s">
        <v>171</v>
      </c>
      <c r="B6" t="s">
        <v>182</v>
      </c>
      <c r="C6" s="10">
        <v>47710</v>
      </c>
      <c r="D6" s="47">
        <f>_xll.BDP(A6,"YLD_CNV_MID",,)</f>
        <v>7.8245000000000005</v>
      </c>
      <c r="E6" s="47">
        <f>_xll.BDP(A6,"YLD_YTM_MID", "PRICING_SOURCE=ANDE")</f>
        <v>7.8787000000000003</v>
      </c>
      <c r="F6" s="4">
        <f t="shared" si="1"/>
        <v>-5.4199999999999804E-2</v>
      </c>
      <c r="G6" s="12">
        <f>_xll.BDP(A6,"RISK_MID",,)/100</f>
        <v>1.7127217744327936</v>
      </c>
      <c r="H6" s="12">
        <f>_xll.BDP(A6,"DUR_MID",,)</f>
        <v>4.2562791129721385</v>
      </c>
      <c r="I6" s="12">
        <f>_xll.BDP(A6,"px_LAST",,)</f>
        <v>4338.8510740000002</v>
      </c>
      <c r="J6" s="3">
        <f>_xll.BDP(A6,"PX_LAST",,)/_xll.BDP(A6,"PX_YEST_CLOSE",,)-1</f>
        <v>2.2577731927613254E-3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45869</v>
      </c>
      <c r="AI6" s="43">
        <f ca="1">_xll.BInterpol('Base IPCA'!$C$3:$C$13,'Base IPCA'!$E$3:$E$13,AH6,"Cubic","Extrapolate=Linear","MultiX=Average","Skip=True","Sort=True")</f>
        <v>12.068772527472527</v>
      </c>
      <c r="AJ6" s="43">
        <f ca="1">_xll.BInterpol('Base IPCA'!$C$3:$C$13,'Base IPCA'!$D$3:$D$13,AH6,"Cubic","Extrapolate=Linear","MultiX=Average","Skip=True","Sort=True")</f>
        <v>12.08575750915751</v>
      </c>
    </row>
    <row r="7" spans="1:36" x14ac:dyDescent="0.25">
      <c r="A7" t="s">
        <v>310</v>
      </c>
      <c r="B7" t="s">
        <v>311</v>
      </c>
      <c r="C7" s="10">
        <v>48441</v>
      </c>
      <c r="D7" s="47">
        <f>_xll.BDP(A7,"YLD_CNV_MID",,)</f>
        <v>7.7236000000000002</v>
      </c>
      <c r="E7" s="47">
        <f>_xll.BDP(A7,"YLD_YTM_MID", "PRICING_SOURCE=ANDE")</f>
        <v>7.7641999999999998</v>
      </c>
      <c r="F7" s="4">
        <f t="shared" si="1"/>
        <v>-4.0599999999999525E-2</v>
      </c>
      <c r="G7" s="12">
        <f>_xll.BDP(A7,"RISK_MID",,)/100</f>
        <v>2.2163300312854517</v>
      </c>
      <c r="H7" s="12">
        <f>_xll.BDP(A7,"DUR_MID",,)</f>
        <v>5.6030115977376536</v>
      </c>
      <c r="I7" s="12">
        <f>_xll.BDP(A7,"px_LAST",,)</f>
        <v>4261.1210940000001</v>
      </c>
      <c r="J7" s="3">
        <f>_xll.BDP(A7,"PX_LAST",,)/_xll.BDP(A7,"PX_YEST_CLOSE",,)-1</f>
        <v>2.338195903679674E-3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0"/>
        <v>7426</v>
      </c>
      <c r="AH7" s="42">
        <f t="shared" ca="1" si="2"/>
        <v>45870</v>
      </c>
      <c r="AI7" s="43">
        <f ca="1">_xll.BInterpol('Base IPCA'!$C$3:$C$13,'Base IPCA'!$E$3:$E$13,AH7,"Cubic","Extrapolate=Linear","MultiX=Average","Skip=True","Sort=True")</f>
        <v>12.063705494505495</v>
      </c>
      <c r="AJ7" s="43">
        <f ca="1">_xll.BInterpol('Base IPCA'!$C$3:$C$13,'Base IPCA'!$D$3:$D$13,AH7,"Cubic","Extrapolate=Linear","MultiX=Average","Skip=True","Sort=True")</f>
        <v>12.080601831501832</v>
      </c>
    </row>
    <row r="8" spans="1:36" x14ac:dyDescent="0.25">
      <c r="A8" t="s">
        <v>172</v>
      </c>
      <c r="B8" t="s">
        <v>447</v>
      </c>
      <c r="C8" s="10">
        <v>49444</v>
      </c>
      <c r="D8" s="47">
        <f>_xll.BDP(A8,"YLD_CNV_MID",,)</f>
        <v>7.4755000000000003</v>
      </c>
      <c r="E8" s="47">
        <f>_xll.BDP(A8,"YLD_YTM_MID", "PRICING_SOURCE=ANDE")</f>
        <v>7.5294999999999996</v>
      </c>
      <c r="F8" s="4">
        <f t="shared" si="1"/>
        <v>-5.3999999999999382E-2</v>
      </c>
      <c r="G8" s="12">
        <f>_xll.BDP(A8,"RISK_MID",,)/100</f>
        <v>2.8220210429062718</v>
      </c>
      <c r="H8" s="12">
        <f>_xll.BDP(A8,"DUR_MID",,)</f>
        <v>7.2936514952788265</v>
      </c>
      <c r="I8" s="12">
        <f>_xll.BDP(A8,"px_LAST",,)</f>
        <v>4158.3901370000003</v>
      </c>
      <c r="J8" s="3">
        <f>_xll.BDP(A8,"PX_LAST",,)/_xll.BDP(A8,"PX_YEST_CLOSE",,)-1</f>
        <v>2.7710192604160078E-3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45871</v>
      </c>
      <c r="AI8" s="43">
        <f ca="1">_xll.BInterpol('Base IPCA'!$C$3:$C$13,'Base IPCA'!$E$3:$E$13,AH8,"Cubic","Extrapolate=Linear","MultiX=Average","Skip=True","Sort=True")</f>
        <v>12.058638461538461</v>
      </c>
      <c r="AJ8" s="43">
        <f ca="1">_xll.BInterpol('Base IPCA'!$C$3:$C$13,'Base IPCA'!$D$3:$D$13,AH8,"Cubic","Extrapolate=Linear","MultiX=Average","Skip=True","Sort=True")</f>
        <v>12.075446153846155</v>
      </c>
    </row>
    <row r="9" spans="1:36" x14ac:dyDescent="0.25">
      <c r="A9" t="s">
        <v>173</v>
      </c>
      <c r="B9" t="s">
        <v>448</v>
      </c>
      <c r="C9" s="10">
        <v>51363</v>
      </c>
      <c r="D9" s="47">
        <f>_xll.BDP(A9,"YLD_CNV_MID",,)</f>
        <v>7.3198999999999996</v>
      </c>
      <c r="E9" s="47">
        <f>_xll.BDP(A9,"YLD_YTM_MID", "PRICING_SOURCE=ANDE")</f>
        <v>7.3632</v>
      </c>
      <c r="F9" s="4">
        <f t="shared" si="1"/>
        <v>-4.3300000000000338E-2</v>
      </c>
      <c r="G9" s="12">
        <f>_xll.BDP(A9,"RISK_MID",,)/100</f>
        <v>3.6681736546456705</v>
      </c>
      <c r="H9" s="12">
        <f>_xll.BDP(A9,"DUR_MID",,)</f>
        <v>9.4949323898482536</v>
      </c>
      <c r="I9" s="12">
        <f>_xll.BDP(A9,"px_LAST",,)</f>
        <v>4146.0908200000003</v>
      </c>
      <c r="J9" s="3">
        <f>_xll.BDP(A9,"PX_LAST",,)/_xll.BDP(A9,"PX_YEST_CLOSE",,)-1</f>
        <v>3.5379189122333177E-3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0"/>
        <v>1546</v>
      </c>
      <c r="AH9" s="42">
        <f t="shared" ca="1" si="2"/>
        <v>45872</v>
      </c>
      <c r="AI9" s="43">
        <f ca="1">_xll.BInterpol('Base IPCA'!$C$3:$C$13,'Base IPCA'!$E$3:$E$13,AH9,"Cubic","Extrapolate=Linear","MultiX=Average","Skip=True","Sort=True")</f>
        <v>12.053571428571429</v>
      </c>
      <c r="AJ9" s="43">
        <f ca="1">_xll.BInterpol('Base IPCA'!$C$3:$C$13,'Base IPCA'!$D$3:$D$13,AH9,"Cubic","Extrapolate=Linear","MultiX=Average","Skip=True","Sort=True")</f>
        <v>12.070290476190477</v>
      </c>
    </row>
    <row r="10" spans="1:36" x14ac:dyDescent="0.25">
      <c r="A10" t="s">
        <v>174</v>
      </c>
      <c r="B10" t="s">
        <v>157</v>
      </c>
      <c r="C10" s="10">
        <v>53097</v>
      </c>
      <c r="D10" s="47">
        <f>_xll.BDP(A10,"YLD_CNV_MID",,)</f>
        <v>7.3198999999999996</v>
      </c>
      <c r="E10" s="47">
        <f>_xll.BDP(A10,"YLD_YTM_MID", "PRICING_SOURCE=ANDE")</f>
        <v>7.3583999999999996</v>
      </c>
      <c r="F10" s="4">
        <f t="shared" si="1"/>
        <v>-3.8499999999999979E-2</v>
      </c>
      <c r="G10" s="12">
        <f>_xll.BDP(A10,"RISK_MID",,)/100</f>
        <v>4.1422913378987687</v>
      </c>
      <c r="H10" s="12">
        <f>_xll.BDP(A10,"DUR_MID",,)</f>
        <v>11.105364885503041</v>
      </c>
      <c r="I10" s="12">
        <f>_xll.BDP(A10,"px_LAST",,)</f>
        <v>4003.0270999999998</v>
      </c>
      <c r="J10" s="3">
        <f>_xll.BDP(A10,"PX_LAST",,)/_xll.BDP(A10,"PX_YEST_CLOSE",,)-1</f>
        <v>4.5928126551235682E-3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2"/>
        <v>45873</v>
      </c>
      <c r="AI10" s="43">
        <f ca="1">_xll.BInterpol('Base IPCA'!$C$3:$C$13,'Base IPCA'!$E$3:$E$13,AH10,"Cubic","Extrapolate=Linear","MultiX=Average","Skip=True","Sort=True")</f>
        <v>12.048504395604397</v>
      </c>
      <c r="AJ10" s="43">
        <f ca="1">_xll.BInterpol('Base IPCA'!$C$3:$C$13,'Base IPCA'!$D$3:$D$13,AH10,"Cubic","Extrapolate=Linear","MultiX=Average","Skip=True","Sort=True")</f>
        <v>12.0651347985348</v>
      </c>
    </row>
    <row r="11" spans="1:36" x14ac:dyDescent="0.25">
      <c r="A11" t="s">
        <v>175</v>
      </c>
      <c r="B11" t="s">
        <v>288</v>
      </c>
      <c r="C11" s="10">
        <v>55015</v>
      </c>
      <c r="D11" s="47">
        <f>_xll.BDP(A11,"YLD_CNV_MID",,)</f>
        <v>7.2099000000000002</v>
      </c>
      <c r="E11" s="47">
        <f>_xll.BDP(A11,"YLD_YTM_MID", "PRICING_SOURCE=ANDE")</f>
        <v>7.2478999999999996</v>
      </c>
      <c r="F11" s="4">
        <f t="shared" si="1"/>
        <v>-3.7999999999999368E-2</v>
      </c>
      <c r="G11" s="12">
        <f>_xll.BDP(A11,"RISK_MID",,)/100</f>
        <v>4.5755759192454661</v>
      </c>
      <c r="H11" s="12">
        <f>_xll.BDP(A11,"DUR_MID",,)</f>
        <v>12.084145964972176</v>
      </c>
      <c r="I11" s="12">
        <f>_xll.BDP(A11,"px_LAST",,)</f>
        <v>4059.4279790000001</v>
      </c>
      <c r="J11" s="3">
        <f>_xll.BDP(A11,"PX_LAST",,)/_xll.BDP(A11,"PX_YEST_CLOSE",,)-1</f>
        <v>4.379806795413721E-3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770</v>
      </c>
      <c r="AH11" s="42">
        <f t="shared" ca="1" si="2"/>
        <v>45874</v>
      </c>
      <c r="AI11" s="43">
        <f ca="1">_xll.BInterpol('Base IPCA'!$C$3:$C$13,'Base IPCA'!$E$3:$E$13,AH11,"Cubic","Extrapolate=Linear","MultiX=Average","Skip=True","Sort=True")</f>
        <v>12.043437362637363</v>
      </c>
      <c r="AJ11" s="43">
        <f ca="1">_xll.BInterpol('Base IPCA'!$C$3:$C$13,'Base IPCA'!$D$3:$D$13,AH11,"Cubic","Extrapolate=Linear","MultiX=Average","Skip=True","Sort=True")</f>
        <v>12.059979120879122</v>
      </c>
    </row>
    <row r="12" spans="1:36" x14ac:dyDescent="0.25">
      <c r="A12" t="s">
        <v>176</v>
      </c>
      <c r="B12" t="s">
        <v>449</v>
      </c>
      <c r="C12" s="10">
        <v>56749</v>
      </c>
      <c r="D12" s="47">
        <f>_xll.BDP(A12,"YLD_CNV_MID",,)</f>
        <v>7.1599000000000004</v>
      </c>
      <c r="E12" s="47">
        <f>_xll.BDP(A12,"YLD_YTM_MID", "PRICING_SOURCE=ANDE")</f>
        <v>7.2064000000000004</v>
      </c>
      <c r="F12" s="4">
        <f t="shared" si="1"/>
        <v>-4.6499999999999986E-2</v>
      </c>
      <c r="G12" s="12">
        <f>_xll.BDP(A12,"RISK_MID",,)/100</f>
        <v>4.8364540703182684</v>
      </c>
      <c r="H12" s="12">
        <f>_xll.BDP(A12,"DUR_MID",,)</f>
        <v>13.019167922842989</v>
      </c>
      <c r="I12" s="12">
        <f>_xll.BDP(A12,"px_LAST",,)</f>
        <v>3980.8579100000002</v>
      </c>
      <c r="J12" s="3">
        <f>_xll.BDP(A12,"PX_LAST",,)/_xll.BDP(A12,"PX_YEST_CLOSE",,)-1</f>
        <v>4.994835995196345E-3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4267</v>
      </c>
      <c r="AH12" s="42">
        <f t="shared" ca="1" si="2"/>
        <v>45875</v>
      </c>
      <c r="AI12" s="43">
        <f ca="1">_xll.BInterpol('Base IPCA'!$C$3:$C$13,'Base IPCA'!$E$3:$E$13,AH12,"Cubic","Extrapolate=Linear","MultiX=Average","Skip=True","Sort=True")</f>
        <v>12.038370329670331</v>
      </c>
      <c r="AJ12" s="43">
        <f ca="1">_xll.BInterpol('Base IPCA'!$C$3:$C$13,'Base IPCA'!$D$3:$D$13,AH12,"Cubic","Extrapolate=Linear","MultiX=Average","Skip=True","Sort=True")</f>
        <v>12.054823443223444</v>
      </c>
    </row>
    <row r="13" spans="1:36" x14ac:dyDescent="0.25">
      <c r="A13" t="s">
        <v>307</v>
      </c>
      <c r="B13" t="s">
        <v>450</v>
      </c>
      <c r="C13" s="10">
        <v>58668</v>
      </c>
      <c r="D13" s="47">
        <f>_xll.BDP(A13,"YLD_CNV_MID",,)</f>
        <v>7.1948999999999996</v>
      </c>
      <c r="E13" s="47">
        <f>_xll.BDP(A13,"YLD_YTM_MID", "PRICING_SOURCE=ANDE")</f>
        <v>7.22</v>
      </c>
      <c r="F13" s="4">
        <f t="shared" si="1"/>
        <v>-2.5100000000000122E-2</v>
      </c>
      <c r="G13" s="12">
        <f>_xll.BDP(A13,"RISK_MID",,)/100</f>
        <v>4.9589533760392897</v>
      </c>
      <c r="H13" s="12">
        <f>_xll.BDP(A13,"DUR_MID",,)</f>
        <v>13.281232509998679</v>
      </c>
      <c r="I13" s="12">
        <f>_xll.BDP(A13,"px_LAST",,)</f>
        <v>4002.4528810000002</v>
      </c>
      <c r="J13" s="3">
        <f>_xll.BDP(A13,"PX_LAST",,)/_xll.BDP(A13,"PX_YEST_CLOSE",,)-1</f>
        <v>4.7722236768543702E-3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4"/>
        <v>1650</v>
      </c>
      <c r="AH13" s="42">
        <f t="shared" ca="1" si="2"/>
        <v>45876</v>
      </c>
      <c r="AI13" s="43">
        <f ca="1">_xll.BInterpol('Base IPCA'!$C$3:$C$13,'Base IPCA'!$E$3:$E$13,AH13,"Cubic","Extrapolate=Linear","MultiX=Average","Skip=True","Sort=True")</f>
        <v>12.033303296703297</v>
      </c>
      <c r="AJ13" s="43">
        <f ca="1">_xll.BInterpol('Base IPCA'!$C$3:$C$13,'Base IPCA'!$D$3:$D$13,AH13,"Cubic","Extrapolate=Linear","MultiX=Average","Skip=True","Sort=True")</f>
        <v>12.049667765567767</v>
      </c>
    </row>
    <row r="14" spans="1:36" x14ac:dyDescent="0.25"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4"/>
        <v>5000</v>
      </c>
      <c r="AH14" s="42">
        <f t="shared" ca="1" si="2"/>
        <v>45877</v>
      </c>
      <c r="AI14" s="43">
        <f ca="1">_xll.BInterpol('Base IPCA'!$C$3:$C$13,'Base IPCA'!$E$3:$E$13,AH14,"Cubic","Extrapolate=Linear","MultiX=Average","Skip=True","Sort=True")</f>
        <v>12.028236263736265</v>
      </c>
      <c r="AJ14" s="43">
        <f ca="1">_xll.BInterpol('Base IPCA'!$C$3:$C$13,'Base IPCA'!$D$3:$D$13,AH14,"Cubic","Extrapolate=Linear","MultiX=Average","Skip=True","Sort=True")</f>
        <v>12.044512087912089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4800</v>
      </c>
      <c r="AH15" s="42">
        <f t="shared" ca="1" si="2"/>
        <v>45878</v>
      </c>
      <c r="AI15" s="43">
        <f ca="1">_xll.BInterpol('Base IPCA'!$C$3:$C$13,'Base IPCA'!$E$3:$E$13,AH15,"Cubic","Extrapolate=Linear","MultiX=Average","Skip=True","Sort=True")</f>
        <v>12.023169230769231</v>
      </c>
      <c r="AJ15" s="43">
        <f ca="1">_xll.BInterpol('Base IPCA'!$C$3:$C$13,'Base IPCA'!$D$3:$D$13,AH15,"Cubic","Extrapolate=Linear","MultiX=Average","Skip=True","Sort=True")</f>
        <v>12.039356410256412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3"/>
        <v>2500</v>
      </c>
      <c r="AH16" s="42">
        <f t="shared" ca="1" si="2"/>
        <v>45879</v>
      </c>
      <c r="AI16" s="43">
        <f ca="1">_xll.BInterpol('Base IPCA'!$C$3:$C$13,'Base IPCA'!$E$3:$E$13,AH16,"Cubic","Extrapolate=Linear","MultiX=Average","Skip=True","Sort=True")</f>
        <v>12.018102197802198</v>
      </c>
      <c r="AJ16" s="43">
        <f ca="1">_xll.BInterpol('Base IPCA'!$C$3:$C$13,'Base IPCA'!$D$3:$D$13,AH16,"Cubic","Extrapolate=Linear","MultiX=Average","Skip=True","Sort=True")</f>
        <v>12.034200732600734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3"/>
        <v>4800</v>
      </c>
      <c r="AH17" s="42">
        <f t="shared" ca="1" si="2"/>
        <v>45880</v>
      </c>
      <c r="AI17" s="43">
        <f ca="1">_xll.BInterpol('Base IPCA'!$C$3:$C$13,'Base IPCA'!$E$3:$E$13,AH17,"Cubic","Extrapolate=Linear","MultiX=Average","Skip=True","Sort=True")</f>
        <v>12.013035164835165</v>
      </c>
      <c r="AJ17" s="43">
        <f ca="1">_xll.BInterpol('Base IPCA'!$C$3:$C$13,'Base IPCA'!$D$3:$D$13,AH17,"Cubic","Extrapolate=Linear","MultiX=Average","Skip=True","Sort=True")</f>
        <v>12.029045054945055</v>
      </c>
    </row>
    <row r="18" spans="1:36" x14ac:dyDescent="0.25">
      <c r="A18" s="259" t="s">
        <v>149</v>
      </c>
      <c r="B18" s="259" t="s">
        <v>116</v>
      </c>
      <c r="C18" s="261" t="str">
        <f>_xll.BDP(A18,"FUT_DLV_DT_FIRST")</f>
        <v>17/08/2026</v>
      </c>
      <c r="D18" s="259">
        <f>_xll.BDP(A18,$D$17)</f>
        <v>10.1</v>
      </c>
      <c r="E18" s="259">
        <f t="shared" ref="E18:E26" ca="1" si="5">NETWORKDAYS(TODAY(),C18,feriadosbr)</f>
        <v>267</v>
      </c>
      <c r="F18" s="262">
        <f t="shared" ref="F18:F26" ca="1" si="6">100000/((1+D18%)^(E18/252))</f>
        <v>90307.816242468776</v>
      </c>
      <c r="G18" s="262">
        <f t="shared" ref="G18:G25" ca="1" si="7">F18*$F$30*$F$32</f>
        <v>165336.90459395546</v>
      </c>
      <c r="H18" s="259">
        <f t="shared" ref="H18:H26" ca="1" si="8">F18*$F$37</f>
        <v>90343.540270273297</v>
      </c>
      <c r="I18" s="262">
        <f t="shared" ref="I18:I26" ca="1" si="9">H18*$F$34</f>
        <v>165428.05658889742</v>
      </c>
      <c r="J18" s="257">
        <f t="shared" ref="J18:J26" ca="1" si="10">(((100000/H18)^(252/(E18-1)))-1)*100</f>
        <v>10.098572946414453</v>
      </c>
      <c r="K18" s="257">
        <f>_xll.BDP(A18,"LAST_PRICE")</f>
        <v>10.07</v>
      </c>
      <c r="L18" s="257">
        <f t="shared" ref="L18:L26" si="11">+K18-D18</f>
        <v>-2.9999999999999361E-2</v>
      </c>
      <c r="M18" s="259">
        <f ca="1">I18-((100000/((1+(J18+0.01)%)^((E18-1)/252)))*$F$34)</f>
        <v>15.858716444228776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45881</v>
      </c>
      <c r="AI18" s="43">
        <f ca="1">_xll.BInterpol('Base IPCA'!$C$3:$C$13,'Base IPCA'!$E$3:$E$13,AH18,"Cubic","Extrapolate=Linear","MultiX=Average","Skip=True","Sort=True")</f>
        <v>12.007968131868132</v>
      </c>
      <c r="AJ18" s="43">
        <f ca="1">_xll.BInterpol('Base IPCA'!$C$3:$C$13,'Base IPCA'!$D$3:$D$13,AH18,"Cubic","Extrapolate=Linear","MultiX=Average","Skip=True","Sort=True")</f>
        <v>12.023889377289379</v>
      </c>
    </row>
    <row r="19" spans="1:36" x14ac:dyDescent="0.25">
      <c r="A19" s="125" t="s">
        <v>312</v>
      </c>
      <c r="B19" s="125" t="s">
        <v>313</v>
      </c>
      <c r="C19" s="263" t="str">
        <f>_xll.BDP(A19,"FUT_DLV_DT_FIRST")</f>
        <v>17/05/2027</v>
      </c>
      <c r="D19" s="258">
        <f>_xll.BDP(A19,$D$17)</f>
        <v>8.7899999999999991</v>
      </c>
      <c r="E19" s="125">
        <f t="shared" ca="1" si="5"/>
        <v>453</v>
      </c>
      <c r="F19" s="264">
        <f t="shared" ca="1" si="6"/>
        <v>85946.255168658521</v>
      </c>
      <c r="G19" s="133">
        <f t="shared" ca="1" si="7"/>
        <v>157351.69315660757</v>
      </c>
      <c r="H19" s="125">
        <f t="shared" ca="1" si="8"/>
        <v>85980.253847146058</v>
      </c>
      <c r="I19" s="133">
        <f t="shared" ca="1" si="9"/>
        <v>157438.44281950913</v>
      </c>
      <c r="J19" s="258">
        <f t="shared" ca="1" si="10"/>
        <v>8.7862893162047975</v>
      </c>
      <c r="K19" s="258">
        <f>_xll.BDP(A19,"LAST_PRICE")</f>
        <v>8.7200000000000006</v>
      </c>
      <c r="L19" s="258">
        <f t="shared" si="11"/>
        <v>-6.9999999999998508E-2</v>
      </c>
      <c r="M19" s="125">
        <f ca="1">I19-((100000/((1+(J19+0.01)%)^((E19-1)/252)))*$F$34)</f>
        <v>25.954863874387229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45882</v>
      </c>
      <c r="AI19" s="43">
        <f ca="1">_xll.BInterpol('Base IPCA'!$C$3:$C$13,'Base IPCA'!$E$3:$E$13,AH19,"Cubic","Extrapolate=Linear","MultiX=Average","Skip=True","Sort=True")</f>
        <v>12.002901098901098</v>
      </c>
      <c r="AJ19" s="43">
        <f ca="1">_xll.BInterpol('Base IPCA'!$C$3:$C$13,'Base IPCA'!$D$3:$D$13,AH19,"Cubic","Extrapolate=Linear","MultiX=Average","Skip=True","Sort=True")</f>
        <v>12.0187336996337</v>
      </c>
    </row>
    <row r="20" spans="1:36" x14ac:dyDescent="0.25">
      <c r="A20" s="259" t="s">
        <v>150</v>
      </c>
      <c r="B20" s="259" t="s">
        <v>179</v>
      </c>
      <c r="C20" s="261" t="str">
        <f>_xll.BDP(A20,"FUT_DLV_DT_FIRST")</f>
        <v>15/08/2028</v>
      </c>
      <c r="D20" s="259">
        <f>_xll.BDP(A20,$D$17)</f>
        <v>8.2200000000000006</v>
      </c>
      <c r="E20" s="259">
        <f t="shared" ref="E20" ca="1" si="12">NETWORKDAYS(TODAY(),C20,feriadosbr)</f>
        <v>768</v>
      </c>
      <c r="F20" s="262">
        <f t="shared" ref="F20" ca="1" si="13">100000/((1+D20%)^(E20/252))</f>
        <v>78603.832102103144</v>
      </c>
      <c r="G20" s="262">
        <f t="shared" ca="1" si="7"/>
        <v>143909.07487001197</v>
      </c>
      <c r="H20" s="259">
        <f t="shared" ca="1" si="8"/>
        <v>78634.926259844899</v>
      </c>
      <c r="I20" s="262">
        <f t="shared" ca="1" si="9"/>
        <v>143988.41347440198</v>
      </c>
      <c r="J20" s="257">
        <f t="shared" ref="J20" ca="1" si="14">(((100000/H20)^(252/(E20-1)))-1)*100</f>
        <v>8.2170835152969968</v>
      </c>
      <c r="K20" s="257">
        <f>_xll.BDP(A20,"LAST_PRICE")</f>
        <v>8.14</v>
      </c>
      <c r="L20" s="257">
        <f t="shared" si="11"/>
        <v>-8.0000000000000071E-2</v>
      </c>
      <c r="M20" s="257">
        <f t="shared" ref="M20:M25" ca="1" si="15">I20-((100000/((1+(J20+0.01)%)^((E20-1)/252)))*$F$34)</f>
        <v>40.489779328141594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45883</v>
      </c>
      <c r="AI20" s="43">
        <f ca="1">_xll.BInterpol('Base IPCA'!$C$3:$C$13,'Base IPCA'!$E$3:$E$13,AH20,"Cubic","Extrapolate=Linear","MultiX=Average","Skip=True","Sort=True")</f>
        <v>11.997834065934066</v>
      </c>
      <c r="AJ20" s="43">
        <f ca="1">_xll.BInterpol('Base IPCA'!$C$3:$C$13,'Base IPCA'!$D$3:$D$13,AH20,"Cubic","Extrapolate=Linear","MultiX=Average","Skip=True","Sort=True")</f>
        <v>12.013578021978024</v>
      </c>
    </row>
    <row r="21" spans="1:36" x14ac:dyDescent="0.25">
      <c r="A21" s="125" t="s">
        <v>1217</v>
      </c>
      <c r="B21" s="125" t="s">
        <v>1218</v>
      </c>
      <c r="C21" s="263" t="str">
        <f>_xll.BDP(A21,"FUT_DLV_DT_FIRST")</f>
        <v>15/05/2029</v>
      </c>
      <c r="D21" s="258">
        <f>_xll.BDP(A21,$D$17)</f>
        <v>7.9450000000000003</v>
      </c>
      <c r="E21" s="125">
        <f t="shared" ca="1" si="5"/>
        <v>953</v>
      </c>
      <c r="F21" s="264">
        <f t="shared" ca="1" si="6"/>
        <v>74892.178098662043</v>
      </c>
      <c r="G21" s="133">
        <f t="shared" ca="1" si="7"/>
        <v>137113.72304570195</v>
      </c>
      <c r="H21" s="125">
        <f t="shared" ca="1" si="8"/>
        <v>74921.803997770869</v>
      </c>
      <c r="I21" s="133">
        <f t="shared" ca="1" si="9"/>
        <v>137189.31530031824</v>
      </c>
      <c r="J21" s="258">
        <f t="shared" ca="1" si="10"/>
        <v>7.9423677423983596</v>
      </c>
      <c r="K21" s="258">
        <f>_xll.BDP(A21,"LAST_PRICE")</f>
        <v>7.875</v>
      </c>
      <c r="L21" s="258">
        <f t="shared" si="11"/>
        <v>-7.0000000000000284E-2</v>
      </c>
      <c r="M21" s="258">
        <f t="shared" ca="1" si="15"/>
        <v>48.003029644867638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3"/>
        <v>254187</v>
      </c>
      <c r="AH21" s="42">
        <f t="shared" ca="1" si="2"/>
        <v>45884</v>
      </c>
      <c r="AI21" s="43">
        <f ca="1">_xll.BInterpol('Base IPCA'!$C$3:$C$13,'Base IPCA'!$E$3:$E$13,AH21,"Cubic","Extrapolate=Linear","MultiX=Average","Skip=True","Sort=True")</f>
        <v>11.992767032967034</v>
      </c>
      <c r="AJ21" s="43">
        <f ca="1">_xll.BInterpol('Base IPCA'!$C$3:$C$13,'Base IPCA'!$D$3:$D$13,AH21,"Cubic","Extrapolate=Linear","MultiX=Average","Skip=True","Sort=True")</f>
        <v>12.008422344322344</v>
      </c>
    </row>
    <row r="22" spans="1:36" x14ac:dyDescent="0.25">
      <c r="A22" s="259" t="s">
        <v>151</v>
      </c>
      <c r="B22" s="259" t="s">
        <v>180</v>
      </c>
      <c r="C22" s="261" t="str">
        <f>_xll.BDP(A22,"FUT_DLV_DT_FIRST")</f>
        <v>15/08/2030</v>
      </c>
      <c r="D22" s="259">
        <f>_xll.BDP(A22,$D$17)</f>
        <v>7.85</v>
      </c>
      <c r="E22" s="259">
        <f ca="1">NETWORKDAYS(TODAY(),C22,feriadosbr)</f>
        <v>1274</v>
      </c>
      <c r="F22" s="262">
        <f t="shared" ca="1" si="6"/>
        <v>68245.797186463053</v>
      </c>
      <c r="G22" s="262">
        <f t="shared" ca="1" si="7"/>
        <v>124945.42917593435</v>
      </c>
      <c r="H22" s="259">
        <f t="shared" ca="1" si="8"/>
        <v>68272.793905658269</v>
      </c>
      <c r="I22" s="262">
        <f t="shared" ca="1" si="9"/>
        <v>125014.31292065086</v>
      </c>
      <c r="J22" s="257">
        <f t="shared" ca="1" si="10"/>
        <v>7.8479586268980217</v>
      </c>
      <c r="K22" s="257">
        <f>_xll.BDP(A22,"LAST_PRICE")</f>
        <v>7.7850000000000001</v>
      </c>
      <c r="L22" s="257">
        <f t="shared" si="11"/>
        <v>-6.4999999999999503E-2</v>
      </c>
      <c r="M22" s="257">
        <f t="shared" ca="1" si="15"/>
        <v>58.540150615634047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5275</v>
      </c>
      <c r="AH22" s="42">
        <f t="shared" ca="1" si="2"/>
        <v>45885</v>
      </c>
      <c r="AI22" s="43">
        <f ca="1">_xll.BInterpol('Base IPCA'!$C$3:$C$13,'Base IPCA'!$E$3:$E$13,AH22,"Cubic","Extrapolate=Linear","MultiX=Average","Skip=True","Sort=True")</f>
        <v>11.9877</v>
      </c>
      <c r="AJ22" s="43">
        <f ca="1">_xll.BInterpol('Base IPCA'!$C$3:$C$13,'Base IPCA'!$D$3:$D$13,AH22,"Cubic","Extrapolate=Linear","MultiX=Average","Skip=True","Sort=True")</f>
        <v>12.003266666666669</v>
      </c>
    </row>
    <row r="23" spans="1:36" x14ac:dyDescent="0.25">
      <c r="A23" s="125" t="s">
        <v>445</v>
      </c>
      <c r="B23" s="125" t="s">
        <v>438</v>
      </c>
      <c r="C23" s="263" t="str">
        <f>_xll.BDP(A23,"FUT_DLV_DT_FIRST")</f>
        <v>16/08/2032</v>
      </c>
      <c r="D23" s="258">
        <f>_xll.BDP(A23,$D$17)</f>
        <v>7.74</v>
      </c>
      <c r="E23" s="125">
        <f t="shared" ca="1" si="5"/>
        <v>1796</v>
      </c>
      <c r="F23" s="264">
        <f t="shared" ca="1" si="6"/>
        <v>58782.741952369819</v>
      </c>
      <c r="G23" s="133">
        <f t="shared" ca="1" si="7"/>
        <v>107620.32570752795</v>
      </c>
      <c r="H23" s="125">
        <f t="shared" ca="1" si="8"/>
        <v>58805.995269693914</v>
      </c>
      <c r="I23" s="133">
        <f t="shared" ca="1" si="9"/>
        <v>107679.65793833652</v>
      </c>
      <c r="J23" s="258">
        <f t="shared" ca="1" si="10"/>
        <v>7.7384924974883695</v>
      </c>
      <c r="K23" s="258">
        <f>_xll.BDP(A23,"LAST_PRICE")</f>
        <v>7.66</v>
      </c>
      <c r="L23" s="258">
        <f t="shared" si="11"/>
        <v>-8.0000000000000071E-2</v>
      </c>
      <c r="M23" s="258">
        <f t="shared" ca="1" si="15"/>
        <v>71.164430896053091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6"/>
        <v>2070</v>
      </c>
      <c r="AH23" s="42">
        <f t="shared" ca="1" si="2"/>
        <v>45886</v>
      </c>
      <c r="AI23" s="43">
        <f ca="1">_xll.BInterpol('Base IPCA'!$C$3:$C$13,'Base IPCA'!$E$3:$E$13,AH23,"Cubic","Extrapolate=Linear","MultiX=Average","Skip=True","Sort=True")</f>
        <v>11.982632967032968</v>
      </c>
      <c r="AJ23" s="43">
        <f ca="1">_xll.BInterpol('Base IPCA'!$C$3:$C$13,'Base IPCA'!$D$3:$D$13,AH23,"Cubic","Extrapolate=Linear","MultiX=Average","Skip=True","Sort=True")</f>
        <v>11.998110989010989</v>
      </c>
    </row>
    <row r="24" spans="1:36" x14ac:dyDescent="0.25">
      <c r="A24" s="259" t="s">
        <v>1873</v>
      </c>
      <c r="B24" s="259" t="s">
        <v>1874</v>
      </c>
      <c r="C24" s="261" t="str">
        <f>_xll.BDP(A24,"FUT_DLV_DT_FIRST")</f>
        <v>16/05/2033</v>
      </c>
      <c r="D24" s="259">
        <f>_xll.BDP(A24,$D$17)</f>
        <v>7.65</v>
      </c>
      <c r="E24" s="259">
        <f t="shared" ref="E24" ca="1" si="17">NETWORKDAYS(TODAY(),C24,feriadosbr)</f>
        <v>1991</v>
      </c>
      <c r="F24" s="262">
        <f t="shared" ref="F24" ca="1" si="18">100000/((1+D24%)^(E24/252))</f>
        <v>55855.214269741664</v>
      </c>
      <c r="G24" s="262">
        <f t="shared" ca="1" si="7"/>
        <v>102260.56411325709</v>
      </c>
      <c r="H24" s="259">
        <f t="shared" ca="1" si="8"/>
        <v>55877.309513659886</v>
      </c>
      <c r="I24" s="262">
        <f t="shared" ca="1" si="9"/>
        <v>102316.94145046262</v>
      </c>
      <c r="J24" s="257">
        <f t="shared" ref="J24" ca="1" si="19">(((100000/H24)^(252/(E24-1)))-1)*100</f>
        <v>7.6485961458832463</v>
      </c>
      <c r="K24" s="257">
        <f>_xll.BDP(A24,"LAST_PRICE")</f>
        <v>7.54</v>
      </c>
      <c r="L24" s="257">
        <f t="shared" si="11"/>
        <v>-0.11000000000000032</v>
      </c>
      <c r="M24" s="257">
        <f t="shared" ca="1" si="15"/>
        <v>75.026081906908075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45887</v>
      </c>
      <c r="AI24" s="43">
        <f ca="1">_xll.BInterpol('Base IPCA'!$C$3:$C$13,'Base IPCA'!$E$3:$E$13,AH24,"Cubic","Extrapolate=Linear","MultiX=Average","Skip=True","Sort=True")</f>
        <v>11.977565934065934</v>
      </c>
      <c r="AJ24" s="43">
        <f ca="1">_xll.BInterpol('Base IPCA'!$C$3:$C$13,'Base IPCA'!$D$3:$D$13,AH24,"Cubic","Extrapolate=Linear","MultiX=Average","Skip=True","Sort=True")</f>
        <v>11.992955311355313</v>
      </c>
    </row>
    <row r="25" spans="1:36" x14ac:dyDescent="0.25">
      <c r="A25" s="125" t="s">
        <v>152</v>
      </c>
      <c r="B25" s="125" t="s">
        <v>183</v>
      </c>
      <c r="C25" s="263" t="str">
        <f>_xll.BDP(A25,"FUT_DLV_DT_FIRST")</f>
        <v>15/05/2035</v>
      </c>
      <c r="D25" s="258">
        <f>_xll.BDP(A25,$D$17)</f>
        <v>7.4850000000000003</v>
      </c>
      <c r="E25" s="125">
        <f t="shared" ca="1" si="5"/>
        <v>2512</v>
      </c>
      <c r="F25" s="264">
        <f t="shared" ca="1" si="6"/>
        <v>48698.60965091551</v>
      </c>
      <c r="G25" s="133">
        <f t="shared" ca="1" si="7"/>
        <v>89158.14502804089</v>
      </c>
      <c r="H25" s="125">
        <f t="shared" ca="1" si="8"/>
        <v>48717.873880276784</v>
      </c>
      <c r="I25" s="133">
        <f t="shared" ca="1" si="9"/>
        <v>89207.298862174823</v>
      </c>
      <c r="J25" s="258">
        <f t="shared" ca="1" si="10"/>
        <v>7.4838234714406981</v>
      </c>
      <c r="K25" s="258">
        <f>_xll.BDP(A25,"LAST_PRICE")</f>
        <v>7.43</v>
      </c>
      <c r="L25" s="258">
        <f t="shared" si="11"/>
        <v>-5.5000000000000604E-2</v>
      </c>
      <c r="M25" s="258">
        <f t="shared" ca="1" si="15"/>
        <v>82.657443889562273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45888</v>
      </c>
      <c r="AI25" s="43">
        <f ca="1">_xll.BInterpol('Base IPCA'!$C$3:$C$13,'Base IPCA'!$E$3:$E$13,AH25,"Cubic","Extrapolate=Linear","MultiX=Average","Skip=True","Sort=True")</f>
        <v>11.972498901098902</v>
      </c>
      <c r="AJ25" s="43">
        <f ca="1">_xll.BInterpol('Base IPCA'!$C$3:$C$13,'Base IPCA'!$D$3:$D$13,AH25,"Cubic","Extrapolate=Linear","MultiX=Average","Skip=True","Sort=True")</f>
        <v>11.987799633699634</v>
      </c>
    </row>
    <row r="26" spans="1:36" x14ac:dyDescent="0.25">
      <c r="A26" s="259" t="s">
        <v>153</v>
      </c>
      <c r="B26" s="259" t="s">
        <v>184</v>
      </c>
      <c r="C26" s="261" t="str">
        <f>_xll.BDP(A26,"FUT_DLV_DT_FIRST")</f>
        <v>15/08/2040</v>
      </c>
      <c r="D26" s="259">
        <f>_xll.BDP(A26,$D$17)</f>
        <v>7.2850000000000001</v>
      </c>
      <c r="E26" s="259">
        <f t="shared" ca="1" si="5"/>
        <v>3883</v>
      </c>
      <c r="F26" s="262">
        <f t="shared" ca="1" si="6"/>
        <v>33840.183108675294</v>
      </c>
      <c r="G26" s="262">
        <f ca="1">F26*$F$30*$F$32</f>
        <v>61955.114838109366</v>
      </c>
      <c r="H26" s="259">
        <f t="shared" ca="1" si="8"/>
        <v>33853.569631487873</v>
      </c>
      <c r="I26" s="262">
        <f t="shared" ca="1" si="9"/>
        <v>61989.271352217445</v>
      </c>
      <c r="J26" s="257">
        <f t="shared" ca="1" si="10"/>
        <v>7.2841889273079108</v>
      </c>
      <c r="K26" s="257">
        <f>_xll.BDP(A26,"LAST_PRICE")</f>
        <v>7.2850000000000001</v>
      </c>
      <c r="L26" s="257">
        <f t="shared" si="11"/>
        <v>0</v>
      </c>
      <c r="M26" s="259">
        <f ca="1">I26-((100000/((1+(J26+0.01)%)^((E26-1)/252)))*$F$34)</f>
        <v>88.941369751591992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20"/>
        <v>6830</v>
      </c>
      <c r="AH26" s="42">
        <f t="shared" ca="1" si="2"/>
        <v>45889</v>
      </c>
      <c r="AI26" s="43">
        <f ca="1">_xll.BInterpol('Base IPCA'!$C$3:$C$13,'Base IPCA'!$E$3:$E$13,AH26,"Cubic","Extrapolate=Linear","MultiX=Average","Skip=True","Sort=True")</f>
        <v>11.967431868131868</v>
      </c>
      <c r="AJ26" s="43">
        <f ca="1">_xll.BInterpol('Base IPCA'!$C$3:$C$13,'Base IPCA'!$D$3:$D$13,AH26,"Cubic","Extrapolate=Linear","MultiX=Average","Skip=True","Sort=True")</f>
        <v>11.982643956043956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4262</v>
      </c>
      <c r="AH27" s="42">
        <f t="shared" ca="1" si="2"/>
        <v>45890</v>
      </c>
      <c r="AI27" s="43">
        <f ca="1">_xll.BInterpol('Base IPCA'!$C$3:$C$13,'Base IPCA'!$E$3:$E$13,AH27,"Cubic","Extrapolate=Linear","MultiX=Average","Skip=True","Sort=True")</f>
        <v>11.962364835164836</v>
      </c>
      <c r="AJ27" s="43">
        <f ca="1">_xll.BInterpol('Base IPCA'!$C$3:$C$13,'Base IPCA'!$D$3:$D$13,AH27,"Cubic","Extrapolate=Linear","MultiX=Average","Skip=True","Sort=True")</f>
        <v>11.977488278388279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3"/>
        <v>4000</v>
      </c>
      <c r="AH28" s="42">
        <f t="shared" ca="1" si="2"/>
        <v>45891</v>
      </c>
      <c r="AI28" s="43">
        <f ca="1">_xll.BInterpol('Base IPCA'!$C$3:$C$13,'Base IPCA'!$E$3:$E$13,AH28,"Cubic","Extrapolate=Linear","MultiX=Average","Skip=True","Sort=True")</f>
        <v>11.957297802197802</v>
      </c>
      <c r="AJ28" s="43">
        <f ca="1">_xll.BInterpol('Base IPCA'!$C$3:$C$13,'Base IPCA'!$D$3:$D$13,AH28,"Cubic","Extrapolate=Linear","MultiX=Average","Skip=True","Sort=True")</f>
        <v>11.972332600732601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14.9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1">SUM(Q29:AB29)</f>
        <v>4606</v>
      </c>
      <c r="AH29" s="42">
        <f t="shared" ca="1" si="2"/>
        <v>45892</v>
      </c>
      <c r="AI29" s="43">
        <f ca="1">_xll.BInterpol('Base IPCA'!$C$3:$C$13,'Base IPCA'!$E$3:$E$13,AH29,"Cubic","Extrapolate=Linear","MultiX=Average","Skip=True","Sort=True")</f>
        <v>11.95223076923077</v>
      </c>
      <c r="AJ29" s="43">
        <f ca="1">_xll.BInterpol('Base IPCA'!$C$3:$C$13,'Base IPCA'!$D$3:$D$13,AH29,"Cubic","Extrapolate=Linear","MultiX=Average","Skip=True","Sort=True")</f>
        <v>11.967176923076924</v>
      </c>
    </row>
    <row r="30" spans="1:36" x14ac:dyDescent="0.25">
      <c r="B30" s="268">
        <f ca="1">_xll.BDH(B28,C29,DATE(YEAR(H31)-1,MONTH(H31),DAY(H31)),H31,"Sort=d","cols=2;rows=11")</f>
        <v>45838</v>
      </c>
      <c r="C30" s="125">
        <v>7312.97</v>
      </c>
      <c r="D30" s="162"/>
      <c r="E30" s="267" t="s">
        <v>1105</v>
      </c>
      <c r="F30" s="269">
        <v>2.5000000000000001E-4</v>
      </c>
      <c r="H30" s="270">
        <f ca="1">TODAY()</f>
        <v>45867</v>
      </c>
      <c r="I30" s="267" t="s">
        <v>344</v>
      </c>
      <c r="J30" s="271">
        <f>+_xll.BDP("BRSTNCNTB3D4 Govt", "INFLATION_ASSUMPTION")</f>
        <v>0.36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45893</v>
      </c>
      <c r="AI30" s="43">
        <f ca="1">_xll.BInterpol('Base IPCA'!$C$3:$C$13,'Base IPCA'!$E$3:$E$13,AH30,"Cubic","Extrapolate=Linear","MultiX=Average","Skip=True","Sort=True")</f>
        <v>11.947163736263736</v>
      </c>
      <c r="AJ30" s="43">
        <f ca="1">_xll.BInterpol('Base IPCA'!$C$3:$C$13,'Base IPCA'!$D$3:$D$13,AH30,"Cubic","Extrapolate=Linear","MultiX=Average","Skip=True","Sort=True")</f>
        <v>11.962021245421246</v>
      </c>
    </row>
    <row r="31" spans="1:36" x14ac:dyDescent="0.25">
      <c r="B31" s="268">
        <v>45808</v>
      </c>
      <c r="C31" s="125">
        <v>7295.46</v>
      </c>
      <c r="E31" s="267" t="s">
        <v>1106</v>
      </c>
      <c r="F31" s="272">
        <f>C30</f>
        <v>7312.97</v>
      </c>
      <c r="H31" s="268">
        <f ca="1">WORKDAY(WORKDAY(DATE(YEAR(EOMONTH(H32,1)),MONTH(EOMONTH(H32,1)),I29),-1,feriadosbr),1,feriadosbr)</f>
        <v>45884</v>
      </c>
      <c r="I31" s="125">
        <f ca="1">+NETWORKDAYS(H32,H31,feriadosbr)-1</f>
        <v>23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1"/>
        <v>4200</v>
      </c>
      <c r="AH31" s="42">
        <f t="shared" ca="1" si="2"/>
        <v>45894</v>
      </c>
      <c r="AI31" s="43">
        <f ca="1">_xll.BInterpol('Base IPCA'!$C$3:$C$13,'Base IPCA'!$E$3:$E$13,AH31,"Cubic","Extrapolate=Linear","MultiX=Average","Skip=True","Sort=True")</f>
        <v>11.942096703296704</v>
      </c>
      <c r="AJ31" s="43">
        <f ca="1">_xll.BInterpol('Base IPCA'!$C$3:$C$13,'Base IPCA'!$D$3:$D$13,AH31,"Cubic","Extrapolate=Linear","MultiX=Average","Skip=True","Sort=True")</f>
        <v>11.956865567765568</v>
      </c>
    </row>
    <row r="32" spans="1:36" x14ac:dyDescent="0.25">
      <c r="B32" s="268">
        <v>45777</v>
      </c>
      <c r="C32" s="125">
        <v>7276.54</v>
      </c>
      <c r="D32" s="162"/>
      <c r="E32" s="267" t="s">
        <v>1108</v>
      </c>
      <c r="F32" s="272">
        <f ca="1">+IF(I32=0,F31/((1+J30%)^(1/I37)),ROUND(F31*J38,2))</f>
        <v>7323.26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45853</v>
      </c>
      <c r="I32" s="125">
        <f ca="1">+NETWORKDAYS(H32,H30,feriadosbr)-1</f>
        <v>10</v>
      </c>
      <c r="J32" s="273">
        <f ca="1">(1+J30%)^(I32/I31)</f>
        <v>1.0015636279368685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3"/>
        <v>440</v>
      </c>
      <c r="AH32" s="42">
        <f t="shared" ca="1" si="2"/>
        <v>45895</v>
      </c>
      <c r="AI32" s="43">
        <f ca="1">_xll.BInterpol('Base IPCA'!$C$3:$C$13,'Base IPCA'!$E$3:$E$13,AH32,"Cubic","Extrapolate=Linear","MultiX=Average","Skip=True","Sort=True")</f>
        <v>11.93702967032967</v>
      </c>
      <c r="AJ32" s="43">
        <f ca="1">_xll.BInterpol('Base IPCA'!$C$3:$C$13,'Base IPCA'!$D$3:$D$13,AH32,"Cubic","Extrapolate=Linear","MultiX=Average","Skip=True","Sort=True")</f>
        <v>11.951709890109891</v>
      </c>
    </row>
    <row r="33" spans="2:36" x14ac:dyDescent="0.25">
      <c r="B33" s="268">
        <v>45747</v>
      </c>
      <c r="C33" s="125">
        <v>7245.38</v>
      </c>
      <c r="E33" s="267" t="s">
        <v>1109</v>
      </c>
      <c r="F33" s="272">
        <f ca="1">ROUND(F31*J32,2)</f>
        <v>7324.4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45896</v>
      </c>
      <c r="AI33" s="43">
        <f ca="1">_xll.BInterpol('Base IPCA'!$C$3:$C$13,'Base IPCA'!$E$3:$E$13,AH33,"Cubic","Extrapolate=Linear","MultiX=Average","Skip=True","Sort=True")</f>
        <v>11.931962637362638</v>
      </c>
      <c r="AJ33" s="43">
        <f ca="1">_xll.BInterpol('Base IPCA'!$C$3:$C$13,'Base IPCA'!$D$3:$D$13,AH33,"Cubic","Extrapolate=Linear","MultiX=Average","Skip=True","Sort=True")</f>
        <v>11.946554212454213</v>
      </c>
    </row>
    <row r="34" spans="2:36" x14ac:dyDescent="0.25">
      <c r="B34" s="268">
        <v>45716</v>
      </c>
      <c r="C34" s="125">
        <v>7205.03</v>
      </c>
      <c r="E34" s="267" t="s">
        <v>1110</v>
      </c>
      <c r="F34" s="269">
        <f ca="1">F33*F30</f>
        <v>1.8310999999999999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2">SUM(Q34:AB34)</f>
        <v>660</v>
      </c>
      <c r="AH34" s="42">
        <f t="shared" ca="1" si="2"/>
        <v>45897</v>
      </c>
      <c r="AI34" s="43">
        <f ca="1">_xll.BInterpol('Base IPCA'!$C$3:$C$13,'Base IPCA'!$E$3:$E$13,AH34,"Cubic","Extrapolate=Linear","MultiX=Average","Skip=True","Sort=True")</f>
        <v>11.926895604395604</v>
      </c>
      <c r="AJ34" s="43">
        <f ca="1">_xll.BInterpol('Base IPCA'!$C$3:$C$13,'Base IPCA'!$D$3:$D$13,AH34,"Cubic","Extrapolate=Linear","MultiX=Average","Skip=True","Sort=True")</f>
        <v>11.941398534798536</v>
      </c>
    </row>
    <row r="35" spans="2:36" x14ac:dyDescent="0.25">
      <c r="B35" s="268">
        <v>45688</v>
      </c>
      <c r="C35" s="125">
        <v>7111.86</v>
      </c>
      <c r="E35" s="267" t="s">
        <v>1112</v>
      </c>
      <c r="F35" s="274">
        <f>1+cdi_diario</f>
        <v>1.0005513106415402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45898</v>
      </c>
      <c r="AI35" s="43">
        <f ca="1">_xll.BInterpol('Base IPCA'!$C$3:$C$13,'Base IPCA'!$E$3:$E$13,AH35,"Cubic","Extrapolate=Linear","MultiX=Average","Skip=True","Sort=True")</f>
        <v>11.921828571428572</v>
      </c>
      <c r="AJ35" s="43">
        <f ca="1">_xll.BInterpol('Base IPCA'!$C$3:$C$13,'Base IPCA'!$D$3:$D$13,AH35,"Cubic","Extrapolate=Linear","MultiX=Average","Skip=True","Sort=True")</f>
        <v>11.936242857142858</v>
      </c>
    </row>
    <row r="36" spans="2:36" x14ac:dyDescent="0.25">
      <c r="B36" s="268">
        <v>45657</v>
      </c>
      <c r="C36" s="125">
        <v>7100.5</v>
      </c>
      <c r="E36" s="267" t="s">
        <v>1113</v>
      </c>
      <c r="F36" s="274">
        <f ca="1">F33/F32</f>
        <v>1.0001556683771982</v>
      </c>
      <c r="H36" s="268">
        <f ca="1">+WORKDAY(H30,-1,feriadosbr)</f>
        <v>45866</v>
      </c>
      <c r="I36" s="267" t="s">
        <v>344</v>
      </c>
      <c r="J36" s="275">
        <f>+_xll.BDP("BRSTNCNTB3D4 Govt", "INFLATION_ASSUMPTION")</f>
        <v>0.36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45899</v>
      </c>
      <c r="AI36" s="43">
        <f ca="1">_xll.BInterpol('Base IPCA'!$C$3:$C$13,'Base IPCA'!$E$3:$E$13,AH36,"Cubic","Extrapolate=Linear","MultiX=Average","Skip=True","Sort=True")</f>
        <v>11.91676153846154</v>
      </c>
      <c r="AJ36" s="43">
        <f ca="1">_xll.BInterpol('Base IPCA'!$C$3:$C$13,'Base IPCA'!$D$3:$D$13,AH36,"Cubic","Extrapolate=Linear","MultiX=Average","Skip=True","Sort=True")</f>
        <v>11.93108717948718</v>
      </c>
    </row>
    <row r="37" spans="2:36" x14ac:dyDescent="0.25">
      <c r="B37" s="268">
        <v>45626</v>
      </c>
      <c r="C37" s="125">
        <v>7063.77</v>
      </c>
      <c r="E37" s="267" t="s">
        <v>1114</v>
      </c>
      <c r="F37" s="274">
        <f ca="1">F35/F36</f>
        <v>1.0003955806849387</v>
      </c>
      <c r="H37" s="268">
        <f ca="1">WORKDAY(WORKDAY(DATE(YEAR(EOMONTH(H38,1)),MONTH(EOMONTH(H38,1)),I35),-1,feriadosbr),1,feriadosbr)</f>
        <v>45884</v>
      </c>
      <c r="I37" s="125">
        <f ca="1">+NETWORKDAYS(H38,H37,feriadosbr)-1</f>
        <v>23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45900</v>
      </c>
      <c r="AI37" s="43">
        <f ca="1">_xll.BInterpol('Base IPCA'!$C$3:$C$13,'Base IPCA'!$E$3:$E$13,AH37,"Cubic","Extrapolate=Linear","MultiX=Average","Skip=True","Sort=True")</f>
        <v>11.911694505494506</v>
      </c>
      <c r="AJ37" s="43">
        <f ca="1">_xll.BInterpol('Base IPCA'!$C$3:$C$13,'Base IPCA'!$D$3:$D$13,AH37,"Cubic","Extrapolate=Linear","MultiX=Average","Skip=True","Sort=True")</f>
        <v>11.925931501831503</v>
      </c>
    </row>
    <row r="38" spans="2:36" x14ac:dyDescent="0.25">
      <c r="B38" s="268">
        <v>45596</v>
      </c>
      <c r="C38" s="125">
        <v>7036.33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45853</v>
      </c>
      <c r="I38" s="125">
        <f ca="1">+NETWORKDAYS(H38,H36,feriadosbr)-1</f>
        <v>9</v>
      </c>
      <c r="J38" s="276">
        <f ca="1">(1+J36%)^(I38/I37)</f>
        <v>1.001407155184254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45901</v>
      </c>
      <c r="AI38" s="43">
        <f ca="1">_xll.BInterpol('Base IPCA'!$C$3:$C$13,'Base IPCA'!$E$3:$E$13,AH38,"Cubic","Extrapolate=Linear","MultiX=Average","Skip=True","Sort=True")</f>
        <v>11.906627472527472</v>
      </c>
      <c r="AJ38" s="43">
        <f ca="1">_xll.BInterpol('Base IPCA'!$C$3:$C$13,'Base IPCA'!$D$3:$D$13,AH38,"Cubic","Extrapolate=Linear","MultiX=Average","Skip=True","Sort=True")</f>
        <v>11.920775824175825</v>
      </c>
    </row>
    <row r="39" spans="2:36" x14ac:dyDescent="0.25">
      <c r="B39" s="268">
        <v>45565</v>
      </c>
      <c r="C39" s="125">
        <v>6997.15</v>
      </c>
      <c r="E39" s="267" t="s">
        <v>1115</v>
      </c>
      <c r="F39" s="277">
        <f>((1+cdi)^(1/252)-1)*10000</f>
        <v>5.513106415402369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45902</v>
      </c>
      <c r="AI39" s="43">
        <f ca="1">_xll.BInterpol('Base IPCA'!$C$3:$C$13,'Base IPCA'!$E$3:$E$13,AH39,"Cubic","Extrapolate=Linear","MultiX=Average","Skip=True","Sort=True")</f>
        <v>11.90156043956044</v>
      </c>
      <c r="AJ39" s="43">
        <f ca="1">_xll.BInterpol('Base IPCA'!$C$3:$C$13,'Base IPCA'!$D$3:$D$13,AH39,"Cubic","Extrapolate=Linear","MultiX=Average","Skip=True","Sort=True")</f>
        <v>11.915620146520148</v>
      </c>
    </row>
    <row r="40" spans="2:36" x14ac:dyDescent="0.25">
      <c r="B40" s="268">
        <v>45535</v>
      </c>
      <c r="C40" s="125">
        <v>6966.5</v>
      </c>
      <c r="E40" s="267" t="s">
        <v>1116</v>
      </c>
      <c r="F40" s="277">
        <f>F39*22</f>
        <v>121.28834113885212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45903</v>
      </c>
      <c r="AI40" s="43">
        <f ca="1">_xll.BInterpol('Base IPCA'!$C$3:$C$13,'Base IPCA'!$E$3:$E$13,AH40,"Cubic","Extrapolate=Linear","MultiX=Average","Skip=True","Sort=True")</f>
        <v>11.896493406593407</v>
      </c>
      <c r="AJ40" s="43">
        <f ca="1">_xll.BInterpol('Base IPCA'!$C$3:$C$13,'Base IPCA'!$D$3:$D$13,AH40,"Cubic","Extrapolate=Linear","MultiX=Average","Skip=True","Sort=True")</f>
        <v>11.91046446886447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45904</v>
      </c>
      <c r="AI41" s="43">
        <f ca="1">_xll.BInterpol('Base IPCA'!$C$3:$C$13,'Base IPCA'!$E$3:$E$13,AH41,"Cubic","Extrapolate=Linear","MultiX=Average","Skip=True","Sort=True")</f>
        <v>11.891426373626373</v>
      </c>
      <c r="AJ41" s="43">
        <f ca="1">_xll.BInterpol('Base IPCA'!$C$3:$C$13,'Base IPCA'!$D$3:$D$13,AH41,"Cubic","Extrapolate=Linear","MultiX=Average","Skip=True","Sort=True")</f>
        <v>11.905308791208792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4"/>
        <v>3600</v>
      </c>
      <c r="AH42" s="42">
        <f t="shared" ca="1" si="2"/>
        <v>45905</v>
      </c>
      <c r="AI42" s="43">
        <f ca="1">_xll.BInterpol('Base IPCA'!$C$3:$C$13,'Base IPCA'!$E$3:$E$13,AH42,"Cubic","Extrapolate=Linear","MultiX=Average","Skip=True","Sort=True")</f>
        <v>11.886359340659341</v>
      </c>
      <c r="AJ42" s="43">
        <f ca="1">_xll.BInterpol('Base IPCA'!$C$3:$C$13,'Base IPCA'!$D$3:$D$13,AH42,"Cubic","Extrapolate=Linear","MultiX=Average","Skip=True","Sort=True")</f>
        <v>11.900153113553113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0</v>
      </c>
      <c r="AH43" s="42">
        <f t="shared" ca="1" si="2"/>
        <v>45906</v>
      </c>
      <c r="AI43" s="43">
        <f ca="1">_xll.BInterpol('Base IPCA'!$C$3:$C$13,'Base IPCA'!$E$3:$E$13,AH43,"Cubic","Extrapolate=Linear","MultiX=Average","Skip=True","Sort=True")</f>
        <v>11.881292307692307</v>
      </c>
      <c r="AJ43" s="43">
        <f ca="1">_xll.BInterpol('Base IPCA'!$C$3:$C$13,'Base IPCA'!$D$3:$D$13,AH43,"Cubic","Extrapolate=Linear","MultiX=Average","Skip=True","Sort=True")</f>
        <v>11.894997435897437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0"/>
        <v>3000</v>
      </c>
      <c r="AH44" s="42">
        <f t="shared" ca="1" si="2"/>
        <v>45907</v>
      </c>
      <c r="AI44" s="43">
        <f ca="1">_xll.BInterpol('Base IPCA'!$C$3:$C$13,'Base IPCA'!$E$3:$E$13,AH44,"Cubic","Extrapolate=Linear","MultiX=Average","Skip=True","Sort=True")</f>
        <v>11.876225274725275</v>
      </c>
      <c r="AJ44" s="43">
        <f ca="1">_xll.BInterpol('Base IPCA'!$C$3:$C$13,'Base IPCA'!$D$3:$D$13,AH44,"Cubic","Extrapolate=Linear","MultiX=Average","Skip=True","Sort=True")</f>
        <v>11.889841758241758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0"/>
        <v>10549</v>
      </c>
      <c r="AH45" s="42">
        <f t="shared" ca="1" si="2"/>
        <v>45908</v>
      </c>
      <c r="AI45" s="43">
        <f ca="1">_xll.BInterpol('Base IPCA'!$C$3:$C$13,'Base IPCA'!$E$3:$E$13,AH45,"Cubic","Extrapolate=Linear","MultiX=Average","Skip=True","Sort=True")</f>
        <v>11.871158241758241</v>
      </c>
      <c r="AJ45" s="43">
        <f ca="1">_xll.BInterpol('Base IPCA'!$C$3:$C$13,'Base IPCA'!$D$3:$D$13,AH45,"Cubic","Extrapolate=Linear","MultiX=Average","Skip=True","Sort=True")</f>
        <v>11.884686080586082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0"/>
        <v>1307</v>
      </c>
      <c r="AH46" s="42">
        <f t="shared" ca="1" si="2"/>
        <v>45909</v>
      </c>
      <c r="AI46" s="43">
        <f ca="1">_xll.BInterpol('Base IPCA'!$C$3:$C$13,'Base IPCA'!$E$3:$E$13,AH46,"Cubic","Extrapolate=Linear","MultiX=Average","Skip=True","Sort=True")</f>
        <v>11.866091208791209</v>
      </c>
      <c r="AJ46" s="43">
        <f ca="1">_xll.BInterpol('Base IPCA'!$C$3:$C$13,'Base IPCA'!$D$3:$D$13,AH46,"Cubic","Extrapolate=Linear","MultiX=Average","Skip=True","Sort=True")</f>
        <v>11.879530402930403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0"/>
        <v>7085</v>
      </c>
      <c r="AH47" s="42">
        <f t="shared" ca="1" si="2"/>
        <v>45910</v>
      </c>
      <c r="AI47" s="43">
        <f ca="1">_xll.BInterpol('Base IPCA'!$C$3:$C$13,'Base IPCA'!$E$3:$E$13,AH47,"Cubic","Extrapolate=Linear","MultiX=Average","Skip=True","Sort=True")</f>
        <v>11.861024175824177</v>
      </c>
      <c r="AJ47" s="43">
        <f ca="1">_xll.BInterpol('Base IPCA'!$C$3:$C$13,'Base IPCA'!$D$3:$D$13,AH47,"Cubic","Extrapolate=Linear","MultiX=Average","Skip=True","Sort=True")</f>
        <v>11.874374725274727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45911</v>
      </c>
      <c r="AI48" s="43">
        <f ca="1">_xll.BInterpol('Base IPCA'!$C$3:$C$13,'Base IPCA'!$E$3:$E$13,AH48,"Cubic","Extrapolate=Linear","MultiX=Average","Skip=True","Sort=True")</f>
        <v>11.855957142857143</v>
      </c>
      <c r="AJ48" s="43">
        <f ca="1">_xll.BInterpol('Base IPCA'!$C$3:$C$13,'Base IPCA'!$D$3:$D$13,AH48,"Cubic","Extrapolate=Linear","MultiX=Average","Skip=True","Sort=True")</f>
        <v>11.869219047619048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45912</v>
      </c>
      <c r="AI49" s="43">
        <f ca="1">_xll.BInterpol('Base IPCA'!$C$3:$C$13,'Base IPCA'!$E$3:$E$13,AH49,"Cubic","Extrapolate=Linear","MultiX=Average","Skip=True","Sort=True")</f>
        <v>11.850890109890109</v>
      </c>
      <c r="AJ49" s="43">
        <f ca="1">_xll.BInterpol('Base IPCA'!$C$3:$C$13,'Base IPCA'!$D$3:$D$13,AH49,"Cubic","Extrapolate=Linear","MultiX=Average","Skip=True","Sort=True")</f>
        <v>11.864063369963372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2"/>
        <v>45913</v>
      </c>
      <c r="AI50" s="43">
        <f ca="1">_xll.BInterpol('Base IPCA'!$C$3:$C$13,'Base IPCA'!$E$3:$E$13,AH50,"Cubic","Extrapolate=Linear","MultiX=Average","Skip=True","Sort=True")</f>
        <v>11.845823076923077</v>
      </c>
      <c r="AJ50" s="43">
        <f ca="1">_xll.BInterpol('Base IPCA'!$C$3:$C$13,'Base IPCA'!$D$3:$D$13,AH50,"Cubic","Extrapolate=Linear","MultiX=Average","Skip=True","Sort=True")</f>
        <v>11.858907692307692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25</v>
      </c>
      <c r="AH51" s="42">
        <f t="shared" ca="1" si="2"/>
        <v>45914</v>
      </c>
      <c r="AI51" s="43">
        <f ca="1">_xll.BInterpol('Base IPCA'!$C$3:$C$13,'Base IPCA'!$E$3:$E$13,AH51,"Cubic","Extrapolate=Linear","MultiX=Average","Skip=True","Sort=True")</f>
        <v>11.840756043956045</v>
      </c>
      <c r="AJ51" s="43">
        <f ca="1">_xll.BInterpol('Base IPCA'!$C$3:$C$13,'Base IPCA'!$D$3:$D$13,AH51,"Cubic","Extrapolate=Linear","MultiX=Average","Skip=True","Sort=True")</f>
        <v>11.853752014652015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45915</v>
      </c>
      <c r="AI52" s="43">
        <f ca="1">_xll.BInterpol('Base IPCA'!$C$3:$C$13,'Base IPCA'!$E$3:$E$13,AH52,"Cubic","Extrapolate=Linear","MultiX=Average","Skip=True","Sort=True")</f>
        <v>11.835689010989011</v>
      </c>
      <c r="AJ52" s="43">
        <f ca="1">_xll.BInterpol('Base IPCA'!$C$3:$C$13,'Base IPCA'!$D$3:$D$13,AH52,"Cubic","Extrapolate=Linear","MultiX=Average","Skip=True","Sort=True")</f>
        <v>11.848596336996337</v>
      </c>
    </row>
    <row r="53" spans="7:36" ht="15.75" thickBot="1" x14ac:dyDescent="0.3">
      <c r="I53" s="1"/>
      <c r="AH53" s="42">
        <f t="shared" ca="1" si="2"/>
        <v>45916</v>
      </c>
      <c r="AI53" s="43">
        <f ca="1">_xll.BInterpol('Base IPCA'!$C$3:$C$13,'Base IPCA'!$E$3:$E$13,AH53,"Cubic","Extrapolate=Linear","MultiX=Average","Skip=True","Sort=True")</f>
        <v>11.830621978021979</v>
      </c>
      <c r="AJ53" s="43">
        <f ca="1">_xll.BInterpol('Base IPCA'!$C$3:$C$13,'Base IPCA'!$D$3:$D$13,AH53,"Cubic","Extrapolate=Linear","MultiX=Average","Skip=True","Sort=True")</f>
        <v>11.84344065934066</v>
      </c>
    </row>
    <row r="54" spans="7:36" ht="15.75" thickBot="1" x14ac:dyDescent="0.3">
      <c r="I54" s="1"/>
      <c r="P54" s="45" t="s">
        <v>66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159</v>
      </c>
      <c r="AH54" s="42">
        <f t="shared" ca="1" si="2"/>
        <v>45917</v>
      </c>
      <c r="AI54" s="43">
        <f ca="1">_xll.BInterpol('Base IPCA'!$C$3:$C$13,'Base IPCA'!$E$3:$E$13,AH54,"Cubic","Extrapolate=Linear","MultiX=Average","Skip=True","Sort=True")</f>
        <v>11.825554945054945</v>
      </c>
      <c r="AJ54" s="43">
        <f ca="1">_xll.BInterpol('Base IPCA'!$C$3:$C$13,'Base IPCA'!$D$3:$D$13,AH54,"Cubic","Extrapolate=Linear","MultiX=Average","Skip=True","Sort=True")</f>
        <v>11.838284981684982</v>
      </c>
    </row>
    <row r="55" spans="7:36" x14ac:dyDescent="0.25">
      <c r="O55" t="s">
        <v>179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251.29149599999459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85.337429999998164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336.62892599999276</v>
      </c>
      <c r="AD55" s="5">
        <f t="shared" ref="AD55:AD86" ca="1" si="28">+AC55/$AC$105</f>
        <v>4.7895939764462459E-3</v>
      </c>
      <c r="AH55" s="42">
        <f t="shared" ca="1" si="2"/>
        <v>45918</v>
      </c>
      <c r="AI55" s="43">
        <f ca="1">_xll.BInterpol('Base IPCA'!$C$3:$C$13,'Base IPCA'!$E$3:$E$13,AH55,"Cubic","Extrapolate=Linear","MultiX=Average","Skip=True","Sort=True")</f>
        <v>11.820487912087913</v>
      </c>
      <c r="AJ55" s="43">
        <f ca="1">_xll.BInterpol('Base IPCA'!$C$3:$C$13,'Base IPCA'!$D$3:$D$13,AH55,"Cubic","Extrapolate=Linear","MultiX=Average","Skip=True","Sort=True")</f>
        <v>11.833129304029304</v>
      </c>
    </row>
    <row r="56" spans="7:36" x14ac:dyDescent="0.25">
      <c r="O56" t="s">
        <v>179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90.818079500003364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61.47075250000227</v>
      </c>
      <c r="AA56" s="16">
        <f>AA4*_xll.BDP($P56&amp;" Corp","RISK_MTY_MID")/100</f>
        <v>0</v>
      </c>
      <c r="AB56" s="16">
        <f>AB4*_xll.BDP($P56&amp;" Corp","RISK_MTY_MID")/100</f>
        <v>46.400503500001726</v>
      </c>
      <c r="AC56" s="55">
        <f t="shared" si="27"/>
        <v>198.68933550000736</v>
      </c>
      <c r="AD56" s="5">
        <f t="shared" ca="1" si="28"/>
        <v>2.8269740684582849E-3</v>
      </c>
      <c r="AH56" s="42">
        <f t="shared" ca="1" si="2"/>
        <v>45919</v>
      </c>
      <c r="AI56" s="43">
        <f ca="1">_xll.BInterpol('Base IPCA'!$C$3:$C$13,'Base IPCA'!$E$3:$E$13,AH56,"Cubic","Extrapolate=Linear","MultiX=Average","Skip=True","Sort=True")</f>
        <v>11.815420879120879</v>
      </c>
      <c r="AJ56" s="43">
        <f ca="1">_xll.BInterpol('Base IPCA'!$C$3:$C$13,'Base IPCA'!$D$3:$D$13,AH56,"Cubic","Extrapolate=Linear","MultiX=Average","Skip=True","Sort=True")</f>
        <v>11.827973626373627</v>
      </c>
    </row>
    <row r="57" spans="7:36" x14ac:dyDescent="0.25">
      <c r="N57" s="202"/>
      <c r="O57" t="s">
        <v>313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83.155840000002172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83.155840000002172</v>
      </c>
      <c r="AD57" s="5">
        <f t="shared" ca="1" si="28"/>
        <v>1.183150583946986E-3</v>
      </c>
      <c r="AH57" s="42">
        <f t="shared" ca="1" si="2"/>
        <v>45920</v>
      </c>
      <c r="AI57" s="43">
        <f ca="1">_xll.BInterpol('Base IPCA'!$C$3:$C$13,'Base IPCA'!$E$3:$E$13,AH57,"Cubic","Extrapolate=Linear","MultiX=Average","Skip=True","Sort=True")</f>
        <v>11.810353846153847</v>
      </c>
      <c r="AJ57" s="43">
        <f ca="1">_xll.BInterpol('Base IPCA'!$C$3:$C$13,'Base IPCA'!$D$3:$D$13,AH57,"Cubic","Extrapolate=Linear","MultiX=Average","Skip=True","Sort=True")</f>
        <v>11.822817948717949</v>
      </c>
    </row>
    <row r="58" spans="7:36" x14ac:dyDescent="0.25">
      <c r="O58" t="s">
        <v>179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1712.9014945003757</v>
      </c>
      <c r="V58" s="16">
        <f>V6*_xll.BDP($P58&amp;" Corp","RISK_MTY_MID")/100</f>
        <v>0</v>
      </c>
      <c r="W58" s="16">
        <f>W6*_xll.BDP($P58&amp;" Corp","RISK_MTY_MID")/100</f>
        <v>89.091840500019529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488.99729650010727</v>
      </c>
      <c r="AA58" s="16">
        <f>AA6*_xll.BDP($P58&amp;" Corp","RISK_MTY_MID")/100</f>
        <v>0</v>
      </c>
      <c r="AB58" s="16">
        <f>AB6*_xll.BDP($P58&amp;" Corp","RISK_MTY_MID")/100</f>
        <v>330.56701000007246</v>
      </c>
      <c r="AC58" s="55">
        <f t="shared" si="27"/>
        <v>2621.5576415005753</v>
      </c>
      <c r="AD58" s="5">
        <f t="shared" ca="1" si="28"/>
        <v>3.7299815074828276E-2</v>
      </c>
      <c r="AH58" s="42">
        <f t="shared" ca="1" si="2"/>
        <v>45921</v>
      </c>
      <c r="AI58" s="43">
        <f ca="1">_xll.BInterpol('Base IPCA'!$C$3:$C$13,'Base IPCA'!$E$3:$E$13,AH58,"Cubic","Extrapolate=Linear","MultiX=Average","Skip=True","Sort=True")</f>
        <v>11.805286813186814</v>
      </c>
      <c r="AJ58" s="43">
        <f ca="1">_xll.BInterpol('Base IPCA'!$C$3:$C$13,'Base IPCA'!$D$3:$D$13,AH58,"Cubic","Extrapolate=Linear","MultiX=Average","Skip=True","Sort=True")</f>
        <v>11.817662271062272</v>
      </c>
    </row>
    <row r="59" spans="7:36" x14ac:dyDescent="0.25">
      <c r="O59" t="s">
        <v>177</v>
      </c>
      <c r="P59" s="52" t="str">
        <f t="shared" si="26"/>
        <v>BRFS31</v>
      </c>
      <c r="Q59" s="16">
        <f>Q7*_xll.BDP($P59&amp;" Corp","RISK_MTY_MID")/100</f>
        <v>55.040406999971594</v>
      </c>
      <c r="R59" s="16">
        <f>R7*_xll.BDP($P59&amp;" Corp","RISK_MTY_MID")/100</f>
        <v>50.115498999974136</v>
      </c>
      <c r="S59" s="16">
        <f>S7*_xll.BDP($P59&amp;" Corp","RISK_MTY_MID")/100</f>
        <v>130.23645599993279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7.8433719999959521</v>
      </c>
      <c r="W59" s="16">
        <f>W7*_xll.BDP($P59&amp;" Corp","RISK_MTY_MID")/100</f>
        <v>0</v>
      </c>
      <c r="X59" s="16">
        <f>X7*_xll.BDP($P59&amp;" Corp","RISK_MTY_MID")/100</f>
        <v>86.869904999955168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1.1400249999994116</v>
      </c>
      <c r="AB59" s="16">
        <f>AB7*_xll.BDP($P59&amp;" Corp","RISK_MTY_MID")/100</f>
        <v>7.3873619999961875</v>
      </c>
      <c r="AC59" s="55">
        <f t="shared" si="27"/>
        <v>338.63302599982524</v>
      </c>
      <c r="AD59" s="5">
        <f t="shared" ca="1" si="28"/>
        <v>4.8181085351962976E-3</v>
      </c>
      <c r="AH59" s="42">
        <f t="shared" ca="1" si="2"/>
        <v>45922</v>
      </c>
      <c r="AI59" s="43">
        <f ca="1">_xll.BInterpol('Base IPCA'!$C$3:$C$13,'Base IPCA'!$E$3:$E$13,AH59,"Cubic","Extrapolate=Linear","MultiX=Average","Skip=True","Sort=True")</f>
        <v>11.800219780219781</v>
      </c>
      <c r="AJ59" s="43">
        <f ca="1">_xll.BInterpol('Base IPCA'!$C$3:$C$13,'Base IPCA'!$D$3:$D$13,AH59,"Cubic","Extrapolate=Linear","MultiX=Average","Skip=True","Sort=True")</f>
        <v>11.812506593406594</v>
      </c>
    </row>
    <row r="60" spans="7:36" x14ac:dyDescent="0.25">
      <c r="O60" t="s">
        <v>179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278.69419199997128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278.69419199997128</v>
      </c>
      <c r="AD60" s="5">
        <f t="shared" ca="1" si="28"/>
        <v>3.9652921070533458E-3</v>
      </c>
      <c r="AH60" s="42">
        <f t="shared" ca="1" si="2"/>
        <v>45923</v>
      </c>
      <c r="AI60" s="43">
        <f ca="1">_xll.BInterpol('Base IPCA'!$C$3:$C$13,'Base IPCA'!$E$3:$E$13,AH60,"Cubic","Extrapolate=Linear","MultiX=Average","Skip=True","Sort=True")</f>
        <v>11.795152747252747</v>
      </c>
      <c r="AJ60" s="43">
        <f ca="1">_xll.BInterpol('Base IPCA'!$C$3:$C$13,'Base IPCA'!$D$3:$D$13,AH60,"Cubic","Extrapolate=Linear","MultiX=Average","Skip=True","Sort=True")</f>
        <v>11.807350915750916</v>
      </c>
    </row>
    <row r="61" spans="7:36" x14ac:dyDescent="0.25">
      <c r="O61" t="s">
        <v>179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0</v>
      </c>
      <c r="T61" s="16">
        <f t="shared" si="29"/>
        <v>0</v>
      </c>
      <c r="U61" s="16">
        <f t="shared" si="29"/>
        <v>540.86505060000002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0</v>
      </c>
      <c r="AC61" s="55">
        <f t="shared" si="27"/>
        <v>671.08938060000003</v>
      </c>
      <c r="AD61" s="5">
        <f t="shared" ca="1" si="28"/>
        <v>9.5483346994930298E-3</v>
      </c>
      <c r="AH61" s="42">
        <f t="shared" ca="1" si="2"/>
        <v>45924</v>
      </c>
      <c r="AI61" s="43">
        <f ca="1">_xll.BInterpol('Base IPCA'!$C$3:$C$13,'Base IPCA'!$E$3:$E$13,AH61,"Cubic","Extrapolate=Linear","MultiX=Average","Skip=True","Sort=True")</f>
        <v>11.790085714285715</v>
      </c>
      <c r="AJ61" s="43">
        <f ca="1">_xll.BInterpol('Base IPCA'!$C$3:$C$13,'Base IPCA'!$D$3:$D$13,AH61,"Cubic","Extrapolate=Linear","MultiX=Average","Skip=True","Sort=True")</f>
        <v>11.802195238095239</v>
      </c>
    </row>
    <row r="62" spans="7:36" x14ac:dyDescent="0.25">
      <c r="O62" t="s">
        <v>180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945.90156999999999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261.99009999999998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147.80933999999999</v>
      </c>
      <c r="AC62" s="55">
        <f>SUM(Q62:AB62)</f>
        <v>1355.70101</v>
      </c>
      <c r="AD62" s="5">
        <f t="shared" ca="1" si="28"/>
        <v>1.9289065465985033E-2</v>
      </c>
      <c r="AH62" s="42">
        <f t="shared" ca="1" si="2"/>
        <v>45925</v>
      </c>
      <c r="AI62" s="43">
        <f ca="1">_xll.BInterpol('Base IPCA'!$C$3:$C$13,'Base IPCA'!$E$3:$E$13,AH62,"Cubic","Extrapolate=Linear","MultiX=Average","Skip=True","Sort=True")</f>
        <v>11.785018681318681</v>
      </c>
      <c r="AJ62" s="43">
        <f ca="1">_xll.BInterpol('Base IPCA'!$C$3:$C$13,'Base IPCA'!$D$3:$D$13,AH62,"Cubic","Extrapolate=Linear","MultiX=Average","Skip=True","Sort=True")</f>
        <v>11.797039560439561</v>
      </c>
    </row>
    <row r="63" spans="7:36" x14ac:dyDescent="0.25">
      <c r="O63" t="s">
        <v>438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453.99204810000003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108.92884890000001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562.92089700000008</v>
      </c>
      <c r="AD63" s="5">
        <f t="shared" ca="1" si="28"/>
        <v>8.0093014273139914E-3</v>
      </c>
      <c r="AH63" s="42">
        <f t="shared" ca="1" si="2"/>
        <v>45926</v>
      </c>
      <c r="AI63" s="43">
        <f ca="1">_xll.BInterpol('Base IPCA'!$C$3:$C$13,'Base IPCA'!$E$3:$E$13,AH63,"Cubic","Extrapolate=Linear","MultiX=Average","Skip=True","Sort=True")</f>
        <v>11.779951648351648</v>
      </c>
      <c r="AJ63" s="43">
        <f ca="1">_xll.BInterpol('Base IPCA'!$C$3:$C$13,'Base IPCA'!$D$3:$D$13,AH63,"Cubic","Extrapolate=Linear","MultiX=Average","Skip=True","Sort=True")</f>
        <v>11.791883882783884</v>
      </c>
    </row>
    <row r="64" spans="7:36" x14ac:dyDescent="0.25">
      <c r="O64" t="s">
        <v>180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1116.3305549999245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321.16268999997828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213.59253599998556</v>
      </c>
      <c r="AC64" s="55">
        <f t="shared" ref="AC64:AC67" si="31">SUM(Q64:AB64)</f>
        <v>1651.0857809998884</v>
      </c>
      <c r="AD64" s="5">
        <f t="shared" ca="1" si="28"/>
        <v>2.3491832996173599E-2</v>
      </c>
      <c r="AH64" s="42">
        <f t="shared" ca="1" si="2"/>
        <v>45927</v>
      </c>
      <c r="AI64" s="43">
        <f ca="1">_xll.BInterpol('Base IPCA'!$C$3:$C$13,'Base IPCA'!$E$3:$E$13,AH64,"Cubic","Extrapolate=Linear","MultiX=Average","Skip=True","Sort=True")</f>
        <v>11.774884615384615</v>
      </c>
      <c r="AJ64" s="43">
        <f ca="1">_xll.BInterpol('Base IPCA'!$C$3:$C$13,'Base IPCA'!$D$3:$D$13,AH64,"Cubic","Extrapolate=Linear","MultiX=Average","Skip=True","Sort=True")</f>
        <v>11.786728205128206</v>
      </c>
    </row>
    <row r="65" spans="10:36" x14ac:dyDescent="0.25">
      <c r="O65" t="s">
        <v>183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999.53895599999998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285.19939799999997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190.43094600000001</v>
      </c>
      <c r="AC65" s="55">
        <f t="shared" si="31"/>
        <v>1475.1693</v>
      </c>
      <c r="AD65" s="5">
        <f t="shared" ca="1" si="28"/>
        <v>2.0988873646344275E-2</v>
      </c>
      <c r="AH65" s="42">
        <f t="shared" ca="1" si="2"/>
        <v>45928</v>
      </c>
      <c r="AI65" s="43">
        <f ca="1">_xll.BInterpol('Base IPCA'!$C$3:$C$13,'Base IPCA'!$E$3:$E$13,AH65,"Cubic","Extrapolate=Linear","MultiX=Average","Skip=True","Sort=True")</f>
        <v>11.769817582417582</v>
      </c>
      <c r="AJ65" s="43">
        <f ca="1">_xll.BInterpol('Base IPCA'!$C$3:$C$13,'Base IPCA'!$D$3:$D$13,AH65,"Cubic","Extrapolate=Linear","MultiX=Average","Skip=True","Sort=True")</f>
        <v>11.781572527472527</v>
      </c>
    </row>
    <row r="66" spans="10:36" x14ac:dyDescent="0.25">
      <c r="O66" t="s">
        <v>180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1835.6904930003086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529.379623500089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355.27738350005973</v>
      </c>
      <c r="AC66" s="55">
        <f t="shared" si="31"/>
        <v>2720.3475000004573</v>
      </c>
      <c r="AD66" s="5">
        <f t="shared" ca="1" si="28"/>
        <v>3.8705408221048343E-2</v>
      </c>
      <c r="AH66" s="42">
        <f t="shared" ca="1" si="2"/>
        <v>45929</v>
      </c>
      <c r="AI66" s="43">
        <f ca="1">_xll.BInterpol('Base IPCA'!$C$3:$C$13,'Base IPCA'!$E$3:$E$13,AH66,"Cubic","Extrapolate=Linear","MultiX=Average","Skip=True","Sort=True")</f>
        <v>11.76475054945055</v>
      </c>
      <c r="AJ66" s="43">
        <f ca="1">_xll.BInterpol('Base IPCA'!$C$3:$C$13,'Base IPCA'!$D$3:$D$13,AH66,"Cubic","Extrapolate=Linear","MultiX=Average","Skip=True","Sort=True")</f>
        <v>11.776416849816851</v>
      </c>
    </row>
    <row r="67" spans="10:36" x14ac:dyDescent="0.25">
      <c r="O67" t="s">
        <v>180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1548.2027490000246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447.0566925000071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299.79095850000476</v>
      </c>
      <c r="AC67" s="55">
        <f t="shared" si="31"/>
        <v>2295.0504000000365</v>
      </c>
      <c r="AD67" s="5">
        <f t="shared" ca="1" si="28"/>
        <v>3.2654233556509517E-2</v>
      </c>
      <c r="AH67" s="42">
        <f t="shared" ca="1" si="2"/>
        <v>45930</v>
      </c>
      <c r="AI67" s="43">
        <f ca="1">_xll.BInterpol('Base IPCA'!$C$3:$C$13,'Base IPCA'!$E$3:$E$13,AH67,"Cubic","Extrapolate=Linear","MultiX=Average","Skip=True","Sort=True")</f>
        <v>11.759683516483516</v>
      </c>
      <c r="AJ67" s="43">
        <f ca="1">_xll.BInterpol('Base IPCA'!$C$3:$C$13,'Base IPCA'!$D$3:$D$13,AH67,"Cubic","Extrapolate=Linear","MultiX=Average","Skip=True","Sort=True")</f>
        <v>11.771261172161172</v>
      </c>
    </row>
    <row r="68" spans="10:36" x14ac:dyDescent="0.25">
      <c r="O68" t="s">
        <v>438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1010.6423414999206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290.04174149997721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200.56716699998427</v>
      </c>
      <c r="AC68" s="55">
        <f t="shared" si="30"/>
        <v>1501.251249999882</v>
      </c>
      <c r="AD68" s="5">
        <f t="shared" ca="1" si="28"/>
        <v>2.1359970545525808E-2</v>
      </c>
      <c r="AH68" s="42">
        <f t="shared" ca="1" si="2"/>
        <v>45931</v>
      </c>
      <c r="AI68" s="43">
        <f ca="1">_xll.BInterpol('Base IPCA'!$C$3:$C$13,'Base IPCA'!$E$3:$E$13,AH68,"Cubic","Extrapolate=Linear","MultiX=Average","Skip=True","Sort=True")</f>
        <v>11.754616483516484</v>
      </c>
      <c r="AJ68" s="43">
        <f ca="1">_xll.BInterpol('Base IPCA'!$C$3:$C$13,'Base IPCA'!$D$3:$D$13,AH68,"Cubic","Extrapolate=Linear","MultiX=Average","Skip=True","Sort=True")</f>
        <v>11.766105494505496</v>
      </c>
    </row>
    <row r="69" spans="10:36" x14ac:dyDescent="0.25">
      <c r="O69" t="s">
        <v>313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796.66580899971552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226.11717499991926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150.58181599994623</v>
      </c>
      <c r="AC69" s="55">
        <f t="shared" si="30"/>
        <v>1173.364799999581</v>
      </c>
      <c r="AD69" s="5">
        <f t="shared" ca="1" si="28"/>
        <v>1.6694765494549828E-2</v>
      </c>
      <c r="AH69" s="42">
        <f t="shared" ca="1" si="2"/>
        <v>45932</v>
      </c>
      <c r="AI69" s="43">
        <f ca="1">_xll.BInterpol('Base IPCA'!$C$3:$C$13,'Base IPCA'!$E$3:$E$13,AH69,"Cubic","Extrapolate=Linear","MultiX=Average","Skip=True","Sort=True")</f>
        <v>11.74954945054945</v>
      </c>
      <c r="AJ69" s="43">
        <f ca="1">_xll.BInterpol('Base IPCA'!$C$3:$C$13,'Base IPCA'!$D$3:$D$13,AH69,"Cubic","Extrapolate=Linear","MultiX=Average","Skip=True","Sort=True")</f>
        <v>11.760949816849816</v>
      </c>
    </row>
    <row r="70" spans="10:36" x14ac:dyDescent="0.25">
      <c r="O70" t="s">
        <v>180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1602.8069659998405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697.68149999993057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460.46978999995417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308.84034399996926</v>
      </c>
      <c r="AC70" s="55">
        <f t="shared" si="30"/>
        <v>3069.7985999996945</v>
      </c>
      <c r="AD70" s="5">
        <f t="shared" ca="1" si="28"/>
        <v>4.3677437521997063E-2</v>
      </c>
      <c r="AH70" s="42">
        <f t="shared" ref="AH70:AH133" ca="1" si="32">AH69+1</f>
        <v>45933</v>
      </c>
      <c r="AI70" s="43">
        <f ca="1">_xll.BInterpol('Base IPCA'!$C$3:$C$13,'Base IPCA'!$E$3:$E$13,AH70,"Cubic","Extrapolate=Linear","MultiX=Average","Skip=True","Sort=True")</f>
        <v>11.744482417582418</v>
      </c>
      <c r="AJ70" s="43">
        <f ca="1">_xll.BInterpol('Base IPCA'!$C$3:$C$13,'Base IPCA'!$D$3:$D$13,AH70,"Cubic","Extrapolate=Linear","MultiX=Average","Skip=True","Sort=True")</f>
        <v>11.755794139194141</v>
      </c>
    </row>
    <row r="71" spans="10:36" x14ac:dyDescent="0.25">
      <c r="O71" t="s">
        <v>183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1676.6246235002725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346.55325000005627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1095.8013765001781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346.55325000005627</v>
      </c>
      <c r="AC71" s="55">
        <f t="shared" si="30"/>
        <v>3465.5325000005632</v>
      </c>
      <c r="AD71" s="5">
        <f t="shared" ca="1" si="28"/>
        <v>4.9307983673339335E-2</v>
      </c>
      <c r="AH71" s="42">
        <f t="shared" ca="1" si="32"/>
        <v>45934</v>
      </c>
      <c r="AI71" s="43">
        <f ca="1">_xll.BInterpol('Base IPCA'!$C$3:$C$13,'Base IPCA'!$E$3:$E$13,AH71,"Cubic","Extrapolate=Linear","MultiX=Average","Skip=True","Sort=True")</f>
        <v>11.739415384615384</v>
      </c>
      <c r="AJ71" s="43">
        <f ca="1">_xll.BInterpol('Base IPCA'!$C$3:$C$13,'Base IPCA'!$D$3:$D$13,AH71,"Cubic","Extrapolate=Linear","MultiX=Average","Skip=True","Sort=True")</f>
        <v>11.750638461538461</v>
      </c>
    </row>
    <row r="72" spans="10:36" x14ac:dyDescent="0.25">
      <c r="O72" t="s">
        <v>184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2067.3617800000102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594.40491000000293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410.09331000000202</v>
      </c>
      <c r="AC72" s="55">
        <f t="shared" si="30"/>
        <v>3071.8600000000151</v>
      </c>
      <c r="AD72" s="5">
        <f t="shared" ca="1" si="28"/>
        <v>4.3706767351557166E-2</v>
      </c>
      <c r="AH72" s="42">
        <f t="shared" ca="1" si="32"/>
        <v>45935</v>
      </c>
      <c r="AI72" s="43">
        <f ca="1">_xll.BInterpol('Base IPCA'!$C$3:$C$13,'Base IPCA'!$E$3:$E$13,AH72,"Cubic","Extrapolate=Linear","MultiX=Average","Skip=True","Sort=True")</f>
        <v>11.734348351648352</v>
      </c>
      <c r="AJ72" s="43">
        <f ca="1">_xll.BInterpol('Base IPCA'!$C$3:$C$13,'Base IPCA'!$D$3:$D$13,AH72,"Cubic","Extrapolate=Linear","MultiX=Average","Skip=True","Sort=True")</f>
        <v>11.745482783882785</v>
      </c>
    </row>
    <row r="73" spans="10:36" x14ac:dyDescent="0.25">
      <c r="J73" s="5"/>
      <c r="O73" t="s">
        <v>180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665.45069850003927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184.53324100001089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315.84473600001866</v>
      </c>
      <c r="AC73" s="55">
        <f t="shared" si="30"/>
        <v>1165.8286755000688</v>
      </c>
      <c r="AD73" s="5">
        <f t="shared" ca="1" si="28"/>
        <v>1.6587540673030442E-2</v>
      </c>
      <c r="AH73" s="42">
        <f t="shared" ca="1" si="32"/>
        <v>45936</v>
      </c>
      <c r="AI73" s="43">
        <f ca="1">_xll.BInterpol('Base IPCA'!$C$3:$C$13,'Base IPCA'!$E$3:$E$13,AH73,"Cubic","Extrapolate=Linear","MultiX=Average","Skip=True","Sort=True")</f>
        <v>11.72928131868132</v>
      </c>
      <c r="AJ73" s="43">
        <f ca="1">_xll.BInterpol('Base IPCA'!$C$3:$C$13,'Base IPCA'!$D$3:$D$13,AH73,"Cubic","Extrapolate=Linear","MultiX=Average","Skip=True","Sort=True")</f>
        <v>11.740327106227106</v>
      </c>
    </row>
    <row r="74" spans="10:36" x14ac:dyDescent="0.25">
      <c r="J74" s="310"/>
      <c r="O74" t="s">
        <v>180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347.23937499998669</v>
      </c>
      <c r="U74" s="16">
        <f>IFERROR(U22*_xll.BDP($P74&amp;" Corp","RISK_MTY_MID")/100,(U22*0.41467))</f>
        <v>599.23594999997704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601.22017499997696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283.74417499998913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261.91769999998996</v>
      </c>
      <c r="AC74" s="55">
        <f t="shared" ref="AC74:AC75" si="33">SUM(Q74:AB74)</f>
        <v>2093.3573749999196</v>
      </c>
      <c r="AD74" s="5">
        <f t="shared" ca="1" si="28"/>
        <v>2.9784522658189972E-2</v>
      </c>
      <c r="AH74" s="42">
        <f t="shared" ca="1" si="32"/>
        <v>45937</v>
      </c>
      <c r="AI74" s="43">
        <f ca="1">_xll.BInterpol('Base IPCA'!$C$3:$C$13,'Base IPCA'!$E$3:$E$13,AH74,"Cubic","Extrapolate=Linear","MultiX=Average","Skip=True","Sort=True")</f>
        <v>11.724214285714286</v>
      </c>
      <c r="AJ74" s="43">
        <f ca="1">_xll.BInterpol('Base IPCA'!$C$3:$C$13,'Base IPCA'!$D$3:$D$13,AH74,"Cubic","Extrapolate=Linear","MultiX=Average","Skip=True","Sort=True")</f>
        <v>11.73517142857143</v>
      </c>
    </row>
    <row r="75" spans="10:36" x14ac:dyDescent="0.25">
      <c r="O75" t="s">
        <v>438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956.84654000012529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229.18480000003001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3"/>
        <v>1186.0313400001553</v>
      </c>
      <c r="AD75" s="5">
        <f t="shared" ca="1" si="28"/>
        <v>1.6874986441127567E-2</v>
      </c>
      <c r="AH75" s="42">
        <f t="shared" ca="1" si="32"/>
        <v>45938</v>
      </c>
      <c r="AI75" s="43">
        <f ca="1">_xll.BInterpol('Base IPCA'!$C$3:$C$13,'Base IPCA'!$E$3:$E$13,AH75,"Cubic","Extrapolate=Linear","MultiX=Average","Skip=True","Sort=True")</f>
        <v>11.719147252747252</v>
      </c>
      <c r="AJ75" s="43">
        <f ca="1">_xll.BInterpol('Base IPCA'!$C$3:$C$13,'Base IPCA'!$D$3:$D$13,AH75,"Cubic","Extrapolate=Linear","MultiX=Average","Skip=True","Sort=True")</f>
        <v>11.730015750915751</v>
      </c>
    </row>
    <row r="76" spans="10:36" x14ac:dyDescent="0.25">
      <c r="O76" t="s">
        <v>184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2005.600500000071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552.65436000001955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297.72025200001053</v>
      </c>
      <c r="AC76" s="55">
        <f t="shared" si="30"/>
        <v>2855.975112000101</v>
      </c>
      <c r="AD76" s="5">
        <f t="shared" ca="1" si="28"/>
        <v>4.063513304057647E-2</v>
      </c>
      <c r="AH76" s="42">
        <f t="shared" ca="1" si="32"/>
        <v>45939</v>
      </c>
      <c r="AI76" s="43">
        <f ca="1">_xll.BInterpol('Base IPCA'!$C$3:$C$13,'Base IPCA'!$E$3:$E$13,AH76,"Cubic","Extrapolate=Linear","MultiX=Average","Skip=True","Sort=True")</f>
        <v>11.71408021978022</v>
      </c>
      <c r="AJ76" s="43">
        <f ca="1">_xll.BInterpol('Base IPCA'!$C$3:$C$13,'Base IPCA'!$D$3:$D$13,AH76,"Cubic","Extrapolate=Linear","MultiX=Average","Skip=True","Sort=True")</f>
        <v>11.724860073260073</v>
      </c>
    </row>
    <row r="77" spans="10:36" x14ac:dyDescent="0.25">
      <c r="O77" t="s">
        <v>1218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766.65629599999636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216.33186399999897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135.90555999999935</v>
      </c>
      <c r="AC77" s="55">
        <f t="shared" ref="AC77:AC78" si="34">SUM(Q77:AB77)</f>
        <v>1118.8937199999946</v>
      </c>
      <c r="AD77" s="5">
        <f t="shared" ca="1" si="28"/>
        <v>1.5919744881328534E-2</v>
      </c>
      <c r="AH77" s="42">
        <f t="shared" ca="1" si="32"/>
        <v>45940</v>
      </c>
      <c r="AI77" s="43">
        <f ca="1">_xll.BInterpol('Base IPCA'!$C$3:$C$13,'Base IPCA'!$E$3:$E$13,AH77,"Cubic","Extrapolate=Linear","MultiX=Average","Skip=True","Sort=True")</f>
        <v>11.709013186813188</v>
      </c>
      <c r="AJ77" s="43">
        <f ca="1">_xll.BInterpol('Base IPCA'!$C$3:$C$13,'Base IPCA'!$D$3:$D$13,AH77,"Cubic","Extrapolate=Linear","MultiX=Average","Skip=True","Sort=True")</f>
        <v>11.719704395604396</v>
      </c>
    </row>
    <row r="78" spans="10:36" x14ac:dyDescent="0.25">
      <c r="O78" t="s">
        <v>184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3314.4505950001935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701.21218000004092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1320.8880600000768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232.37845500001356</v>
      </c>
      <c r="AC78" s="55">
        <f t="shared" si="34"/>
        <v>5568.9292900003247</v>
      </c>
      <c r="AD78" s="5">
        <f t="shared" ca="1" si="28"/>
        <v>7.923534825002293E-2</v>
      </c>
      <c r="AH78" s="42">
        <f t="shared" ca="1" si="32"/>
        <v>45941</v>
      </c>
      <c r="AI78" s="43">
        <f ca="1">_xll.BInterpol('Base IPCA'!$C$3:$C$13,'Base IPCA'!$E$3:$E$13,AH78,"Cubic","Extrapolate=Linear","MultiX=Average","Skip=True","Sort=True")</f>
        <v>11.703946153846154</v>
      </c>
      <c r="AJ78" s="43">
        <f ca="1">_xll.BInterpol('Base IPCA'!$C$3:$C$13,'Base IPCA'!$D$3:$D$13,AH78,"Cubic","Extrapolate=Linear","MultiX=Average","Skip=True","Sort=True")</f>
        <v>11.714548717948718</v>
      </c>
    </row>
    <row r="79" spans="10:36" x14ac:dyDescent="0.25">
      <c r="O79" t="s">
        <v>180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1055.3088974998748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813.74401699990335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227.78928649997295</v>
      </c>
      <c r="AC79" s="55">
        <f t="shared" si="30"/>
        <v>2096.8422009997512</v>
      </c>
      <c r="AD79" s="5">
        <f t="shared" ca="1" si="28"/>
        <v>2.9834105151934902E-2</v>
      </c>
      <c r="AH79" s="42">
        <f t="shared" ca="1" si="32"/>
        <v>45942</v>
      </c>
      <c r="AI79" s="43">
        <f ca="1">_xll.BInterpol('Base IPCA'!$C$3:$C$13,'Base IPCA'!$E$3:$E$13,AH79,"Cubic","Extrapolate=Linear","MultiX=Average","Skip=True","Sort=True")</f>
        <v>11.698879120879122</v>
      </c>
      <c r="AJ79" s="43">
        <f ca="1">_xll.BInterpol('Base IPCA'!$C$3:$C$13,'Base IPCA'!$D$3:$D$13,AH79,"Cubic","Extrapolate=Linear","MultiX=Average","Skip=True","Sort=True")</f>
        <v>11.70939304029304</v>
      </c>
    </row>
    <row r="80" spans="10:36" x14ac:dyDescent="0.25">
      <c r="O80" t="s">
        <v>438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1030.429537500115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1017.1204625001135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30"/>
        <v>2047.5500000002285</v>
      </c>
      <c r="AD80" s="5">
        <f t="shared" ca="1" si="28"/>
        <v>2.9132770207851409E-2</v>
      </c>
      <c r="AH80" s="42">
        <f t="shared" ca="1" si="32"/>
        <v>45943</v>
      </c>
      <c r="AI80" s="43">
        <f ca="1">_xll.BInterpol('Base IPCA'!$C$3:$C$13,'Base IPCA'!$E$3:$E$13,AH80,"Cubic","Extrapolate=Linear","MultiX=Average","Skip=True","Sort=True")</f>
        <v>11.693812087912088</v>
      </c>
      <c r="AJ80" s="43">
        <f ca="1">_xll.BInterpol('Base IPCA'!$C$3:$C$13,'Base IPCA'!$D$3:$D$13,AH80,"Cubic","Extrapolate=Linear","MultiX=Average","Skip=True","Sort=True")</f>
        <v>11.704237362637363</v>
      </c>
    </row>
    <row r="81" spans="14:36" x14ac:dyDescent="0.25">
      <c r="O81" t="s">
        <v>180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1443.2142650001849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395.76985500005071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193.25217000002479</v>
      </c>
      <c r="AC81" s="55">
        <f t="shared" ref="AC81:AC83" si="35">SUM(Q81:AB81)</f>
        <v>2032.2362900002604</v>
      </c>
      <c r="AD81" s="5">
        <f t="shared" ca="1" si="28"/>
        <v>2.8914885030708628E-2</v>
      </c>
      <c r="AH81" s="42">
        <f t="shared" ca="1" si="32"/>
        <v>45944</v>
      </c>
      <c r="AI81" s="43">
        <f ca="1">_xll.BInterpol('Base IPCA'!$C$3:$C$13,'Base IPCA'!$E$3:$E$13,AH81,"Cubic","Extrapolate=Linear","MultiX=Average","Skip=True","Sort=True")</f>
        <v>11.688745054945056</v>
      </c>
      <c r="AJ81" s="43">
        <f ca="1">_xll.BInterpol('Base IPCA'!$C$3:$C$13,'Base IPCA'!$D$3:$D$13,AH81,"Cubic","Extrapolate=Linear","MultiX=Average","Skip=True","Sort=True")</f>
        <v>11.699081684981685</v>
      </c>
    </row>
    <row r="82" spans="14:36" x14ac:dyDescent="0.25">
      <c r="O82" t="s">
        <v>180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705.64162649997365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574.69048249997854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143.04989099999466</v>
      </c>
      <c r="AC82" s="55">
        <f t="shared" si="35"/>
        <v>1423.3819999999469</v>
      </c>
      <c r="AD82" s="5">
        <f t="shared" ca="1" si="28"/>
        <v>2.0252038154861065E-2</v>
      </c>
      <c r="AH82" s="42">
        <f t="shared" ca="1" si="32"/>
        <v>45945</v>
      </c>
      <c r="AI82" s="43">
        <f ca="1">_xll.BInterpol('Base IPCA'!$C$3:$C$13,'Base IPCA'!$E$3:$E$13,AH82,"Cubic","Extrapolate=Linear","MultiX=Average","Skip=True","Sort=True")</f>
        <v>11.683678021978022</v>
      </c>
      <c r="AJ82" s="43">
        <f ca="1">_xll.BInterpol('Base IPCA'!$C$3:$C$13,'Base IPCA'!$D$3:$D$13,AH82,"Cubic","Extrapolate=Linear","MultiX=Average","Skip=True","Sort=True")</f>
        <v>11.693926007326008</v>
      </c>
    </row>
    <row r="83" spans="14:36" x14ac:dyDescent="0.25">
      <c r="O83" t="s">
        <v>183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1668.6950775000141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1019.6514225000086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5"/>
        <v>2688.3465000000228</v>
      </c>
      <c r="AD83" s="5">
        <f t="shared" ca="1" si="28"/>
        <v>3.8250094417022068E-2</v>
      </c>
      <c r="AH83" s="42">
        <f t="shared" ca="1" si="32"/>
        <v>45946</v>
      </c>
      <c r="AI83" s="43">
        <f ca="1">_xll.BInterpol('Base IPCA'!$C$3:$C$13,'Base IPCA'!$E$3:$E$13,AH83,"Cubic","Extrapolate=Linear","MultiX=Average","Skip=True","Sort=True")</f>
        <v>11.678610989010989</v>
      </c>
      <c r="AJ83" s="43">
        <f ca="1">_xll.BInterpol('Base IPCA'!$C$3:$C$13,'Base IPCA'!$D$3:$D$13,AH83,"Cubic","Extrapolate=Linear","MultiX=Average","Skip=True","Sort=True")</f>
        <v>11.68877032967033</v>
      </c>
    </row>
    <row r="84" spans="14:36" x14ac:dyDescent="0.25">
      <c r="N84"/>
      <c r="O84" t="s">
        <v>180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180.28625999999804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30"/>
        <v>180.28625999999804</v>
      </c>
      <c r="AD84" s="5">
        <f t="shared" ca="1" si="28"/>
        <v>2.5651330537531732E-3</v>
      </c>
      <c r="AH84" s="42">
        <f t="shared" ca="1" si="32"/>
        <v>45947</v>
      </c>
      <c r="AI84" s="43">
        <f ca="1">_xll.BInterpol('Base IPCA'!$C$3:$C$13,'Base IPCA'!$E$3:$E$13,AH84,"Cubic","Extrapolate=Linear","MultiX=Average","Skip=True","Sort=True")</f>
        <v>11.673543956043957</v>
      </c>
      <c r="AJ84" s="43">
        <f ca="1">_xll.BInterpol('Base IPCA'!$C$3:$C$13,'Base IPCA'!$D$3:$D$13,AH84,"Cubic","Extrapolate=Linear","MultiX=Average","Skip=True","Sort=True")</f>
        <v>11.683614652014652</v>
      </c>
    </row>
    <row r="85" spans="14:36" x14ac:dyDescent="0.25">
      <c r="N85"/>
      <c r="O85" t="s">
        <v>183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555.132383999985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997.00499999997305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598.20299999998383</v>
      </c>
      <c r="AC85" s="55">
        <f t="shared" si="30"/>
        <v>2150.3403839999419</v>
      </c>
      <c r="AD85" s="5">
        <f t="shared" ca="1" si="28"/>
        <v>3.0595283277930343E-2</v>
      </c>
      <c r="AH85" s="42">
        <f t="shared" ca="1" si="32"/>
        <v>45948</v>
      </c>
      <c r="AI85" s="43">
        <f ca="1">_xll.BInterpol('Base IPCA'!$C$3:$C$13,'Base IPCA'!$E$3:$E$13,AH85,"Cubic","Extrapolate=Linear","MultiX=Average","Skip=True","Sort=True")</f>
        <v>11.668476923076923</v>
      </c>
      <c r="AJ85" s="43">
        <f ca="1">_xll.BInterpol('Base IPCA'!$C$3:$C$13,'Base IPCA'!$D$3:$D$13,AH85,"Cubic","Extrapolate=Linear","MultiX=Average","Skip=True","Sort=True")</f>
        <v>11.678458974358975</v>
      </c>
    </row>
    <row r="86" spans="14:36" x14ac:dyDescent="0.25">
      <c r="N86"/>
      <c r="O86" t="s">
        <v>180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283.63038000002007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6">SUM(Q86:AB86)</f>
        <v>283.63038000002007</v>
      </c>
      <c r="AD86" s="5">
        <f t="shared" ca="1" si="28"/>
        <v>4.0355247415229112E-3</v>
      </c>
      <c r="AH86" s="42">
        <f t="shared" ca="1" si="32"/>
        <v>45949</v>
      </c>
      <c r="AI86" s="43">
        <f ca="1">_xll.BInterpol('Base IPCA'!$C$3:$C$13,'Base IPCA'!$E$3:$E$13,AH86,"Cubic","Extrapolate=Linear","MultiX=Average","Skip=True","Sort=True")</f>
        <v>11.663409890109889</v>
      </c>
      <c r="AJ86" s="43">
        <f ca="1">_xll.BInterpol('Base IPCA'!$C$3:$C$13,'Base IPCA'!$D$3:$D$13,AH86,"Cubic","Extrapolate=Linear","MultiX=Average","Skip=True","Sort=True")</f>
        <v>11.673303296703297</v>
      </c>
    </row>
    <row r="87" spans="14:36" x14ac:dyDescent="0.25">
      <c r="N87"/>
      <c r="O87" t="s">
        <v>180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252.27897500000722</v>
      </c>
      <c r="U87" s="16">
        <f>IFERROR(U35*_xll.BDP($P87&amp;" Corp","RISK_MTY_MID")/100,(U35*0.40341))</f>
        <v>582.18225000001667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329.90327500000944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582.18225000001667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194.06075000000558</v>
      </c>
      <c r="AC87" s="55">
        <f t="shared" si="36"/>
        <v>1940.6075000000556</v>
      </c>
      <c r="AD87" s="5">
        <f t="shared" ref="AD87:AD104" ca="1" si="38">+AC87/$AC$105</f>
        <v>2.7611180367330863E-2</v>
      </c>
      <c r="AH87" s="42">
        <f t="shared" ca="1" si="32"/>
        <v>45950</v>
      </c>
      <c r="AI87" s="43">
        <f ca="1">_xll.BInterpol('Base IPCA'!$C$3:$C$13,'Base IPCA'!$E$3:$E$13,AH87,"Cubic","Extrapolate=Linear","MultiX=Average","Skip=True","Sort=True")</f>
        <v>11.658342857142857</v>
      </c>
      <c r="AJ87" s="43">
        <f ca="1">_xll.BInterpol('Base IPCA'!$C$3:$C$13,'Base IPCA'!$D$3:$D$13,AH87,"Cubic","Extrapolate=Linear","MultiX=Average","Skip=True","Sort=True")</f>
        <v>11.66814761904762</v>
      </c>
    </row>
    <row r="88" spans="14:36" x14ac:dyDescent="0.25">
      <c r="N88"/>
      <c r="O88" t="s">
        <v>438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1182.7424949999693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587.40990899998474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860.17635999997754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312.37983599999188</v>
      </c>
      <c r="AC88" s="55">
        <f t="shared" si="36"/>
        <v>2942.7085999999235</v>
      </c>
      <c r="AD88" s="5">
        <f t="shared" ca="1" si="38"/>
        <v>4.1869186800056815E-2</v>
      </c>
      <c r="AH88" s="42">
        <f t="shared" ca="1" si="32"/>
        <v>45951</v>
      </c>
      <c r="AI88" s="43">
        <f ca="1">_xll.BInterpol('Base IPCA'!$C$3:$C$13,'Base IPCA'!$E$3:$E$13,AH88,"Cubic","Extrapolate=Linear","MultiX=Average","Skip=True","Sort=True")</f>
        <v>11.653275824175825</v>
      </c>
      <c r="AJ88" s="43">
        <f ca="1">_xll.BInterpol('Base IPCA'!$C$3:$C$13,'Base IPCA'!$D$3:$D$13,AH88,"Cubic","Extrapolate=Linear","MultiX=Average","Skip=True","Sort=True")</f>
        <v>11.662991941391942</v>
      </c>
    </row>
    <row r="89" spans="14:36" x14ac:dyDescent="0.25">
      <c r="O89" t="s">
        <v>179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231.13112399997451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156.45279299998276</v>
      </c>
      <c r="AC89" s="55">
        <f t="shared" si="36"/>
        <v>387.5839169999573</v>
      </c>
      <c r="AD89" s="5">
        <f t="shared" ca="1" si="38"/>
        <v>5.5145872824680468E-3</v>
      </c>
      <c r="AH89" s="42">
        <f t="shared" ca="1" si="32"/>
        <v>45952</v>
      </c>
      <c r="AI89" s="43">
        <f ca="1">_xll.BInterpol('Base IPCA'!$C$3:$C$13,'Base IPCA'!$E$3:$E$13,AH89,"Cubic","Extrapolate=Linear","MultiX=Average","Skip=True","Sort=True")</f>
        <v>11.648208791208791</v>
      </c>
      <c r="AJ89" s="43">
        <f ca="1">_xll.BInterpol('Base IPCA'!$C$3:$C$13,'Base IPCA'!$D$3:$D$13,AH89,"Cubic","Extrapolate=Linear","MultiX=Average","Skip=True","Sort=True")</f>
        <v>11.657836263736264</v>
      </c>
    </row>
    <row r="90" spans="14:36" x14ac:dyDescent="0.25">
      <c r="O90" t="s">
        <v>180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678.5</v>
      </c>
      <c r="V90" s="16">
        <f>IFERROR(V38*_xll.BDP($P90&amp;" Corp","RISK_MTY_MID")/100,(V38*0.5))</f>
        <v>0</v>
      </c>
      <c r="W90" s="16">
        <f>IFERROR(W38*_xll.BDP($P90&amp;" Corp","RISK_MTY_MID")/100,(W38*0.5))</f>
        <v>148.5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57</v>
      </c>
      <c r="AC90" s="55">
        <f t="shared" si="30"/>
        <v>884</v>
      </c>
      <c r="AD90" s="5">
        <f t="shared" ca="1" si="38"/>
        <v>1.2577650784468155E-2</v>
      </c>
      <c r="AH90" s="42">
        <f t="shared" ca="1" si="32"/>
        <v>45953</v>
      </c>
      <c r="AI90" s="43">
        <f ca="1">_xll.BInterpol('Base IPCA'!$C$3:$C$13,'Base IPCA'!$E$3:$E$13,AH90,"Cubic","Extrapolate=Linear","MultiX=Average","Skip=True","Sort=True")</f>
        <v>11.643141758241759</v>
      </c>
      <c r="AJ90" s="43">
        <f ca="1">_xll.BInterpol('Base IPCA'!$C$3:$C$13,'Base IPCA'!$D$3:$D$13,AH90,"Cubic","Extrapolate=Linear","MultiX=Average","Skip=True","Sort=True")</f>
        <v>11.652680586080587</v>
      </c>
    </row>
    <row r="91" spans="14:36" x14ac:dyDescent="0.25">
      <c r="O91" t="s">
        <v>180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74.5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77.5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206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358</v>
      </c>
      <c r="AD91" s="5">
        <f t="shared" ca="1" si="38"/>
        <v>5.0936640054746601E-3</v>
      </c>
      <c r="AH91" s="42">
        <f t="shared" ca="1" si="32"/>
        <v>45954</v>
      </c>
      <c r="AI91" s="43">
        <f ca="1">_xll.BInterpol('Base IPCA'!$C$3:$C$13,'Base IPCA'!$E$3:$E$13,AH91,"Cubic","Extrapolate=Linear","MultiX=Average","Skip=True","Sort=True")</f>
        <v>11.638074725274725</v>
      </c>
      <c r="AJ91" s="43">
        <f ca="1">_xll.BInterpol('Base IPCA'!$C$3:$C$13,'Base IPCA'!$D$3:$D$13,AH91,"Cubic","Extrapolate=Linear","MultiX=Average","Skip=True","Sort=True")</f>
        <v>11.647524908424909</v>
      </c>
    </row>
    <row r="92" spans="14:36" x14ac:dyDescent="0.25">
      <c r="O92" t="s">
        <v>180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194</v>
      </c>
      <c r="U92" s="16">
        <f>IFERROR(U40*_xll.BDP($P92&amp;" Corp","RISK_MTY_MID")/100,(U40*0.5))</f>
        <v>126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107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160</v>
      </c>
      <c r="AC92" s="55">
        <f t="shared" si="30"/>
        <v>587</v>
      </c>
      <c r="AD92" s="5">
        <f t="shared" ca="1" si="38"/>
        <v>8.3519015955687854E-3</v>
      </c>
      <c r="AH92" s="42">
        <f t="shared" ca="1" si="32"/>
        <v>45955</v>
      </c>
      <c r="AI92" s="43">
        <f ca="1">_xll.BInterpol('Base IPCA'!$C$3:$C$13,'Base IPCA'!$E$3:$E$13,AH92,"Cubic","Extrapolate=Linear","MultiX=Average","Skip=True","Sort=True")</f>
        <v>11.633007692307693</v>
      </c>
      <c r="AJ92" s="43">
        <f ca="1">_xll.BInterpol('Base IPCA'!$C$3:$C$13,'Base IPCA'!$D$3:$D$13,AH92,"Cubic","Extrapolate=Linear","MultiX=Average","Skip=True","Sort=True")</f>
        <v>11.642369230769232</v>
      </c>
    </row>
    <row r="93" spans="14:36" x14ac:dyDescent="0.25">
      <c r="O93" t="s">
        <v>1218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249.1506740000334</v>
      </c>
      <c r="U93" s="16">
        <f>IFERROR(U41*_xll.BDP($P93&amp;" Corp","RISK_MTY_MID")/100,(U41*0.34243))</f>
        <v>727.69838800009757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280.05555300003755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192.75723500002584</v>
      </c>
      <c r="AC93" s="55">
        <f t="shared" ref="AC93:AC94" si="39">SUM(Q93:AB93)</f>
        <v>1449.6618500001946</v>
      </c>
      <c r="AD93" s="5">
        <f t="shared" ca="1" si="38"/>
        <v>2.0625950797362562E-2</v>
      </c>
      <c r="AH93" s="42">
        <f t="shared" ca="1" si="32"/>
        <v>45956</v>
      </c>
      <c r="AI93" s="43">
        <f ca="1">_xll.BInterpol('Base IPCA'!$C$3:$C$13,'Base IPCA'!$E$3:$E$13,AH93,"Cubic","Extrapolate=Linear","MultiX=Average","Skip=True","Sort=True")</f>
        <v>11.627940659340659</v>
      </c>
      <c r="AJ93" s="43">
        <f ca="1">_xll.BInterpol('Base IPCA'!$C$3:$C$13,'Base IPCA'!$D$3:$D$13,AH93,"Cubic","Extrapolate=Linear","MultiX=Average","Skip=True","Sort=True")</f>
        <v>11.637213553113554</v>
      </c>
    </row>
    <row r="94" spans="14:36" x14ac:dyDescent="0.25">
      <c r="O94" t="s">
        <v>179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561.11940000000686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218.21310000000267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342.90630000000419</v>
      </c>
      <c r="AC94" s="55">
        <f t="shared" si="39"/>
        <v>1122.2388000000137</v>
      </c>
      <c r="AD94" s="5">
        <f t="shared" ca="1" si="38"/>
        <v>1.5967339053371915E-2</v>
      </c>
      <c r="AH94" s="42">
        <f t="shared" ca="1" si="32"/>
        <v>45957</v>
      </c>
      <c r="AI94" s="43">
        <f ca="1">_xll.BInterpol('Base IPCA'!$C$3:$C$13,'Base IPCA'!$E$3:$E$13,AH94,"Cubic","Extrapolate=Linear","MultiX=Average","Skip=True","Sort=True")</f>
        <v>11.622873626373627</v>
      </c>
      <c r="AJ94" s="43">
        <f ca="1">_xll.BInterpol('Base IPCA'!$C$3:$C$13,'Base IPCA'!$D$3:$D$13,AH94,"Cubic","Extrapolate=Linear","MultiX=Average","Skip=True","Sort=True")</f>
        <v>11.632057875457877</v>
      </c>
    </row>
    <row r="95" spans="14:36" x14ac:dyDescent="0.25">
      <c r="O95" t="s">
        <v>313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0</v>
      </c>
      <c r="AD95" s="5">
        <f t="shared" ca="1" si="38"/>
        <v>0</v>
      </c>
      <c r="AH95" s="42">
        <f t="shared" ca="1" si="32"/>
        <v>45958</v>
      </c>
      <c r="AI95" s="43">
        <f ca="1">_xll.BInterpol('Base IPCA'!$C$3:$C$13,'Base IPCA'!$E$3:$E$13,AH95,"Cubic","Extrapolate=Linear","MultiX=Average","Skip=True","Sort=True")</f>
        <v>11.617806593406595</v>
      </c>
      <c r="AJ95" s="43">
        <f ca="1">_xll.BInterpol('Base IPCA'!$C$3:$C$13,'Base IPCA'!$D$3:$D$13,AH95,"Cubic","Extrapolate=Linear","MultiX=Average","Skip=True","Sort=True")</f>
        <v>11.626902197802199</v>
      </c>
    </row>
    <row r="96" spans="14:36" x14ac:dyDescent="0.25">
      <c r="O96" t="s">
        <v>1218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677.77034650016105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198.51155350004717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134.81260000003203</v>
      </c>
      <c r="AC96" s="55">
        <f t="shared" si="27"/>
        <v>1011.0945000002403</v>
      </c>
      <c r="AD96" s="5">
        <f t="shared" ca="1" si="38"/>
        <v>1.438596553291794E-2</v>
      </c>
      <c r="AH96" s="42">
        <f t="shared" ca="1" si="32"/>
        <v>45959</v>
      </c>
      <c r="AI96" s="43">
        <f ca="1">_xll.BInterpol('Base IPCA'!$C$3:$C$13,'Base IPCA'!$E$3:$E$13,AH96,"Cubic","Extrapolate=Linear","MultiX=Average","Skip=True","Sort=True")</f>
        <v>11.612739560439561</v>
      </c>
      <c r="AJ96" s="43">
        <f ca="1">_xll.BInterpol('Base IPCA'!$C$3:$C$13,'Base IPCA'!$D$3:$D$13,AH96,"Cubic","Extrapolate=Linear","MultiX=Average","Skip=True","Sort=True")</f>
        <v>11.62174652014652</v>
      </c>
    </row>
    <row r="97" spans="14:36" x14ac:dyDescent="0.25">
      <c r="O97" t="s">
        <v>179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7"/>
        <v>3375.68</v>
      </c>
      <c r="AD97" s="5">
        <f t="shared" ca="1" si="38"/>
        <v>4.8029552262571787E-2</v>
      </c>
      <c r="AH97" s="42">
        <f t="shared" ca="1" si="32"/>
        <v>45960</v>
      </c>
      <c r="AI97" s="43">
        <f ca="1">_xll.BInterpol('Base IPCA'!$C$3:$C$13,'Base IPCA'!$E$3:$E$13,AH97,"Cubic","Extrapolate=Linear","MultiX=Average","Skip=True","Sort=True")</f>
        <v>11.607672527472527</v>
      </c>
      <c r="AJ97" s="43">
        <f ca="1">_xll.BInterpol('Base IPCA'!$C$3:$C$13,'Base IPCA'!$D$3:$D$13,AH97,"Cubic","Extrapolate=Linear","MultiX=Average","Skip=True","Sort=True")</f>
        <v>11.616590842490844</v>
      </c>
    </row>
    <row r="98" spans="14:36" x14ac:dyDescent="0.25">
      <c r="O98" t="s">
        <v>116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7"/>
        <v>379.03</v>
      </c>
      <c r="AD98" s="5">
        <f t="shared" ca="1" si="38"/>
        <v>5.3928811955169277E-3</v>
      </c>
      <c r="AH98" s="42">
        <f t="shared" ca="1" si="32"/>
        <v>45961</v>
      </c>
      <c r="AI98" s="43">
        <f ca="1">_xll.BInterpol('Base IPCA'!$C$3:$C$13,'Base IPCA'!$E$3:$E$13,AH98,"Cubic","Extrapolate=Linear","MultiX=Average","Skip=True","Sort=True")</f>
        <v>11.602605494505495</v>
      </c>
      <c r="AJ98" s="43">
        <f ca="1">_xll.BInterpol('Base IPCA'!$C$3:$C$13,'Base IPCA'!$D$3:$D$13,AH98,"Cubic","Extrapolate=Linear","MultiX=Average","Skip=True","Sort=True")</f>
        <v>11.611435164835164</v>
      </c>
    </row>
    <row r="99" spans="14:36" x14ac:dyDescent="0.25">
      <c r="O99" t="s">
        <v>116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514.15158400021005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7.889302000003223</v>
      </c>
      <c r="AB99" s="85">
        <f t="shared" si="40"/>
        <v>18.568723000007587</v>
      </c>
      <c r="AC99" s="55">
        <f t="shared" si="27"/>
        <v>681.65493500027856</v>
      </c>
      <c r="AD99" s="5">
        <f t="shared" ca="1" si="38"/>
        <v>9.6986625881706357E-3</v>
      </c>
      <c r="AH99" s="42">
        <f t="shared" ca="1" si="32"/>
        <v>45962</v>
      </c>
      <c r="AI99" s="43">
        <f ca="1">_xll.BInterpol('Base IPCA'!$C$3:$C$13,'Base IPCA'!$E$3:$E$13,AH99,"Cubic","Extrapolate=Linear","MultiX=Average","Skip=True","Sort=True")</f>
        <v>11.597538461538461</v>
      </c>
      <c r="AJ99" s="43">
        <f ca="1">_xll.BInterpol('Base IPCA'!$C$3:$C$13,'Base IPCA'!$D$3:$D$13,AH99,"Cubic","Extrapolate=Linear","MultiX=Average","Skip=True","Sort=True")</f>
        <v>11.606279487179487</v>
      </c>
    </row>
    <row r="100" spans="14:36" x14ac:dyDescent="0.25">
      <c r="O100" t="s">
        <v>116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3.2159049382048284E-3</v>
      </c>
      <c r="AH100" s="42">
        <f t="shared" ca="1" si="32"/>
        <v>45963</v>
      </c>
      <c r="AI100" s="43">
        <f ca="1">_xll.BInterpol('Base IPCA'!$C$3:$C$13,'Base IPCA'!$E$3:$E$13,AH100,"Cubic","Extrapolate=Linear","MultiX=Average","Skip=True","Sort=True")</f>
        <v>11.592471428571429</v>
      </c>
      <c r="AJ100" s="43">
        <f ca="1">_xll.BInterpol('Base IPCA'!$C$3:$C$13,'Base IPCA'!$D$3:$D$13,AH100,"Cubic","Extrapolate=Linear","MultiX=Average","Skip=True","Sort=True")</f>
        <v>11.601123809523809</v>
      </c>
    </row>
    <row r="101" spans="14:36" x14ac:dyDescent="0.25">
      <c r="O101" t="s">
        <v>116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19.599888915356132</v>
      </c>
      <c r="AC101" s="55">
        <f t="shared" si="27"/>
        <v>19.599888915356132</v>
      </c>
      <c r="AD101" s="5">
        <f t="shared" ca="1" si="38"/>
        <v>2.7886940971913774E-4</v>
      </c>
      <c r="AH101" s="42">
        <f t="shared" ca="1" si="32"/>
        <v>45964</v>
      </c>
      <c r="AI101" s="43">
        <f ca="1">_xll.BInterpol('Base IPCA'!$C$3:$C$13,'Base IPCA'!$E$3:$E$13,AH101,"Cubic","Extrapolate=Linear","MultiX=Average","Skip=True","Sort=True")</f>
        <v>11.587404395604395</v>
      </c>
      <c r="AJ101" s="43">
        <f ca="1">_xll.BInterpol('Base IPCA'!$C$3:$C$13,'Base IPCA'!$D$3:$D$13,AH101,"Cubic","Extrapolate=Linear","MultiX=Average","Skip=True","Sort=True")</f>
        <v>11.595968131868132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111.01101510960143</v>
      </c>
      <c r="W102" s="100">
        <f t="shared" ca="1" si="43"/>
        <v>0</v>
      </c>
      <c r="X102" s="100">
        <f t="shared" ca="1" si="43"/>
        <v>396.46791110571939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507.47892621532083</v>
      </c>
      <c r="AD102" s="5">
        <f t="shared" ca="1" si="38"/>
        <v>7.2204668715081296E-3</v>
      </c>
      <c r="AH102" s="42">
        <f t="shared" ca="1" si="32"/>
        <v>45965</v>
      </c>
      <c r="AI102" s="43">
        <f ca="1">_xll.BInterpol('Base IPCA'!$C$3:$C$13,'Base IPCA'!$E$3:$E$13,AH102,"Cubic","Extrapolate=Linear","MultiX=Average","Skip=True","Sort=True")</f>
        <v>11.582337362637363</v>
      </c>
      <c r="AJ102" s="43">
        <f ca="1">_xll.BInterpol('Base IPCA'!$C$3:$C$13,'Base IPCA'!$D$3:$D$13,AH102,"Cubic","Extrapolate=Linear","MultiX=Average","Skip=True","Sort=True")</f>
        <v>11.590812454212454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129.77431937193614</v>
      </c>
      <c r="W103" s="100">
        <f t="shared" ca="1" si="44"/>
        <v>0</v>
      </c>
      <c r="X103" s="100">
        <f t="shared" ca="1" si="44"/>
        <v>519.09727748774458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648.87159685968072</v>
      </c>
      <c r="AD103" s="5">
        <f t="shared" ca="1" si="38"/>
        <v>9.2322175896620666E-3</v>
      </c>
      <c r="AH103" s="42">
        <f t="shared" ca="1" si="32"/>
        <v>45966</v>
      </c>
      <c r="AI103" s="43">
        <f ca="1">_xll.BInterpol('Base IPCA'!$C$3:$C$13,'Base IPCA'!$E$3:$E$13,AH103,"Cubic","Extrapolate=Linear","MultiX=Average","Skip=True","Sort=True")</f>
        <v>11.577270329670331</v>
      </c>
      <c r="AJ103" s="43">
        <f ca="1">_xll.BInterpol('Base IPCA'!$C$3:$C$13,'Base IPCA'!$D$3:$D$13,AH103,"Cubic","Extrapolate=Linear","MultiX=Average","Skip=True","Sort=True")</f>
        <v>11.585656776556776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45967</v>
      </c>
      <c r="AI104" s="43">
        <f ca="1">_xll.BInterpol('Base IPCA'!$C$3:$C$13,'Base IPCA'!$E$3:$E$13,AH104,"Cubic","Extrapolate=Linear","MultiX=Average","Skip=True","Sort=True")</f>
        <v>11.572203296703297</v>
      </c>
      <c r="AJ104" s="43">
        <f ca="1">_xll.BInterpol('Base IPCA'!$C$3:$C$13,'Base IPCA'!$D$3:$D$13,AH104,"Cubic","Extrapolate=Linear","MultiX=Average","Skip=True","Sort=True")</f>
        <v>11.580501098901099</v>
      </c>
    </row>
    <row r="105" spans="14:36" ht="15.75" thickBot="1" x14ac:dyDescent="0.3">
      <c r="Q105" s="63">
        <f t="shared" ref="Q105:AC105" ca="1" si="46">SUM(Q55:Q104)</f>
        <v>928.64040699997167</v>
      </c>
      <c r="R105" s="64">
        <f t="shared" ca="1" si="46"/>
        <v>839.2354989999742</v>
      </c>
      <c r="S105" s="64">
        <f t="shared" ca="1" si="46"/>
        <v>1893.0803987501429</v>
      </c>
      <c r="T105" s="64">
        <f t="shared" ca="1" si="46"/>
        <v>1117.1690240000273</v>
      </c>
      <c r="U105" s="64">
        <f t="shared" ca="1" si="46"/>
        <v>36433.677486451219</v>
      </c>
      <c r="V105" s="64">
        <f t="shared" ca="1" si="46"/>
        <v>407.26641948154463</v>
      </c>
      <c r="W105" s="64">
        <f t="shared" ca="1" si="46"/>
        <v>4134.2045135000035</v>
      </c>
      <c r="X105" s="64">
        <f t="shared" ca="1" si="46"/>
        <v>1175.7650935934191</v>
      </c>
      <c r="Y105" s="64">
        <f t="shared" ca="1" si="46"/>
        <v>0</v>
      </c>
      <c r="Z105" s="64">
        <f t="shared" ca="1" si="46"/>
        <v>16165.255866900452</v>
      </c>
      <c r="AA105" s="64">
        <f t="shared" ca="1" si="46"/>
        <v>46.149327000002629</v>
      </c>
      <c r="AB105" s="57">
        <f t="shared" ca="1" si="46"/>
        <v>7142.9511029154937</v>
      </c>
      <c r="AC105" s="65">
        <f t="shared" ca="1" si="46"/>
        <v>70283.395138592241</v>
      </c>
      <c r="AH105" s="42">
        <f t="shared" ca="1" si="32"/>
        <v>45968</v>
      </c>
      <c r="AI105" s="43">
        <f ca="1">_xll.BInterpol('Base IPCA'!$C$3:$C$13,'Base IPCA'!$E$3:$E$13,AH105,"Cubic","Extrapolate=Linear","MultiX=Average","Skip=True","Sort=True")</f>
        <v>11.567136263736263</v>
      </c>
      <c r="AJ105" s="43">
        <f ca="1">_xll.BInterpol('Base IPCA'!$C$3:$C$13,'Base IPCA'!$D$3:$D$13,AH105,"Cubic","Extrapolate=Linear","MultiX=Average","Skip=True","Sort=True")</f>
        <v>11.575345421245421</v>
      </c>
    </row>
    <row r="106" spans="14:36" ht="15.75" thickBot="1" x14ac:dyDescent="0.3">
      <c r="U106" s="140"/>
      <c r="AH106" s="42">
        <f t="shared" ca="1" si="32"/>
        <v>45969</v>
      </c>
      <c r="AI106" s="43">
        <f ca="1">_xll.BInterpol('Base IPCA'!$C$3:$C$13,'Base IPCA'!$E$3:$E$13,AH106,"Cubic","Extrapolate=Linear","MultiX=Average","Skip=True","Sort=True")</f>
        <v>11.562069230769231</v>
      </c>
      <c r="AJ106" s="43">
        <f ca="1">_xll.BInterpol('Base IPCA'!$C$3:$C$13,'Base IPCA'!$D$3:$D$13,AH106,"Cubic","Extrapolate=Linear","MultiX=Average","Skip=True","Sort=True")</f>
        <v>11.570189743589744</v>
      </c>
    </row>
    <row r="107" spans="14:36" ht="15.75" thickBot="1" x14ac:dyDescent="0.3">
      <c r="P107" s="45" t="s">
        <v>362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159</v>
      </c>
      <c r="AH107" s="42">
        <f t="shared" ca="1" si="32"/>
        <v>45970</v>
      </c>
      <c r="AI107" s="43">
        <f ca="1">_xll.BInterpol('Base IPCA'!$C$3:$C$13,'Base IPCA'!$E$3:$E$13,AH107,"Cubic","Extrapolate=Linear","MultiX=Average","Skip=True","Sort=True")</f>
        <v>11.557002197802198</v>
      </c>
      <c r="AJ107" s="43">
        <f ca="1">_xll.BInterpol('Base IPCA'!$C$3:$C$13,'Base IPCA'!$D$3:$D$13,AH107,"Cubic","Extrapolate=Linear","MultiX=Average","Skip=True","Sort=True")</f>
        <v>11.565034065934066</v>
      </c>
    </row>
    <row r="108" spans="14:36" x14ac:dyDescent="0.25">
      <c r="P108" s="52" t="s">
        <v>177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45971</v>
      </c>
      <c r="AI108" s="43">
        <f ca="1">_xll.BInterpol('Base IPCA'!$C$3:$C$13,'Base IPCA'!$E$3:$E$13,AH108,"Cubic","Extrapolate=Linear","MultiX=Average","Skip=True","Sort=True")</f>
        <v>11.551935164835164</v>
      </c>
      <c r="AJ108" s="43">
        <f ca="1">_xll.BInterpol('Base IPCA'!$C$3:$C$13,'Base IPCA'!$D$3:$D$13,AH108,"Cubic","Extrapolate=Linear","MultiX=Average","Skip=True","Sort=True")</f>
        <v>11.559878388278388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-111.01101510960143</v>
      </c>
      <c r="R109" s="16">
        <f ca="1">SUMIFS(Estratégia!$F:$F,Estratégia!$C:$C,R$107,Estratégia!$D:$D,$P109,Estratégia!$E:$E,"Hedge IPCA")*VLOOKUP($P109,$B$18:$M$26,12,0)</f>
        <v>-95.152298665372655</v>
      </c>
      <c r="S109" s="16">
        <f ca="1">SUMIFS(Estratégia!$F:$F,Estratégia!$C:$C,S$107,Estratégia!$D:$D,$P109,Estratégia!$E:$E,"Hedge IPCA")*VLOOKUP($P109,$B$18:$M$26,12,0)</f>
        <v>-269.59817955188919</v>
      </c>
      <c r="T109" s="16">
        <f ca="1">SUMIFS(Estratégia!$F:$F,Estratégia!$C:$C,T$107,Estratégia!$D:$D,$P109,Estratégia!$E:$E,"Hedge IPCA")*VLOOKUP($P109,$B$18:$M$26,12,0)</f>
        <v>-15.858716444228776</v>
      </c>
      <c r="U109" s="16">
        <f ca="1">SUMIFS(Estratégia!$F:$F,Estratégia!$C:$C,U$107,Estratégia!$D:$D,$P109,Estratégia!$E:$E,"Hedge IPCA")*VLOOKUP($P109,$B$18:$M$26,12,0)</f>
        <v>-555.05507554800715</v>
      </c>
      <c r="V109" s="16">
        <f ca="1">SUMIFS(Estratégia!$F:$F,Estratégia!$C:$C,V$107,Estratégia!$D:$D,$P109,Estratégia!$E:$E,"Hedge IPCA")*VLOOKUP($P109,$B$18:$M$26,12,0)</f>
        <v>-126.86973155383021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-507.47892621532083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-222.02203021920286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-158.58716444228776</v>
      </c>
      <c r="AC109" s="55">
        <f t="shared" ca="1" si="48"/>
        <v>-2061.6331377497409</v>
      </c>
      <c r="AH109" s="42">
        <f t="shared" ca="1" si="32"/>
        <v>45972</v>
      </c>
      <c r="AI109" s="43">
        <f ca="1">_xll.BInterpol('Base IPCA'!$C$3:$C$13,'Base IPCA'!$E$3:$E$13,AH109,"Cubic","Extrapolate=Linear","MultiX=Average","Skip=True","Sort=True")</f>
        <v>11.546868131868132</v>
      </c>
      <c r="AJ109" s="43">
        <f ca="1">_xll.BInterpol('Base IPCA'!$C$3:$C$13,'Base IPCA'!$D$3:$D$13,AH109,"Cubic","Extrapolate=Linear","MultiX=Average","Skip=True","Sort=True")</f>
        <v>11.554722710622711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-129.77431937193614</v>
      </c>
      <c r="R110" s="16">
        <f ca="1">SUMIFS(Estratégia!$F:$F,Estratégia!$C:$C,R$107,Estratégia!$D:$D,$P110,Estratégia!$E:$E,"Hedge IPCA")*VLOOKUP($P110,$B$18:$M$26,12,0)</f>
        <v>-103.81945549754892</v>
      </c>
      <c r="S110" s="16">
        <f ca="1">SUMIFS(Estratégia!$F:$F,Estratégia!$C:$C,S$107,Estratégia!$D:$D,$P110,Estratégia!$E:$E,"Hedge IPCA")*VLOOKUP($P110,$B$18:$M$26,12,0)</f>
        <v>-155.72918324632337</v>
      </c>
      <c r="T110" s="16">
        <f ca="1">SUMIFS(Estratégia!$F:$F,Estratégia!$C:$C,T$107,Estratégia!$D:$D,$P110,Estratégia!$E:$E,"Hedge IPCA")*VLOOKUP($P110,$B$18:$M$26,12,0)</f>
        <v>-25.954863874387229</v>
      </c>
      <c r="U110" s="16">
        <f ca="1">SUMIFS(Estratégia!$F:$F,Estratégia!$C:$C,U$107,Estratégia!$D:$D,$P110,Estratégia!$E:$E,"Hedge IPCA")*VLOOKUP($P110,$B$18:$M$26,12,0)</f>
        <v>-1271.7883298449742</v>
      </c>
      <c r="V110" s="16">
        <f ca="1">SUMIFS(Estratégia!$F:$F,Estratégia!$C:$C,V$107,Estratégia!$D:$D,$P110,Estratégia!$E:$E,"Hedge IPCA")*VLOOKUP($P110,$B$18:$M$26,12,0)</f>
        <v>-155.72918324632337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-545.05214136213181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-467.18754973897012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-311.45836649264675</v>
      </c>
      <c r="AC110" s="55">
        <f t="shared" ca="1" si="48"/>
        <v>-3166.4933926752419</v>
      </c>
      <c r="AH110" s="42">
        <f t="shared" ca="1" si="32"/>
        <v>45973</v>
      </c>
      <c r="AI110" s="43">
        <f ca="1">_xll.BInterpol('Base IPCA'!$C$3:$C$13,'Base IPCA'!$E$3:$E$13,AH110,"Cubic","Extrapolate=Linear","MultiX=Average","Skip=True","Sort=True")</f>
        <v>11.541801098901098</v>
      </c>
      <c r="AJ110" s="43">
        <f ca="1">_xll.BInterpol('Base IPCA'!$C$3:$C$13,'Base IPCA'!$D$3:$D$13,AH110,"Cubic","Extrapolate=Linear","MultiX=Average","Skip=True","Sort=True")</f>
        <v>11.549567032967033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-161.95911731256638</v>
      </c>
      <c r="R111" s="16">
        <f ca="1">SUMIFS(Estratégia!$F:$F,Estratégia!$C:$C,R$107,Estratégia!$D:$D,$P111,Estratégia!$E:$E,"Hedge IPCA")*VLOOKUP($P111,$B$18:$M$26,12,0)</f>
        <v>-161.95911731256638</v>
      </c>
      <c r="S111" s="16">
        <f ca="1">SUMIFS(Estratégia!$F:$F,Estratégia!$C:$C,S$107,Estratégia!$D:$D,$P111,Estratégia!$E:$E,"Hedge IPCA")*VLOOKUP($P111,$B$18:$M$26,12,0)</f>
        <v>-242.93867596884957</v>
      </c>
      <c r="T111" s="16">
        <f ca="1">SUMIFS(Estratégia!$F:$F,Estratégia!$C:$C,T$107,Estratégia!$D:$D,$P111,Estratégia!$E:$E,"Hedge IPCA")*VLOOKUP($P111,$B$18:$M$26,12,0)</f>
        <v>-161.95911731256638</v>
      </c>
      <c r="U111" s="16">
        <f ca="1">SUMIFS(Estratégia!$F:$F,Estratégia!$C:$C,U$107,Estratégia!$D:$D,$P111,Estratégia!$E:$E,"Hedge IPCA")*VLOOKUP($P111,$B$18:$M$26,12,0)</f>
        <v>-2226.9378630477877</v>
      </c>
      <c r="V111" s="16">
        <f ca="1">SUMIFS(Estratégia!$F:$F,Estratégia!$C:$C,V$107,Estratégia!$D:$D,$P111,Estratégia!$E:$E,"Hedge IPCA")*VLOOKUP($P111,$B$18:$M$26,12,0)</f>
        <v>-40.489779328141594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-40.489779328141594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-1012.2444832035399</v>
      </c>
      <c r="AA111" s="16">
        <f ca="1">SUMIFS(Estratégia!$F:$F,Estratégia!$C:$C,AA$107,Estratégia!$D:$D,$P111,Estratégia!$E:$E,"Hedge IPCA")*VLOOKUP($P111,$B$18:$M$26,12,0)</f>
        <v>-40.489779328141594</v>
      </c>
      <c r="AB111" s="16">
        <f ca="1">SUMIFS(Estratégia!$F:$F,Estratégia!$C:$C,AB$107,Estratégia!$D:$D,$P111,Estratégia!$E:$E,"Hedge IPCA")*VLOOKUP($P111,$B$18:$M$26,12,0)</f>
        <v>-728.8160279065487</v>
      </c>
      <c r="AC111" s="55">
        <f t="shared" ca="1" si="48"/>
        <v>-4818.2837400488497</v>
      </c>
      <c r="AH111" s="42">
        <f t="shared" ca="1" si="32"/>
        <v>45974</v>
      </c>
      <c r="AI111" s="43">
        <f ca="1">_xll.BInterpol('Base IPCA'!$C$3:$C$13,'Base IPCA'!$E$3:$E$13,AH111,"Cubic","Extrapolate=Linear","MultiX=Average","Skip=True","Sort=True")</f>
        <v>11.536734065934066</v>
      </c>
      <c r="AJ111" s="43">
        <f ca="1">_xll.BInterpol('Base IPCA'!$C$3:$C$13,'Base IPCA'!$D$3:$D$13,AH111,"Cubic","Extrapolate=Linear","MultiX=Average","Skip=True","Sort=True")</f>
        <v>11.544411355311356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-192.01211857947055</v>
      </c>
      <c r="R112" s="16">
        <f ca="1">SUMIFS(Estratégia!$F:$F,Estratégia!$C:$C,R$107,Estratégia!$D:$D,$P112,Estratégia!$E:$E,"Hedge IPCA")*VLOOKUP($P112,$B$18:$M$26,12,0)</f>
        <v>-192.01211857947055</v>
      </c>
      <c r="S112" s="16">
        <f ca="1">SUMIFS(Estratégia!$F:$F,Estratégia!$C:$C,S$107,Estratégia!$D:$D,$P112,Estratégia!$E:$E,"Hedge IPCA")*VLOOKUP($P112,$B$18:$M$26,12,0)</f>
        <v>-240.01514822433819</v>
      </c>
      <c r="T112" s="16">
        <f ca="1">SUMIFS(Estratégia!$F:$F,Estratégia!$C:$C,T$107,Estratégia!$D:$D,$P112,Estratégia!$E:$E,"Hedge IPCA")*VLOOKUP($P112,$B$18:$M$26,12,0)</f>
        <v>-288.01817786920583</v>
      </c>
      <c r="U112" s="16">
        <f ca="1">SUMIFS(Estratégia!$F:$F,Estratégia!$C:$C,U$107,Estratégia!$D:$D,$P112,Estratégia!$E:$E,"Hedge IPCA")*VLOOKUP($P112,$B$18:$M$26,12,0)</f>
        <v>-4032.2544901688816</v>
      </c>
      <c r="V112" s="16">
        <f ca="1">SUMIFS(Estratégia!$F:$F,Estratégia!$C:$C,V$107,Estratégia!$D:$D,$P112,Estratégia!$E:$E,"Hedge IPCA")*VLOOKUP($P112,$B$18:$M$26,12,0)</f>
        <v>-48.003029644867638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-48.003029644867638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-1872.1181561498379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-960.06059289735276</v>
      </c>
      <c r="AC112" s="55">
        <f t="shared" ref="AC112" ca="1" si="49">SUM(Q112:AB112)</f>
        <v>-7872.4968617582927</v>
      </c>
      <c r="AH112" s="42">
        <f t="shared" ca="1" si="32"/>
        <v>45975</v>
      </c>
      <c r="AI112" s="43">
        <f ca="1">_xll.BInterpol('Base IPCA'!$C$3:$C$13,'Base IPCA'!$E$3:$E$13,AH112,"Cubic","Extrapolate=Linear","MultiX=Average","Skip=True","Sort=True")</f>
        <v>11.531667032967032</v>
      </c>
      <c r="AJ112" s="43">
        <f ca="1">_xll.BInterpol('Base IPCA'!$C$3:$C$13,'Base IPCA'!$D$3:$D$13,AH112,"Cubic","Extrapolate=Linear","MultiX=Average","Skip=True","Sort=True")</f>
        <v>11.539255677655678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-409.78105430943833</v>
      </c>
      <c r="R113" s="16">
        <f ca="1">SUMIFS(Estratégia!$F:$F,Estratégia!$C:$C,R$107,Estratégia!$D:$D,$P113,Estratégia!$E:$E,"Hedge IPCA")*VLOOKUP($P113,$B$18:$M$26,12,0)</f>
        <v>-292.70075307817024</v>
      </c>
      <c r="S113" s="16">
        <f ca="1">SUMIFS(Estratégia!$F:$F,Estratégia!$C:$C,S$107,Estratégia!$D:$D,$P113,Estratégia!$E:$E,"Hedge IPCA")*VLOOKUP($P113,$B$18:$M$26,12,0)</f>
        <v>-468.32120492507238</v>
      </c>
      <c r="T113" s="16">
        <f ca="1">SUMIFS(Estratégia!$F:$F,Estratégia!$C:$C,T$107,Estratégia!$D:$D,$P113,Estratégia!$E:$E,"Hedge IPCA")*VLOOKUP($P113,$B$18:$M$26,12,0)</f>
        <v>-585.40150615634047</v>
      </c>
      <c r="U113" s="16">
        <f ca="1">SUMIFS(Estratégia!$F:$F,Estratégia!$C:$C,U$107,Estratégia!$D:$D,$P113,Estratégia!$E:$E,"Hedge IPCA")*VLOOKUP($P113,$B$18:$M$26,12,0)</f>
        <v>-11532.409671279907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-58.540150615634047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-4624.6718986350897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-2692.8469283191662</v>
      </c>
      <c r="AC113" s="55">
        <f t="shared" ca="1" si="48"/>
        <v>-20664.673167318819</v>
      </c>
      <c r="AH113" s="42">
        <f t="shared" ca="1" si="32"/>
        <v>45976</v>
      </c>
      <c r="AI113" s="43">
        <f ca="1">_xll.BInterpol('Base IPCA'!$C$3:$C$13,'Base IPCA'!$E$3:$E$13,AH113,"Cubic","Extrapolate=Linear","MultiX=Average","Skip=True","Sort=True")</f>
        <v>11.5266</v>
      </c>
      <c r="AJ113" s="43">
        <f ca="1">_xll.BInterpol('Base IPCA'!$C$3:$C$13,'Base IPCA'!$D$3:$D$13,AH113,"Cubic","Extrapolate=Linear","MultiX=Average","Skip=True","Sort=True")</f>
        <v>11.5341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-71.164430896053091</v>
      </c>
      <c r="U114" s="16">
        <f ca="1">SUMIFS(Estratégia!$F:$F,Estratégia!$C:$C,U$107,Estratégia!$D:$D,$P114,Estratégia!$E:$E,"Hedge IPCA")*VLOOKUP($P114,$B$18:$M$26,12,0)</f>
        <v>-6618.2920733329374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-3060.0705285302829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-2277.2617886736989</v>
      </c>
      <c r="AC114" s="55">
        <f t="shared" ref="AC114" ca="1" si="50">SUM(Q114:AB114)</f>
        <v>-12026.788821432972</v>
      </c>
      <c r="AH114" s="42">
        <f t="shared" ca="1" si="32"/>
        <v>45977</v>
      </c>
      <c r="AI114" s="43">
        <f ca="1">_xll.BInterpol('Base IPCA'!$C$3:$C$13,'Base IPCA'!$E$3:$E$13,AH114,"Cubic","Extrapolate=Linear","MultiX=Average","Skip=True","Sort=True")</f>
        <v>11.521532967032968</v>
      </c>
      <c r="AJ114" s="43">
        <f ca="1">_xll.BInterpol('Base IPCA'!$C$3:$C$13,'Base IPCA'!$D$3:$D$13,AH114,"Cubic","Extrapolate=Linear","MultiX=Average","Skip=True","Sort=True")</f>
        <v>11.528944322344323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-82.657443889562273</v>
      </c>
      <c r="U115" s="16">
        <f ca="1">SUMIFS(Estratégia!$F:$F,Estratégia!$C:$C,U$107,Estratégia!$D:$D,$P115,Estratégia!$E:$E,"Hedge IPCA")*VLOOKUP($P115,$B$18:$M$26,12,0)</f>
        <v>-6033.993403938046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-3554.2700872511778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-1901.1212094599323</v>
      </c>
      <c r="AC115" s="55">
        <f t="shared" ca="1" si="48"/>
        <v>-11572.042144538718</v>
      </c>
      <c r="AH115" s="42">
        <f t="shared" ca="1" si="32"/>
        <v>45978</v>
      </c>
      <c r="AI115" s="43">
        <f ca="1">_xll.BInterpol('Base IPCA'!$C$3:$C$13,'Base IPCA'!$E$3:$E$13,AH115,"Cubic","Extrapolate=Linear","MultiX=Average","Skip=True","Sort=True")</f>
        <v>11.516465934065934</v>
      </c>
      <c r="AJ115" s="43">
        <f ca="1">_xll.BInterpol('Base IPCA'!$C$3:$C$13,'Base IPCA'!$D$3:$D$13,AH115,"Cubic","Extrapolate=Linear","MultiX=Average","Skip=True","Sort=True")</f>
        <v>11.523788644688645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-4713.8925968343756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-1778.8273950318398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-800.47232776432793</v>
      </c>
      <c r="AC116" s="56">
        <f t="shared" ca="1" si="48"/>
        <v>-7293.1923196305434</v>
      </c>
      <c r="AH116" s="42">
        <f t="shared" ca="1" si="32"/>
        <v>45979</v>
      </c>
      <c r="AI116" s="43">
        <f ca="1">_xll.BInterpol('Base IPCA'!$C$3:$C$13,'Base IPCA'!$E$3:$E$13,AH116,"Cubic","Extrapolate=Linear","MultiX=Average","Skip=True","Sort=True")</f>
        <v>11.511398901098902</v>
      </c>
      <c r="AJ116" s="43">
        <f ca="1">_xll.BInterpol('Base IPCA'!$C$3:$C$13,'Base IPCA'!$D$3:$D$13,AH116,"Cubic","Extrapolate=Linear","MultiX=Average","Skip=True","Sort=True")</f>
        <v>11.518632967032968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45980</v>
      </c>
      <c r="AI117" s="43">
        <f ca="1">_xll.BInterpol('Base IPCA'!$C$3:$C$13,'Base IPCA'!$E$3:$E$13,AH117,"Cubic","Extrapolate=Linear","MultiX=Average","Skip=True","Sort=True")</f>
        <v>11.506331868131868</v>
      </c>
      <c r="AJ117" s="43">
        <f ca="1">_xll.BInterpol('Base IPCA'!$C$3:$C$13,'Base IPCA'!$D$3:$D$13,AH117,"Cubic","Extrapolate=Linear","MultiX=Average","Skip=True","Sort=True")</f>
        <v>11.51347728937729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45981</v>
      </c>
      <c r="AI118" s="43">
        <f ca="1">_xll.BInterpol('Base IPCA'!$C$3:$C$13,'Base IPCA'!$E$3:$E$13,AH118,"Cubic","Extrapolate=Linear","MultiX=Average","Skip=True","Sort=True")</f>
        <v>11.501264835164836</v>
      </c>
      <c r="AJ118" s="43">
        <f ca="1">_xll.BInterpol('Base IPCA'!$C$3:$C$13,'Base IPCA'!$D$3:$D$13,AH118,"Cubic","Extrapolate=Linear","MultiX=Average","Skip=True","Sort=True")</f>
        <v>11.508321611721612</v>
      </c>
    </row>
    <row r="119" spans="15:36" ht="15.75" thickBot="1" x14ac:dyDescent="0.3">
      <c r="P119" s="69" t="s">
        <v>226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45982</v>
      </c>
      <c r="AI120" s="43">
        <f ca="1">_xll.BInterpol('Base IPCA'!$C$3:$C$13,'Base IPCA'!$E$3:$E$13,AH120,"Cubic","Extrapolate=Linear","MultiX=Average","Skip=True","Sort=True")</f>
        <v>11.496197802197802</v>
      </c>
      <c r="AJ120" s="43">
        <f ca="1">_xll.BInterpol('Base IPCA'!$C$3:$C$13,'Base IPCA'!$D$3:$D$13,AH120,"Cubic","Extrapolate=Linear","MultiX=Average","Skip=True","Sort=True")</f>
        <v>11.503165934065935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159</v>
      </c>
      <c r="AH121" s="42">
        <f t="shared" ca="1" si="32"/>
        <v>45983</v>
      </c>
      <c r="AI121" s="43">
        <f ca="1">_xll.BInterpol('Base IPCA'!$C$3:$C$13,'Base IPCA'!$E$3:$E$13,AH121,"Cubic","Extrapolate=Linear","MultiX=Average","Skip=True","Sort=True")</f>
        <v>11.49113076923077</v>
      </c>
      <c r="AJ121" s="43">
        <f ca="1">_xll.BInterpol('Base IPCA'!$C$3:$C$13,'Base IPCA'!$D$3:$D$13,AH121,"Cubic","Extrapolate=Linear","MultiX=Average","Skip=True","Sort=True")</f>
        <v>11.498010256410257</v>
      </c>
    </row>
    <row r="122" spans="15:36" ht="15.75" thickBot="1" x14ac:dyDescent="0.3">
      <c r="P122" s="45" t="s">
        <v>216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45984</v>
      </c>
      <c r="AI122" s="43">
        <f ca="1">_xll.BInterpol('Base IPCA'!$C$3:$C$13,'Base IPCA'!$E$3:$E$13,AH122,"Cubic","Extrapolate=Linear","MultiX=Average","Skip=True","Sort=True")</f>
        <v>11.486063736263738</v>
      </c>
      <c r="AJ122" s="43">
        <f ca="1">_xll.BInterpol('Base IPCA'!$C$3:$C$13,'Base IPCA'!$D$3:$D$13,AH122,"Cubic","Extrapolate=Linear","MultiX=Average","Skip=True","Sort=True")</f>
        <v>11.49285457875458</v>
      </c>
    </row>
    <row r="123" spans="15:36" x14ac:dyDescent="0.25">
      <c r="O123" s="12"/>
      <c r="P123" s="2" t="s">
        <v>78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45985</v>
      </c>
      <c r="AI123" s="43">
        <f ca="1">_xll.BInterpol('Base IPCA'!$C$3:$C$13,'Base IPCA'!$E$3:$E$13,AH123,"Cubic","Extrapolate=Linear","MultiX=Average","Skip=True","Sort=True")</f>
        <v>11.480996703296704</v>
      </c>
      <c r="AJ123" s="43">
        <f ca="1">_xll.BInterpol('Base IPCA'!$C$3:$C$13,'Base IPCA'!$D$3:$D$13,AH123,"Cubic","Extrapolate=Linear","MultiX=Average","Skip=True","Sort=True")</f>
        <v>11.487698901098902</v>
      </c>
    </row>
    <row r="124" spans="15:36" x14ac:dyDescent="0.25">
      <c r="P124" s="34" t="s">
        <v>217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45986</v>
      </c>
      <c r="AI124" s="43">
        <f ca="1">_xll.BInterpol('Base IPCA'!$C$3:$C$13,'Base IPCA'!$E$3:$E$13,AH124,"Cubic","Extrapolate=Linear","MultiX=Average","Skip=True","Sort=True")</f>
        <v>11.47592967032967</v>
      </c>
      <c r="AJ124" s="43">
        <f ca="1">_xll.BInterpol('Base IPCA'!$C$3:$C$13,'Base IPCA'!$D$3:$D$13,AH124,"Cubic","Extrapolate=Linear","MultiX=Average","Skip=True","Sort=True")</f>
        <v>11.482543223443223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45987</v>
      </c>
      <c r="AI125" s="43">
        <f ca="1">_xll.BInterpol('Base IPCA'!$C$3:$C$13,'Base IPCA'!$E$3:$E$13,AH125,"Cubic","Extrapolate=Linear","MultiX=Average","Skip=True","Sort=True")</f>
        <v>11.470862637362638</v>
      </c>
      <c r="AJ125" s="43">
        <f ca="1">_xll.BInterpol('Base IPCA'!$C$3:$C$13,'Base IPCA'!$D$3:$D$13,AH125,"Cubic","Extrapolate=Linear","MultiX=Average","Skip=True","Sort=True")</f>
        <v>11.477387545787547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45988</v>
      </c>
      <c r="AI126" s="43">
        <f ca="1">_xll.BInterpol('Base IPCA'!$C$3:$C$13,'Base IPCA'!$E$3:$E$13,AH126,"Cubic","Extrapolate=Linear","MultiX=Average","Skip=True","Sort=True")</f>
        <v>11.465795604395606</v>
      </c>
      <c r="AJ126" s="43">
        <f ca="1">_xll.BInterpol('Base IPCA'!$C$3:$C$13,'Base IPCA'!$D$3:$D$13,AH126,"Cubic","Extrapolate=Linear","MultiX=Average","Skip=True","Sort=True")</f>
        <v>11.472231868131868</v>
      </c>
    </row>
    <row r="127" spans="15:36" x14ac:dyDescent="0.25">
      <c r="Q127" s="5"/>
      <c r="R127" s="140"/>
      <c r="S127" s="5"/>
      <c r="U127" s="162"/>
      <c r="AH127" s="42">
        <f t="shared" ca="1" si="32"/>
        <v>45989</v>
      </c>
      <c r="AI127" s="43">
        <f ca="1">_xll.BInterpol('Base IPCA'!$C$3:$C$13,'Base IPCA'!$E$3:$E$13,AH127,"Cubic","Extrapolate=Linear","MultiX=Average","Skip=True","Sort=True")</f>
        <v>11.460728571428572</v>
      </c>
      <c r="AJ127" s="43">
        <f ca="1">_xll.BInterpol('Base IPCA'!$C$3:$C$13,'Base IPCA'!$D$3:$D$13,AH127,"Cubic","Extrapolate=Linear","MultiX=Average","Skip=True","Sort=True")</f>
        <v>11.467076190476192</v>
      </c>
    </row>
    <row r="128" spans="15:36" x14ac:dyDescent="0.25">
      <c r="Q128" s="5"/>
      <c r="R128" s="5"/>
      <c r="AG128"/>
      <c r="AH128" s="42">
        <f t="shared" ca="1" si="32"/>
        <v>45990</v>
      </c>
      <c r="AI128" s="43">
        <f ca="1">_xll.BInterpol('Base IPCA'!$C$3:$C$13,'Base IPCA'!$E$3:$E$13,AH128,"Cubic","Extrapolate=Linear","MultiX=Average","Skip=True","Sort=True")</f>
        <v>11.455661538461538</v>
      </c>
      <c r="AJ128" s="43">
        <f ca="1">_xll.BInterpol('Base IPCA'!$C$3:$C$13,'Base IPCA'!$D$3:$D$13,AH128,"Cubic","Extrapolate=Linear","MultiX=Average","Skip=True","Sort=True")</f>
        <v>11.461920512820512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7">SUMIF($O$55:$O$104,$P131,Q$55:Q$104)</f>
        <v>55.040406999971594</v>
      </c>
      <c r="R131" s="16">
        <f t="shared" si="57"/>
        <v>50.115498999974136</v>
      </c>
      <c r="S131" s="16">
        <f t="shared" si="57"/>
        <v>130.23645599993279</v>
      </c>
      <c r="T131" s="16">
        <f t="shared" si="57"/>
        <v>0</v>
      </c>
      <c r="U131" s="16">
        <f t="shared" si="57"/>
        <v>0</v>
      </c>
      <c r="V131" s="16">
        <f t="shared" si="57"/>
        <v>7.8433719999959521</v>
      </c>
      <c r="W131" s="16">
        <f t="shared" si="57"/>
        <v>0</v>
      </c>
      <c r="X131" s="16">
        <f t="shared" si="57"/>
        <v>86.869904999955168</v>
      </c>
      <c r="Y131" s="16">
        <f t="shared" si="57"/>
        <v>0</v>
      </c>
      <c r="Z131" s="16">
        <f t="shared" si="57"/>
        <v>0</v>
      </c>
      <c r="AA131" s="16">
        <f t="shared" si="57"/>
        <v>1.1400249999994116</v>
      </c>
      <c r="AB131" s="16">
        <f t="shared" si="57"/>
        <v>7.3873619999961875</v>
      </c>
      <c r="AC131" s="55">
        <f t="shared" ref="AC131:AC139" si="58">SUM(Q131:AB131)</f>
        <v>338.63302599982524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7"/>
        <v>0</v>
      </c>
      <c r="R132" s="16">
        <f t="shared" ca="1" si="57"/>
        <v>0</v>
      </c>
      <c r="S132" s="16">
        <f t="shared" ca="1" si="57"/>
        <v>627.16394275021003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210.44872810961255</v>
      </c>
      <c r="W132" s="16">
        <f t="shared" ca="1" si="57"/>
        <v>0</v>
      </c>
      <c r="X132" s="16">
        <f t="shared" ca="1" si="57"/>
        <v>487.23791110571938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7.889302000003223</v>
      </c>
      <c r="AB132" s="16">
        <f t="shared" ca="1" si="57"/>
        <v>100.22861191536371</v>
      </c>
      <c r="AC132" s="55">
        <f t="shared" ca="1" si="58"/>
        <v>1813.7884676309554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879.8216489997177</v>
      </c>
      <c r="V133" s="16">
        <f t="shared" ca="1" si="57"/>
        <v>129.77431937193614</v>
      </c>
      <c r="W133" s="16">
        <f t="shared" ca="1" si="57"/>
        <v>0</v>
      </c>
      <c r="X133" s="16">
        <f t="shared" ca="1" si="57"/>
        <v>519.09727748774458</v>
      </c>
      <c r="Y133" s="16">
        <f t="shared" ca="1" si="57"/>
        <v>0</v>
      </c>
      <c r="Z133" s="16">
        <f t="shared" ca="1" si="57"/>
        <v>226.11717499991926</v>
      </c>
      <c r="AA133" s="16">
        <f t="shared" ca="1" si="57"/>
        <v>0</v>
      </c>
      <c r="AB133" s="16">
        <f t="shared" ca="1" si="57"/>
        <v>150.58181599994623</v>
      </c>
      <c r="AC133" s="55">
        <f t="shared" ca="1" si="58"/>
        <v>1905.3922368592639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7"/>
        <v>873.6</v>
      </c>
      <c r="R134" s="16">
        <f t="shared" si="57"/>
        <v>789.12</v>
      </c>
      <c r="S134" s="16">
        <f t="shared" si="57"/>
        <v>1135.68</v>
      </c>
      <c r="T134" s="16">
        <f t="shared" si="57"/>
        <v>0</v>
      </c>
      <c r="U134" s="16">
        <f t="shared" si="57"/>
        <v>3755.6897126003519</v>
      </c>
      <c r="V134" s="16">
        <f t="shared" si="57"/>
        <v>59.2</v>
      </c>
      <c r="W134" s="16">
        <f t="shared" si="57"/>
        <v>89.091840500019529</v>
      </c>
      <c r="X134" s="16">
        <f t="shared" si="57"/>
        <v>82.56</v>
      </c>
      <c r="Y134" s="16">
        <f t="shared" si="57"/>
        <v>0</v>
      </c>
      <c r="Z134" s="16">
        <f t="shared" si="57"/>
        <v>1215.3740330000849</v>
      </c>
      <c r="AA134" s="16">
        <f t="shared" si="57"/>
        <v>37.119999999999997</v>
      </c>
      <c r="AB134" s="16">
        <f t="shared" si="57"/>
        <v>954.72660650006117</v>
      </c>
      <c r="AC134" s="55">
        <f t="shared" si="58"/>
        <v>8992.1621926005173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249.1506740000334</v>
      </c>
      <c r="U135" s="16">
        <f t="shared" si="57"/>
        <v>2172.125030500255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694.89897050008369</v>
      </c>
      <c r="AA135" s="16">
        <f t="shared" si="57"/>
        <v>0</v>
      </c>
      <c r="AB135" s="16">
        <f t="shared" si="57"/>
        <v>463.47539500005723</v>
      </c>
      <c r="AC135" s="55">
        <f>SUM(Q135:AB135)</f>
        <v>3579.650070000429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868.01834999999392</v>
      </c>
      <c r="U136" s="16">
        <f t="shared" si="57"/>
        <v>12904.466020500164</v>
      </c>
      <c r="V136" s="16">
        <f t="shared" si="57"/>
        <v>0</v>
      </c>
      <c r="W136" s="16">
        <f t="shared" si="57"/>
        <v>1854.804949999917</v>
      </c>
      <c r="X136" s="16">
        <f t="shared" si="57"/>
        <v>0</v>
      </c>
      <c r="Y136" s="16">
        <f t="shared" si="57"/>
        <v>0</v>
      </c>
      <c r="Z136" s="16">
        <f t="shared" si="57"/>
        <v>5631.6395564999948</v>
      </c>
      <c r="AA136" s="16">
        <f t="shared" si="57"/>
        <v>0</v>
      </c>
      <c r="AB136" s="16">
        <f t="shared" si="57"/>
        <v>2878.2250955000259</v>
      </c>
      <c r="AC136" s="55">
        <f>SUM(Q136:AB136)</f>
        <v>24137.153972500098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0</v>
      </c>
      <c r="U137" s="16">
        <f t="shared" si="57"/>
        <v>4634.65296210013</v>
      </c>
      <c r="V137" s="16">
        <f t="shared" si="57"/>
        <v>0</v>
      </c>
      <c r="W137" s="16">
        <f t="shared" si="57"/>
        <v>587.40990899998474</v>
      </c>
      <c r="X137" s="16">
        <f t="shared" si="57"/>
        <v>0</v>
      </c>
      <c r="Y137" s="16">
        <f t="shared" si="57"/>
        <v>0</v>
      </c>
      <c r="Z137" s="16">
        <f t="shared" si="57"/>
        <v>2505.4522129000984</v>
      </c>
      <c r="AA137" s="16">
        <f t="shared" si="57"/>
        <v>0</v>
      </c>
      <c r="AB137" s="16">
        <f t="shared" si="57"/>
        <v>512.94700299997612</v>
      </c>
      <c r="AC137" s="55">
        <f t="shared" si="58"/>
        <v>8240.4620870001891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0</v>
      </c>
      <c r="U138" s="16">
        <f t="shared" ca="1" si="57"/>
        <v>4344.8586570002863</v>
      </c>
      <c r="V138" s="16">
        <f t="shared" ca="1" si="57"/>
        <v>0</v>
      </c>
      <c r="W138" s="16">
        <f t="shared" ca="1" si="57"/>
        <v>901.68563400004132</v>
      </c>
      <c r="X138" s="16">
        <f t="shared" ca="1" si="57"/>
        <v>0</v>
      </c>
      <c r="Y138" s="16">
        <f t="shared" ca="1" si="57"/>
        <v>0</v>
      </c>
      <c r="Z138" s="16">
        <f t="shared" ca="1" si="57"/>
        <v>3397.6571970001596</v>
      </c>
      <c r="AA138" s="16">
        <f t="shared" ca="1" si="57"/>
        <v>0</v>
      </c>
      <c r="AB138" s="16">
        <f t="shared" ca="1" si="57"/>
        <v>1135.1871960000401</v>
      </c>
      <c r="AC138" s="55">
        <f t="shared" ca="1" si="58"/>
        <v>9779.3886840005271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0</v>
      </c>
      <c r="U139" s="16">
        <f t="shared" si="57"/>
        <v>7387.4128750002747</v>
      </c>
      <c r="V139" s="16">
        <f t="shared" si="57"/>
        <v>0</v>
      </c>
      <c r="W139" s="16">
        <f t="shared" si="57"/>
        <v>701.21218000004092</v>
      </c>
      <c r="X139" s="16">
        <f t="shared" si="57"/>
        <v>0</v>
      </c>
      <c r="Y139" s="16">
        <f t="shared" si="57"/>
        <v>0</v>
      </c>
      <c r="Z139" s="16">
        <f t="shared" si="57"/>
        <v>2467.9473300000991</v>
      </c>
      <c r="AA139" s="16">
        <f t="shared" si="57"/>
        <v>0</v>
      </c>
      <c r="AB139" s="16">
        <f t="shared" si="57"/>
        <v>940.19201700002611</v>
      </c>
      <c r="AC139" s="55">
        <f t="shared" si="58"/>
        <v>11496.764402000441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60">SUM(Q131:Q139)</f>
        <v>928.64040699997167</v>
      </c>
      <c r="R140" s="67">
        <f t="shared" ca="1" si="60"/>
        <v>839.2354989999742</v>
      </c>
      <c r="S140" s="67">
        <f t="shared" ca="1" si="60"/>
        <v>1893.0803987501429</v>
      </c>
      <c r="T140" s="67">
        <f t="shared" ca="1" si="60"/>
        <v>1117.1690240000273</v>
      </c>
      <c r="U140" s="67">
        <f t="shared" ca="1" si="60"/>
        <v>36433.677486451212</v>
      </c>
      <c r="V140" s="67">
        <f t="shared" ca="1" si="60"/>
        <v>407.26641948154463</v>
      </c>
      <c r="W140" s="67">
        <f t="shared" ca="1" si="60"/>
        <v>4134.2045135000035</v>
      </c>
      <c r="X140" s="67">
        <f t="shared" ca="1" si="60"/>
        <v>1175.7650935934191</v>
      </c>
      <c r="Y140" s="67">
        <f t="shared" ca="1" si="60"/>
        <v>0</v>
      </c>
      <c r="Z140" s="67">
        <f t="shared" ca="1" si="60"/>
        <v>16165.255866900448</v>
      </c>
      <c r="AA140" s="67">
        <f t="shared" ca="1" si="60"/>
        <v>46.149327000002629</v>
      </c>
      <c r="AB140" s="68">
        <f t="shared" ca="1" si="60"/>
        <v>7142.9511029154928</v>
      </c>
      <c r="AC140" s="65">
        <f t="shared" ca="1" si="60"/>
        <v>70283.395138592256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159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-111.01101510960143</v>
      </c>
      <c r="R145" s="16">
        <f t="shared" ca="1" si="63"/>
        <v>-95.152298665372655</v>
      </c>
      <c r="S145" s="16">
        <f t="shared" ca="1" si="63"/>
        <v>-269.59817955188919</v>
      </c>
      <c r="T145" s="16">
        <f t="shared" ca="1" si="63"/>
        <v>-15.858716444228776</v>
      </c>
      <c r="U145" s="16">
        <f t="shared" ca="1" si="63"/>
        <v>-555.05507554800715</v>
      </c>
      <c r="V145" s="16">
        <f t="shared" ca="1" si="63"/>
        <v>-126.86973155383021</v>
      </c>
      <c r="W145" s="16">
        <f t="shared" ca="1" si="63"/>
        <v>0</v>
      </c>
      <c r="X145" s="16">
        <f t="shared" ca="1" si="63"/>
        <v>-507.47892621532083</v>
      </c>
      <c r="Y145" s="16">
        <f t="shared" ca="1" si="63"/>
        <v>0</v>
      </c>
      <c r="Z145" s="16">
        <f t="shared" ca="1" si="63"/>
        <v>-222.02203021920286</v>
      </c>
      <c r="AA145" s="16">
        <f t="shared" ca="1" si="63"/>
        <v>0</v>
      </c>
      <c r="AB145" s="16">
        <f t="shared" ca="1" si="63"/>
        <v>-158.58716444228776</v>
      </c>
      <c r="AC145" s="55">
        <f t="shared" ca="1" si="64"/>
        <v>-2061.6331377497409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-129.77431937193614</v>
      </c>
      <c r="R146" s="16">
        <f t="shared" ca="1" si="63"/>
        <v>-103.81945549754892</v>
      </c>
      <c r="S146" s="16">
        <f t="shared" ca="1" si="63"/>
        <v>-155.72918324632337</v>
      </c>
      <c r="T146" s="16">
        <f t="shared" ca="1" si="63"/>
        <v>-25.954863874387229</v>
      </c>
      <c r="U146" s="16">
        <f t="shared" ca="1" si="63"/>
        <v>-1271.7883298449742</v>
      </c>
      <c r="V146" s="16">
        <f t="shared" ca="1" si="63"/>
        <v>-155.72918324632337</v>
      </c>
      <c r="W146" s="16">
        <f t="shared" ca="1" si="63"/>
        <v>0</v>
      </c>
      <c r="X146" s="16">
        <f t="shared" ca="1" si="63"/>
        <v>-545.05214136213181</v>
      </c>
      <c r="Y146" s="16">
        <f t="shared" ca="1" si="63"/>
        <v>0</v>
      </c>
      <c r="Z146" s="16">
        <f t="shared" ca="1" si="63"/>
        <v>-467.18754973897012</v>
      </c>
      <c r="AA146" s="16">
        <f t="shared" ca="1" si="63"/>
        <v>0</v>
      </c>
      <c r="AB146" s="16">
        <f t="shared" ca="1" si="63"/>
        <v>-311.45836649264675</v>
      </c>
      <c r="AC146" s="55">
        <f t="shared" ca="1" si="64"/>
        <v>-3166.4933926752419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-161.95911731256638</v>
      </c>
      <c r="R147" s="16">
        <f t="shared" ca="1" si="63"/>
        <v>-161.95911731256638</v>
      </c>
      <c r="S147" s="16">
        <f t="shared" ca="1" si="63"/>
        <v>-242.93867596884957</v>
      </c>
      <c r="T147" s="16">
        <f t="shared" ca="1" si="63"/>
        <v>-161.95911731256638</v>
      </c>
      <c r="U147" s="16">
        <f t="shared" ca="1" si="63"/>
        <v>-2226.9378630477877</v>
      </c>
      <c r="V147" s="16">
        <f t="shared" ca="1" si="63"/>
        <v>-40.489779328141594</v>
      </c>
      <c r="W147" s="16">
        <f t="shared" ca="1" si="63"/>
        <v>0</v>
      </c>
      <c r="X147" s="16">
        <f t="shared" ca="1" si="63"/>
        <v>-40.489779328141594</v>
      </c>
      <c r="Y147" s="16">
        <f t="shared" ca="1" si="63"/>
        <v>0</v>
      </c>
      <c r="Z147" s="16">
        <f t="shared" ca="1" si="63"/>
        <v>-1012.2444832035399</v>
      </c>
      <c r="AA147" s="16">
        <f t="shared" ca="1" si="63"/>
        <v>-40.489779328141594</v>
      </c>
      <c r="AB147" s="16">
        <f t="shared" ca="1" si="63"/>
        <v>-728.8160279065487</v>
      </c>
      <c r="AC147" s="55">
        <f t="shared" ca="1" si="64"/>
        <v>-4818.2837400488497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-192.01211857947055</v>
      </c>
      <c r="R148" s="16">
        <f t="shared" ca="1" si="63"/>
        <v>-192.01211857947055</v>
      </c>
      <c r="S148" s="16">
        <f t="shared" ca="1" si="63"/>
        <v>-240.01514822433819</v>
      </c>
      <c r="T148" s="16">
        <f t="shared" ca="1" si="63"/>
        <v>-288.01817786920583</v>
      </c>
      <c r="U148" s="16">
        <f t="shared" ca="1" si="63"/>
        <v>-4032.2544901688816</v>
      </c>
      <c r="V148" s="16">
        <f t="shared" ca="1" si="63"/>
        <v>-48.003029644867638</v>
      </c>
      <c r="W148" s="16">
        <f t="shared" ca="1" si="63"/>
        <v>0</v>
      </c>
      <c r="X148" s="16">
        <f t="shared" ca="1" si="63"/>
        <v>-48.003029644867638</v>
      </c>
      <c r="Y148" s="16">
        <f t="shared" ca="1" si="63"/>
        <v>0</v>
      </c>
      <c r="Z148" s="16">
        <f t="shared" ca="1" si="63"/>
        <v>-1872.1181561498379</v>
      </c>
      <c r="AA148" s="16">
        <f t="shared" ca="1" si="63"/>
        <v>0</v>
      </c>
      <c r="AB148" s="16">
        <f t="shared" ca="1" si="63"/>
        <v>-960.06059289735276</v>
      </c>
      <c r="AC148" s="55">
        <f t="shared" ref="AC148" ca="1" si="65">SUM(Q148:AB148)</f>
        <v>-7872.4968617582927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-409.78105430943833</v>
      </c>
      <c r="R149" s="16">
        <f t="shared" ca="1" si="63"/>
        <v>-292.70075307817024</v>
      </c>
      <c r="S149" s="16">
        <f t="shared" ca="1" si="63"/>
        <v>-468.32120492507238</v>
      </c>
      <c r="T149" s="16">
        <f t="shared" ca="1" si="63"/>
        <v>-585.40150615634047</v>
      </c>
      <c r="U149" s="16">
        <f t="shared" ca="1" si="63"/>
        <v>-11532.409671279907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-58.540150615634047</v>
      </c>
      <c r="Y149" s="16">
        <f t="shared" ca="1" si="63"/>
        <v>0</v>
      </c>
      <c r="Z149" s="16">
        <f t="shared" ca="1" si="63"/>
        <v>-4624.6718986350897</v>
      </c>
      <c r="AA149" s="16">
        <f t="shared" ca="1" si="63"/>
        <v>0</v>
      </c>
      <c r="AB149" s="16">
        <f t="shared" ca="1" si="63"/>
        <v>-2692.8469283191662</v>
      </c>
      <c r="AC149" s="55">
        <f t="shared" ca="1" si="64"/>
        <v>-20664.673167318819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-71.164430896053091</v>
      </c>
      <c r="U150" s="16">
        <f t="shared" ca="1" si="63"/>
        <v>-6618.2920733329374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-3060.0705285302829</v>
      </c>
      <c r="AA150" s="16">
        <f t="shared" ca="1" si="63"/>
        <v>0</v>
      </c>
      <c r="AB150" s="16">
        <f t="shared" ca="1" si="63"/>
        <v>-2277.2617886736989</v>
      </c>
      <c r="AC150" s="55">
        <f t="shared" ca="1" si="64"/>
        <v>-12026.788821432972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-82.657443889562273</v>
      </c>
      <c r="U151" s="16">
        <f t="shared" ca="1" si="63"/>
        <v>-6033.993403938046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-3554.2700872511778</v>
      </c>
      <c r="AA151" s="16">
        <f t="shared" ca="1" si="63"/>
        <v>0</v>
      </c>
      <c r="AB151" s="16">
        <f t="shared" ca="1" si="63"/>
        <v>-1901.1212094599323</v>
      </c>
      <c r="AC151" s="55">
        <f t="shared" ca="1" si="64"/>
        <v>-11572.042144538718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0</v>
      </c>
      <c r="U152" s="16">
        <f t="shared" ca="1" si="63"/>
        <v>-4713.8925968343756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-1778.8273950318398</v>
      </c>
      <c r="AA152" s="16">
        <f t="shared" ca="1" si="63"/>
        <v>0</v>
      </c>
      <c r="AB152" s="16">
        <f t="shared" ca="1" si="63"/>
        <v>-800.47232776432793</v>
      </c>
      <c r="AC152" s="55">
        <f t="shared" ca="1" si="64"/>
        <v>-7293.1923196305434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159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-111.01101510960143</v>
      </c>
      <c r="R158" s="155">
        <f t="shared" ca="1" si="71"/>
        <v>-95.152298665372655</v>
      </c>
      <c r="S158" s="155">
        <f t="shared" ca="1" si="71"/>
        <v>357.56576319832084</v>
      </c>
      <c r="T158" s="155">
        <f t="shared" ca="1" si="71"/>
        <v>-15.858716444228776</v>
      </c>
      <c r="U158" s="155">
        <f t="shared" ca="1" si="71"/>
        <v>-200.40449579797132</v>
      </c>
      <c r="V158" s="155">
        <f t="shared" ca="1" si="71"/>
        <v>83.578996555782339</v>
      </c>
      <c r="W158" s="155">
        <f t="shared" ca="1" si="71"/>
        <v>0</v>
      </c>
      <c r="X158" s="155">
        <f t="shared" ca="1" si="71"/>
        <v>-20.241015109601449</v>
      </c>
      <c r="Y158" s="155">
        <f t="shared" ca="1" si="71"/>
        <v>0</v>
      </c>
      <c r="Z158" s="155">
        <f t="shared" ca="1" si="71"/>
        <v>-195.85263821919216</v>
      </c>
      <c r="AA158" s="155">
        <f t="shared" ca="1" si="71"/>
        <v>7.889302000003223</v>
      </c>
      <c r="AB158" s="155">
        <f t="shared" ca="1" si="71"/>
        <v>-58.358552526924043</v>
      </c>
      <c r="AC158" s="55">
        <f t="shared" ca="1" si="69"/>
        <v>-247.84467011878542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-129.77431937193614</v>
      </c>
      <c r="R159" s="155">
        <f t="shared" ca="1" si="72"/>
        <v>-103.81945549754892</v>
      </c>
      <c r="S159" s="155">
        <f t="shared" ca="1" si="72"/>
        <v>-155.72918324632337</v>
      </c>
      <c r="T159" s="155">
        <f t="shared" ca="1" si="72"/>
        <v>-25.954863874387229</v>
      </c>
      <c r="U159" s="155">
        <f t="shared" ca="1" si="72"/>
        <v>-391.96668084525652</v>
      </c>
      <c r="V159" s="155">
        <f t="shared" ca="1" si="72"/>
        <v>-25.954863874387229</v>
      </c>
      <c r="W159" s="155">
        <f t="shared" ca="1" si="72"/>
        <v>0</v>
      </c>
      <c r="X159" s="155">
        <f t="shared" ca="1" si="72"/>
        <v>-25.954863874387229</v>
      </c>
      <c r="Y159" s="155">
        <f t="shared" ca="1" si="72"/>
        <v>0</v>
      </c>
      <c r="Z159" s="155">
        <f t="shared" ca="1" si="72"/>
        <v>-241.07037473905086</v>
      </c>
      <c r="AA159" s="155">
        <f t="shared" ca="1" si="72"/>
        <v>0</v>
      </c>
      <c r="AB159" s="155">
        <f t="shared" ca="1" si="72"/>
        <v>-160.87655049270052</v>
      </c>
      <c r="AC159" s="55">
        <f t="shared" ca="1" si="69"/>
        <v>-1261.101155815978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711.64088268743365</v>
      </c>
      <c r="R160" s="155">
        <f t="shared" ca="1" si="73"/>
        <v>627.16088268743363</v>
      </c>
      <c r="S160" s="155">
        <f t="shared" ca="1" si="73"/>
        <v>892.7413240311505</v>
      </c>
      <c r="T160" s="155">
        <f t="shared" ca="1" si="73"/>
        <v>-161.95911731256638</v>
      </c>
      <c r="U160" s="155">
        <f t="shared" ca="1" si="73"/>
        <v>1528.7518495525642</v>
      </c>
      <c r="V160" s="155">
        <f t="shared" ca="1" si="73"/>
        <v>18.710220671858409</v>
      </c>
      <c r="W160" s="155">
        <f t="shared" ca="1" si="73"/>
        <v>89.091840500019529</v>
      </c>
      <c r="X160" s="155">
        <f t="shared" ca="1" si="73"/>
        <v>42.070220671858408</v>
      </c>
      <c r="Y160" s="155">
        <f t="shared" ca="1" si="73"/>
        <v>0</v>
      </c>
      <c r="Z160" s="155">
        <f t="shared" ca="1" si="73"/>
        <v>203.12954979654501</v>
      </c>
      <c r="AA160" s="155">
        <f t="shared" ca="1" si="73"/>
        <v>-3.3697793281415969</v>
      </c>
      <c r="AB160" s="155">
        <f t="shared" ca="1" si="73"/>
        <v>225.91057859351247</v>
      </c>
      <c r="AC160" s="55">
        <f t="shared" ca="1" si="69"/>
        <v>4173.8784525516676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-192.01211857947055</v>
      </c>
      <c r="R161" s="155">
        <f t="shared" ca="1" si="74"/>
        <v>-192.01211857947055</v>
      </c>
      <c r="S161" s="155">
        <f t="shared" ca="1" si="74"/>
        <v>-240.01514822433819</v>
      </c>
      <c r="T161" s="155">
        <f t="shared" ca="1" si="74"/>
        <v>-38.867503869172424</v>
      </c>
      <c r="U161" s="155">
        <f t="shared" ca="1" si="74"/>
        <v>-1860.1294596686266</v>
      </c>
      <c r="V161" s="155">
        <f t="shared" ca="1" si="74"/>
        <v>-48.003029644867638</v>
      </c>
      <c r="W161" s="155">
        <f t="shared" ca="1" si="74"/>
        <v>0</v>
      </c>
      <c r="X161" s="155">
        <f t="shared" ca="1" si="74"/>
        <v>-48.003029644867638</v>
      </c>
      <c r="Y161" s="155">
        <f t="shared" ca="1" si="74"/>
        <v>0</v>
      </c>
      <c r="Z161" s="155">
        <f t="shared" ca="1" si="74"/>
        <v>-1177.2191856497543</v>
      </c>
      <c r="AA161" s="155">
        <f t="shared" ca="1" si="74"/>
        <v>0</v>
      </c>
      <c r="AB161" s="155">
        <f t="shared" ca="1" si="74"/>
        <v>-496.58519789729553</v>
      </c>
      <c r="AC161" s="55">
        <f ca="1">SUM(Q161:AB161)</f>
        <v>-4292.8467917578637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-409.78105430943833</v>
      </c>
      <c r="R162" s="155">
        <f t="shared" ca="1" si="75"/>
        <v>-292.70075307817024</v>
      </c>
      <c r="S162" s="155">
        <f t="shared" ca="1" si="75"/>
        <v>-468.32120492507238</v>
      </c>
      <c r="T162" s="155">
        <f t="shared" ca="1" si="75"/>
        <v>282.61684384365344</v>
      </c>
      <c r="U162" s="155">
        <f t="shared" ca="1" si="75"/>
        <v>1372.0563492202564</v>
      </c>
      <c r="V162" s="155">
        <f t="shared" ca="1" si="75"/>
        <v>0</v>
      </c>
      <c r="W162" s="155">
        <f t="shared" ca="1" si="75"/>
        <v>1854.804949999917</v>
      </c>
      <c r="X162" s="155">
        <f t="shared" ca="1" si="75"/>
        <v>-58.540150615634047</v>
      </c>
      <c r="Y162" s="155">
        <f t="shared" ca="1" si="75"/>
        <v>0</v>
      </c>
      <c r="Z162" s="155">
        <f t="shared" ca="1" si="75"/>
        <v>1006.967657864905</v>
      </c>
      <c r="AA162" s="155">
        <f t="shared" ca="1" si="75"/>
        <v>0</v>
      </c>
      <c r="AB162" s="155">
        <f t="shared" ca="1" si="75"/>
        <v>185.37816718085969</v>
      </c>
      <c r="AC162" s="55">
        <f t="shared" ref="AC162" ca="1" si="76">SUM(Q162:AB162)</f>
        <v>3472.4808051812765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-71.164430896053091</v>
      </c>
      <c r="U163" s="155">
        <f t="shared" ca="1" si="77"/>
        <v>-1983.6391112328074</v>
      </c>
      <c r="V163" s="155">
        <f t="shared" ca="1" si="77"/>
        <v>0</v>
      </c>
      <c r="W163" s="155">
        <f t="shared" ca="1" si="77"/>
        <v>587.40990899998474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-554.6183156301845</v>
      </c>
      <c r="AA163" s="155">
        <f t="shared" ca="1" si="77"/>
        <v>0</v>
      </c>
      <c r="AB163" s="155">
        <f t="shared" ca="1" si="77"/>
        <v>-1764.3147856737228</v>
      </c>
      <c r="AC163" s="55">
        <f t="shared" ca="1" si="69"/>
        <v>-3786.3267344327833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-82.657443889562273</v>
      </c>
      <c r="U164" s="155">
        <f t="shared" ca="1" si="78"/>
        <v>-1689.1347469377597</v>
      </c>
      <c r="V164" s="155">
        <f t="shared" ca="1" si="78"/>
        <v>0</v>
      </c>
      <c r="W164" s="155">
        <f t="shared" ca="1" si="78"/>
        <v>901.68563400004132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-156.61289025101814</v>
      </c>
      <c r="AA164" s="155">
        <f t="shared" ca="1" si="78"/>
        <v>0</v>
      </c>
      <c r="AB164" s="155">
        <f t="shared" ca="1" si="78"/>
        <v>-765.93401345989218</v>
      </c>
      <c r="AC164" s="55">
        <f t="shared" ca="1" si="69"/>
        <v>-1792.653460538191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0</v>
      </c>
      <c r="U165" s="155">
        <f t="shared" ca="1" si="79"/>
        <v>2673.5202781658991</v>
      </c>
      <c r="V165" s="155">
        <f t="shared" ca="1" si="79"/>
        <v>0</v>
      </c>
      <c r="W165" s="155">
        <f t="shared" ca="1" si="79"/>
        <v>701.21218000004092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689.11993496825926</v>
      </c>
      <c r="AA165" s="155">
        <f t="shared" ca="1" si="79"/>
        <v>0</v>
      </c>
      <c r="AB165" s="155">
        <f t="shared" ca="1" si="79"/>
        <v>139.71968923569818</v>
      </c>
      <c r="AC165" s="55">
        <f t="shared" ca="1" si="69"/>
        <v>4203.5720823698975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159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6</v>
      </c>
      <c r="S173" s="16">
        <f t="shared" ca="1" si="85"/>
        <v>-22.546954821709065</v>
      </c>
      <c r="T173" s="16">
        <f t="shared" ca="1" si="85"/>
        <v>1</v>
      </c>
      <c r="U173" s="16">
        <f t="shared" ca="1" si="85"/>
        <v>12.636867334298136</v>
      </c>
      <c r="V173" s="16">
        <f t="shared" ca="1" si="85"/>
        <v>-5.2702245386446762</v>
      </c>
      <c r="W173" s="16">
        <f t="shared" ca="1" si="85"/>
        <v>0</v>
      </c>
      <c r="X173" s="16">
        <f t="shared" ca="1" si="85"/>
        <v>1.276333755054146</v>
      </c>
      <c r="Y173" s="16">
        <f t="shared" ca="1" si="85"/>
        <v>0</v>
      </c>
      <c r="Z173" s="16">
        <f t="shared" ca="1" si="85"/>
        <v>12.349841735802388</v>
      </c>
      <c r="AA173" s="16">
        <f t="shared" ca="1" si="85"/>
        <v>-0.49747418258898612</v>
      </c>
      <c r="AB173" s="16">
        <f t="shared" ca="1" si="85"/>
        <v>3.6799039021951612</v>
      </c>
      <c r="AC173" s="55">
        <f t="shared" ref="AC173:AC177" ca="1" si="86">SUM(Q173:AB173)</f>
        <v>15.628293184407104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4</v>
      </c>
      <c r="S174" s="16">
        <f t="shared" ca="1" si="87"/>
        <v>6</v>
      </c>
      <c r="T174" s="16">
        <f t="shared" ca="1" si="87"/>
        <v>1</v>
      </c>
      <c r="U174" s="16">
        <f t="shared" ca="1" si="87"/>
        <v>15.101858470236747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9.2880616097911375</v>
      </c>
      <c r="AA174" s="16">
        <f t="shared" ca="1" si="87"/>
        <v>0</v>
      </c>
      <c r="AB174" s="16">
        <f t="shared" ca="1" si="87"/>
        <v>6.1983199477095567</v>
      </c>
      <c r="AC174" s="55">
        <f t="shared" ca="1" si="86"/>
        <v>48.588240027737442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-17.575815292053768</v>
      </c>
      <c r="R175" s="16">
        <f t="shared" ca="1" si="88"/>
        <v>-15.489362824250767</v>
      </c>
      <c r="S175" s="16">
        <f t="shared" ca="1" si="88"/>
        <v>-22.048559879669902</v>
      </c>
      <c r="T175" s="16">
        <f t="shared" ca="1" si="88"/>
        <v>4</v>
      </c>
      <c r="U175" s="16">
        <f t="shared" ca="1" si="88"/>
        <v>-37.756487561048189</v>
      </c>
      <c r="V175" s="16">
        <f t="shared" ca="1" si="88"/>
        <v>-0.46209737327104305</v>
      </c>
      <c r="W175" s="16">
        <f t="shared" ca="1" si="88"/>
        <v>-2.2003538171446162</v>
      </c>
      <c r="X175" s="16">
        <f t="shared" ca="1" si="88"/>
        <v>-1.0390330935347518</v>
      </c>
      <c r="Y175" s="16">
        <f t="shared" ca="1" si="88"/>
        <v>0</v>
      </c>
      <c r="Z175" s="16">
        <f t="shared" ca="1" si="88"/>
        <v>-5.0168104930955737</v>
      </c>
      <c r="AA175" s="16">
        <f t="shared" ca="1" si="88"/>
        <v>8.3225430813832574E-2</v>
      </c>
      <c r="AB175" s="16">
        <f t="shared" ca="1" si="88"/>
        <v>-5.579447019522231</v>
      </c>
      <c r="AC175" s="55">
        <f t="shared" ca="1" si="86"/>
        <v>-103.08474192277703</v>
      </c>
      <c r="AH175" s="42" t="e">
        <f t="shared" si="59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5</v>
      </c>
      <c r="T176" s="16">
        <f t="shared" ca="1" si="89"/>
        <v>0.80968855834140119</v>
      </c>
      <c r="U176" s="16">
        <f t="shared" ca="1" si="89"/>
        <v>38.750251253516595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24.523851814332716</v>
      </c>
      <c r="AA176" s="16">
        <f t="shared" ca="1" si="89"/>
        <v>0</v>
      </c>
      <c r="AB176" s="16">
        <f t="shared" ca="1" si="89"/>
        <v>10.344872012685332</v>
      </c>
      <c r="AC176" s="55">
        <f t="shared" ref="AC176" ca="1" si="90">SUM(Q176:AB176)</f>
        <v>89.428663638876031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7</v>
      </c>
      <c r="R177" s="16">
        <f t="shared" ca="1" si="91"/>
        <v>5</v>
      </c>
      <c r="S177" s="16">
        <f t="shared" ca="1" si="91"/>
        <v>8</v>
      </c>
      <c r="T177" s="16">
        <f t="shared" ca="1" si="91"/>
        <v>-4.8277437087457074</v>
      </c>
      <c r="U177" s="16">
        <f t="shared" ca="1" si="91"/>
        <v>-23.437868450817202</v>
      </c>
      <c r="V177" s="16">
        <f t="shared" ca="1" si="91"/>
        <v>0</v>
      </c>
      <c r="W177" s="16">
        <f t="shared" ca="1" si="91"/>
        <v>-31.684321452780186</v>
      </c>
      <c r="X177" s="16">
        <f t="shared" ca="1" si="91"/>
        <v>1</v>
      </c>
      <c r="Y177" s="16">
        <f t="shared" ca="1" si="91"/>
        <v>0</v>
      </c>
      <c r="Z177" s="16">
        <f t="shared" ca="1" si="91"/>
        <v>-17.201316485782645</v>
      </c>
      <c r="AA177" s="16">
        <f t="shared" ca="1" si="91"/>
        <v>0</v>
      </c>
      <c r="AB177" s="16">
        <f t="shared" ca="1" si="91"/>
        <v>-3.1666841514984352</v>
      </c>
      <c r="AC177" s="55">
        <f t="shared" ca="1" si="86"/>
        <v>-59.31793424962418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1</v>
      </c>
      <c r="U178" s="16">
        <f t="shared" ca="1" si="92"/>
        <v>27.874024793793772</v>
      </c>
      <c r="V178" s="16">
        <f t="shared" ca="1" si="92"/>
        <v>0</v>
      </c>
      <c r="W178" s="16">
        <f t="shared" ca="1" si="92"/>
        <v>-8.2542627209088462</v>
      </c>
      <c r="X178" s="16">
        <f t="shared" ca="1" si="92"/>
        <v>0</v>
      </c>
      <c r="Y178" s="16">
        <f t="shared" ca="1" si="92"/>
        <v>0</v>
      </c>
      <c r="Z178" s="16">
        <f t="shared" ca="1" si="92"/>
        <v>7.7934764410649509</v>
      </c>
      <c r="AA178" s="16">
        <f t="shared" ca="1" si="92"/>
        <v>0</v>
      </c>
      <c r="AB178" s="16">
        <f t="shared" ca="1" si="92"/>
        <v>24.792087331532006</v>
      </c>
      <c r="AC178" s="55">
        <f ca="1">SUM(Q178:AB178)</f>
        <v>53.20532584548188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1</v>
      </c>
      <c r="U179" s="16">
        <f t="shared" ca="1" si="93"/>
        <v>20.435361504701191</v>
      </c>
      <c r="V179" s="16">
        <f t="shared" ca="1" si="93"/>
        <v>0</v>
      </c>
      <c r="W179" s="16">
        <f t="shared" ca="1" si="93"/>
        <v>-10.908704546982772</v>
      </c>
      <c r="X179" s="16">
        <f t="shared" ca="1" si="93"/>
        <v>0</v>
      </c>
      <c r="Y179" s="16">
        <f t="shared" ca="1" si="93"/>
        <v>0</v>
      </c>
      <c r="Z179" s="16">
        <f t="shared" ca="1" si="93"/>
        <v>1.8947221554572502</v>
      </c>
      <c r="AA179" s="16">
        <f t="shared" ca="1" si="93"/>
        <v>0</v>
      </c>
      <c r="AB179" s="16">
        <f t="shared" ca="1" si="93"/>
        <v>9.266364617846742</v>
      </c>
      <c r="AC179" s="55">
        <f t="shared" ref="AC179:AC180" ca="1" si="94">SUM(Q179:AB179)</f>
        <v>21.687743731022412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0</v>
      </c>
      <c r="U180" s="16">
        <f t="shared" ca="1" si="95"/>
        <v>-30.059355793967235</v>
      </c>
      <c r="V180" s="16">
        <f t="shared" ca="1" si="95"/>
        <v>0</v>
      </c>
      <c r="W180" s="16">
        <f t="shared" ca="1" si="95"/>
        <v>-7.8839822453655168</v>
      </c>
      <c r="X180" s="16">
        <f t="shared" ca="1" si="95"/>
        <v>0</v>
      </c>
      <c r="Y180" s="16">
        <f t="shared" ca="1" si="95"/>
        <v>0</v>
      </c>
      <c r="Z180" s="16">
        <f t="shared" ca="1" si="95"/>
        <v>-7.7480247593772242</v>
      </c>
      <c r="AA180" s="16">
        <f t="shared" ca="1" si="95"/>
        <v>0</v>
      </c>
      <c r="AB180" s="16">
        <f t="shared" ca="1" si="95"/>
        <v>-1.5709190180669248</v>
      </c>
      <c r="AC180" s="55">
        <f t="shared" ca="1" si="94"/>
        <v>-47.262281816776898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6">SUM(Q173:Q180)</f>
        <v>5.4241847079462318</v>
      </c>
      <c r="R181" s="67">
        <f t="shared" ca="1" si="96"/>
        <v>3.510637175749233</v>
      </c>
      <c r="S181" s="207">
        <f t="shared" ca="1" si="96"/>
        <v>-25.595514701378967</v>
      </c>
      <c r="T181" s="207">
        <f t="shared" ca="1" si="96"/>
        <v>3.9819448495956937</v>
      </c>
      <c r="U181" s="207">
        <f t="shared" ca="1" si="96"/>
        <v>23.544651550713816</v>
      </c>
      <c r="V181" s="207">
        <f t="shared" ca="1" si="96"/>
        <v>-3.7323219119157196</v>
      </c>
      <c r="W181" s="207">
        <f t="shared" ca="1" si="96"/>
        <v>-60.931624783181931</v>
      </c>
      <c r="X181" s="207">
        <f t="shared" ca="1" si="96"/>
        <v>3.2373006615193942</v>
      </c>
      <c r="Y181" s="207">
        <f t="shared" ca="1" si="96"/>
        <v>0</v>
      </c>
      <c r="Z181" s="207">
        <f t="shared" ca="1" si="96"/>
        <v>25.883802018193002</v>
      </c>
      <c r="AA181" s="207">
        <f t="shared" ca="1" si="96"/>
        <v>-0.41424875177515352</v>
      </c>
      <c r="AB181" s="68">
        <f t="shared" ca="1" si="96"/>
        <v>43.964497622881204</v>
      </c>
      <c r="AC181" s="65">
        <f t="shared" ca="1" si="96"/>
        <v>18.873308438346761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 t="e">
        <f ca="1">HLOOKUP(RISCO!B2,'Base IPCA'!$P$121:$AC$124,2,0)</f>
        <v>#VALUE!</v>
      </c>
      <c r="C3" s="67" t="e">
        <f ca="1">HLOOKUP(RISCO!C2,'Base IPCA'!$P$121:$AC$124,2,0)</f>
        <v>#VALUE!</v>
      </c>
      <c r="D3" s="67" t="e">
        <f ca="1">HLOOKUP(RISCO!D2,'Base IPCA'!$P$121:$AC$124,2,0)</f>
        <v>#VALUE!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 t="e">
        <f ca="1">HLOOKUP(RISCO!H2,'Base IPCA'!$P$121:$AC$124,2,0)</f>
        <v>#VALUE!</v>
      </c>
      <c r="I3" s="67" t="e">
        <f ca="1">HLOOKUP(RISCO!I2,'Base IPCA'!$P$121:$AC$124,2,0)</f>
        <v>#N/A</v>
      </c>
      <c r="J3" s="67" t="e">
        <f ca="1">HLOOKUP(RISCO!J2,'Base IPCA'!$P$121:$AC$124,2,0)</f>
        <v>#VALUE!</v>
      </c>
      <c r="K3" s="67" t="e">
        <f ca="1">HLOOKUP(RISCO!K2,'Base IPCA'!$P$121:$AC$124,2,0)</f>
        <v>#VALUE!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 t="e">
        <f ca="1">HLOOKUP(RISCO!B2,'Base IPCA'!$P$121:$AC$124,3,0)</f>
        <v>#VALUE!</v>
      </c>
      <c r="C4" s="152" t="e">
        <f ca="1">HLOOKUP(RISCO!C2,'Base IPCA'!$P$121:$AC$124,3,0)</f>
        <v>#VALUE!</v>
      </c>
      <c r="D4" s="152" t="e">
        <f ca="1">HLOOKUP(RISCO!D2,'Base IPCA'!$P$121:$AC$124,3,0)</f>
        <v>#VALUE!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 t="e">
        <f ca="1">HLOOKUP(RISCO!H2,'Base IPCA'!$P$121:$AC$124,3,0)</f>
        <v>#VALUE!</v>
      </c>
      <c r="I4" s="152" t="e">
        <f ca="1">HLOOKUP(RISCO!I2,'Base IPCA'!$P$121:$AC$124,3,0)</f>
        <v>#N/A</v>
      </c>
      <c r="J4" s="152" t="e">
        <f ca="1">HLOOKUP(RISCO!J2,'Base IPCA'!$P$121:$AC$124,3,0)</f>
        <v>#VALUE!</v>
      </c>
      <c r="K4" s="152" t="e">
        <f ca="1">HLOOKUP(RISCO!K2,'Base IPCA'!$P$121:$AC$124,3,0)</f>
        <v>#VALUE!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 t="e">
        <f ca="1">HLOOKUP(RISCO!B2,'Base IPCA'!$P$121:$AC$124,4,0)</f>
        <v>#VALUE!</v>
      </c>
      <c r="C5" s="148" t="e">
        <f ca="1">HLOOKUP(RISCO!C2,'Base IPCA'!$P$121:$AC$124,4,0)</f>
        <v>#VALUE!</v>
      </c>
      <c r="D5" s="148" t="e">
        <f ca="1">HLOOKUP(RISCO!D2,'Base IPCA'!$P$121:$AC$124,4,0)</f>
        <v>#VALUE!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 t="e">
        <f ca="1">HLOOKUP(RISCO!H2,'Base IPCA'!$P$121:$AC$124,4,0)</f>
        <v>#VALUE!</v>
      </c>
      <c r="I5" s="148" t="e">
        <f ca="1">HLOOKUP(RISCO!I2,'Base IPCA'!$P$121:$AC$124,4,0)</f>
        <v>#N/A</v>
      </c>
      <c r="J5" s="148" t="e">
        <f ca="1">HLOOKUP(RISCO!J2,'Base IPCA'!$P$121:$AC$124,4,0)</f>
        <v>#VALUE!</v>
      </c>
      <c r="K5" s="148" t="e">
        <f ca="1">HLOOKUP(RISCO!K2,'Base IPCA'!$P$121:$AC$124,4,0)</f>
        <v>#VALUE!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 t="e">
        <f t="shared" ref="B27:M27" ca="1" si="1">SUM(B12+B4+B21)</f>
        <v>#VALUE!</v>
      </c>
      <c r="C27" s="153" t="e">
        <f t="shared" ca="1" si="1"/>
        <v>#VALUE!</v>
      </c>
      <c r="D27" s="153" t="e">
        <f t="shared" ca="1" si="1"/>
        <v>#VALUE!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#VALUE!</v>
      </c>
      <c r="I27" s="153" t="e">
        <f t="shared" ca="1" si="1"/>
        <v>#N/A</v>
      </c>
      <c r="J27" s="153" t="e">
        <f t="shared" ca="1" si="1"/>
        <v>#VALUE!</v>
      </c>
      <c r="K27" s="153" t="e">
        <f t="shared" ca="1" si="1"/>
        <v>#VALUE!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 t="e">
        <f t="shared" ref="B29:M29" ca="1" si="3">SUM(B27:B28)</f>
        <v>#VALUE!</v>
      </c>
      <c r="C29" s="153" t="e">
        <f t="shared" ca="1" si="3"/>
        <v>#VALUE!</v>
      </c>
      <c r="D29" s="153" t="e">
        <f t="shared" ca="1" si="3"/>
        <v>#VALUE!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#VALUE!</v>
      </c>
      <c r="I29" s="153" t="e">
        <f t="shared" ca="1" si="3"/>
        <v>#N/A</v>
      </c>
      <c r="J29" s="153" t="e">
        <f t="shared" ca="1" si="3"/>
        <v>#VALUE!</v>
      </c>
      <c r="K29" s="153" t="e">
        <f t="shared" ca="1" si="3"/>
        <v>#VALUE!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 t="str">
        <f ca="1">_xll.BDP(A2,"YLD_CNV_MID",,)</f>
        <v>#N/A N/A</v>
      </c>
      <c r="E2" s="47" t="str">
        <f ca="1">_xll.BDP(A2,"YLD_YTM_MID", "PRICING_SOURCE=ANDE")</f>
        <v>#N/A N/A</v>
      </c>
      <c r="F2" s="4" t="e">
        <f t="shared" ref="F2:F15" ca="1" si="0">+D2-E2</f>
        <v>#VALUE!</v>
      </c>
      <c r="G2" s="71" t="e">
        <f ca="1">_xll.BDP(A2,"RISK_MID",,)/100</f>
        <v>#VALUE!</v>
      </c>
      <c r="H2" s="12" t="str">
        <f ca="1">_xll.BDP(A2,"DUR_MID",,)</f>
        <v>#N/A N/A</v>
      </c>
      <c r="I2" s="12" t="str">
        <f ca="1">_xll.BDP(A2,"px_LAST",,)</f>
        <v>#N/A N/A</v>
      </c>
      <c r="J2" s="3" t="e">
        <f ca="1">_xll.BDP(A2,"PX_LAST",,)/_xll.BDP(A2,"PX_YEST_CLOSE",,)-1</f>
        <v>#VALUE!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266.10275000001593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10.039899999999999</v>
      </c>
      <c r="E3" s="47">
        <f ca="1">_xll.BDP(A3,"YLD_YTM_MID", "PRICING_SOURCE=ANDE")</f>
        <v>10.0657</v>
      </c>
      <c r="F3" s="4">
        <f t="shared" ca="1" si="0"/>
        <v>-2.5800000000000267E-2</v>
      </c>
      <c r="G3" s="71">
        <f ca="1">_xll.BDP(A3,"RISK_MID",,)/100</f>
        <v>0.42125227082988204</v>
      </c>
      <c r="H3" s="12">
        <f ca="1">_xll.BDP(A3,"DUR_MID",,)</f>
        <v>1.0388645494749724</v>
      </c>
      <c r="I3" s="12">
        <f ca="1">_xll.BDP(A3,"px_LAST",,)</f>
        <v>4462.046875</v>
      </c>
      <c r="J3" s="3">
        <f ca="1">_xll.BDP(A3,"PX_LAST",,)/_xll.BDP(A3,"PX_YEST_CLOSE",,)-1</f>
        <v>6.7792301633717855E-4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94.877250000015465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8.8206000000000007</v>
      </c>
      <c r="E4" s="47">
        <f ca="1">_xll.BDP(A4,"YLD_YTM_MID", "PRICING_SOURCE=ANDE")</f>
        <v>8.8322000000000003</v>
      </c>
      <c r="F4" s="4">
        <f t="shared" ca="1" si="0"/>
        <v>-1.1599999999999611E-2</v>
      </c>
      <c r="G4" s="71">
        <f ca="1">_xll.BDP(A4,"RISK_MID",,)/100</f>
        <v>0.69755752373976065</v>
      </c>
      <c r="H4" s="12">
        <f ca="1">_xll.BDP(A4,"DUR_MID",,)</f>
        <v>1.7360417243910995</v>
      </c>
      <c r="I4" s="12">
        <f ca="1">_xll.BDP(A4,"px_LAST",,)</f>
        <v>4372.5151370000003</v>
      </c>
      <c r="J4" s="3">
        <f ca="1">_xll.BDP(A4,"PX_LAST",,)/_xll.BDP(A4,"PX_YEST_CLOSE",,)-1</f>
        <v>6.3966043590890642E-4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277.38499999998112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8.1776</v>
      </c>
      <c r="E5" s="47">
        <f ca="1">_xll.BDP(A5,"YLD_YTM_MID", "PRICING_SOURCE=ANDE")</f>
        <v>8.1898999999999997</v>
      </c>
      <c r="F5" s="4">
        <f t="shared" ca="1" si="0"/>
        <v>-1.2299999999999756E-2</v>
      </c>
      <c r="G5" s="71">
        <f ca="1">_xll.BDP(A5,"RISK_MID",,)/100</f>
        <v>1.1256041860347068</v>
      </c>
      <c r="H5" s="12">
        <f ca="1">_xll.BDP(A5,"DUR_MID",,)</f>
        <v>2.7747337397064227</v>
      </c>
      <c r="I5" s="12">
        <f ca="1">_xll.BDP(A5,"px_LAST",,)</f>
        <v>4388.3579099999997</v>
      </c>
      <c r="J5" s="3">
        <f ca="1">_xll.BDP(A5,"PX_LAST",,)/_xll.BDP(A5,"PX_YEST_CLOSE",,)-1</f>
        <v>9.050084504342859E-4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296.08345800000166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7.8571999999999997</v>
      </c>
      <c r="E6" s="47">
        <f ca="1">_xll.BDP(A6,"YLD_YTM_MID", "PRICING_SOURCE=ANDE")</f>
        <v>7.8692000000000002</v>
      </c>
      <c r="F6" s="4" t="e">
        <f t="shared" ref="F6" ca="1" si="3">+D6-E6</f>
        <v>#VALUE!</v>
      </c>
      <c r="G6" s="71">
        <f ca="1">_xll.BDP(A6,"RISK_MID",,)/100</f>
        <v>1.3656726844646982</v>
      </c>
      <c r="H6" s="12">
        <f ca="1">_xll.BDP(A6,"DUR_MID",,)</f>
        <v>3.4122221923932954</v>
      </c>
      <c r="I6" s="12">
        <f ca="1">_xll.BDP(A6,"px_LAST",,)</f>
        <v>4316.7700199999999</v>
      </c>
      <c r="J6" s="3">
        <f ca="1">_xll.BDP(A6,"PX_LAST",,)/_xll.BDP(A6,"PX_YEST_CLOSE",,)-1</f>
        <v>7.3581763336205697E-4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200.5060154999824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7.7377000000000002</v>
      </c>
      <c r="E7" s="47">
        <f ca="1">_xll.BDP(A7,"YLD_YTM_MID", "PRICING_SOURCE=ANDE")</f>
        <v>7.7485999999999997</v>
      </c>
      <c r="F7" s="4">
        <f t="shared" ca="1" si="0"/>
        <v>-1.0899999999999466E-2</v>
      </c>
      <c r="G7" s="71">
        <f ca="1">_xll.BDP(A7,"RISK_MID",,)/100</f>
        <v>1.7280402292649342</v>
      </c>
      <c r="H7" s="12">
        <f ca="1">_xll.BDP(A7,"DUR_MID",,)</f>
        <v>4.2958994458736974</v>
      </c>
      <c r="I7" s="12">
        <f ca="1">_xll.BDP(A7,"px_LAST",,)</f>
        <v>4333.7929690000001</v>
      </c>
      <c r="J7" s="3">
        <f ca="1">_xll.BDP(A7,"PX_LAST",,)/_xll.BDP(A7,"PX_YEST_CLOSE",,)-1</f>
        <v>6.6636595983249336E-4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328.65015000000426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7.6463999999999999</v>
      </c>
      <c r="E8" s="47">
        <f ca="1">_xll.BDP(A8,"YLD_YTM_MID", "PRICING_SOURCE=ANDE")</f>
        <v>7.6323999999999996</v>
      </c>
      <c r="F8" s="4">
        <f t="shared" ca="1" si="0"/>
        <v>1.4000000000000234E-2</v>
      </c>
      <c r="G8" s="71">
        <f ca="1">_xll.BDP(A8,"RISK_MID",,)/100</f>
        <v>2.2330899948301521</v>
      </c>
      <c r="H8" s="12">
        <f ca="1">_xll.BDP(A8,"DUR_MID",,)</f>
        <v>5.6444015645523162</v>
      </c>
      <c r="I8" s="12">
        <f ca="1">_xll.BDP(A8,"px_LAST",,)</f>
        <v>4258.8081050000001</v>
      </c>
      <c r="J8" s="3">
        <f ca="1">_xll.BDP(A8,"PX_LAST",,)/_xll.BDP(A8,"PX_YEST_CLOSE",,)-1</f>
        <v>2.4654785990563255E-8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165.53686500001052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7.5242000000000004</v>
      </c>
      <c r="E9" s="47">
        <f ca="1">_xll.BDP(A9,"YLD_YTM_MID", "PRICING_SOURCE=ANDE")</f>
        <v>7.5145</v>
      </c>
      <c r="F9" s="4" t="e">
        <f t="shared" ca="1" si="0"/>
        <v>#VALUE!</v>
      </c>
      <c r="G9" s="71">
        <f ca="1">_xll.BDP(A9,"RISK_MID",,)/100</f>
        <v>2.4188033615400855</v>
      </c>
      <c r="H9" s="12">
        <f ca="1">_xll.BDP(A9,"DUR_MID",,)</f>
        <v>6.2040236865932421</v>
      </c>
      <c r="I9" s="12">
        <f ca="1">_xll.BDP(A9,"px_LAST",,)</f>
        <v>4192.1201170000004</v>
      </c>
      <c r="J9" s="3">
        <f ca="1">_xll.BDP(A9,"PX_LAST",,)/_xll.BDP(A9,"PX_YEST_CLOSE",,)-1</f>
        <v>2.7909506483680957E-8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96.028497000011953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7.3405000000000005</v>
      </c>
      <c r="E10" s="47">
        <f ca="1">_xll.BDP(A10,"YLD_YTM_MID", "PRICING_SOURCE=ANDE")</f>
        <v>7.3430999999999997</v>
      </c>
      <c r="F10" s="4">
        <f t="shared" ca="1" si="0"/>
        <v>-2.5999999999992696E-3</v>
      </c>
      <c r="G10" s="71">
        <f ca="1">_xll.BDP(A10,"RISK_MID",,)/100</f>
        <v>2.8604388067651598</v>
      </c>
      <c r="H10" s="12">
        <f ca="1">_xll.BDP(A10,"DUR_MID",,)</f>
        <v>7.3487494882026825</v>
      </c>
      <c r="I10" s="12">
        <f ca="1">_xll.BDP(A10,"px_LAST",,)</f>
        <v>4178.1411129999997</v>
      </c>
      <c r="J10" s="3">
        <f ca="1">_xll.BDP(A10,"PX_LAST",,)/_xll.BDP(A10,"PX_YEST_CLOSE",,)-1</f>
        <v>8.4345712903211023E-4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182.99080000000799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7.2001999999999997</v>
      </c>
      <c r="E11" s="47">
        <f ca="1">_xll.BDP(A11,"YLD_YTM_MID", "PRICING_SOURCE=ANDE")</f>
        <v>7.1977000000000002</v>
      </c>
      <c r="F11" s="4">
        <f t="shared" ca="1" si="0"/>
        <v>2.4999999999995026E-3</v>
      </c>
      <c r="G11" s="71">
        <f ca="1">_xll.BDP(A11,"RISK_MID",,)/100</f>
        <v>3.7210617256655496</v>
      </c>
      <c r="H11" s="12">
        <f ca="1">_xll.BDP(A11,"DUR_MID",,)</f>
        <v>9.5614547281419888</v>
      </c>
      <c r="I11" s="12">
        <f ca="1">_xll.BDP(A11,"px_LAST",,)</f>
        <v>4171.9501950000003</v>
      </c>
      <c r="J11" s="3">
        <f ca="1">_xll.BDP(A11,"PX_LAST",,)/_xll.BDP(A11,"PX_YEST_CLOSE",,)-1</f>
        <v>-1.3847839966563136E-4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309.18510000000197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7.1749000000000001</v>
      </c>
      <c r="E12" s="47">
        <f ca="1">_xll.BDP(A12,"YLD_YTM_MID", "PRICING_SOURCE=ANDE")</f>
        <v>7.1849999999999996</v>
      </c>
      <c r="F12" s="4">
        <f t="shared" ca="1" si="0"/>
        <v>-1.0099999999999554E-2</v>
      </c>
      <c r="G12" s="71">
        <f ca="1">_xll.BDP(A12,"RISK_MID",,)/100</f>
        <v>4.2329058826951496</v>
      </c>
      <c r="H12" s="12">
        <f ca="1">_xll.BDP(A12,"DUR_MID",,)</f>
        <v>11.212648510733519</v>
      </c>
      <c r="I12" s="12">
        <f ca="1">_xll.BDP(A12,"px_LAST",,)</f>
        <v>4045.9799800000001</v>
      </c>
      <c r="J12" s="3">
        <f ca="1">_xll.BDP(A12,"PX_LAST",,)/_xll.BDP(A12,"PX_YEST_CLOSE",,)-1</f>
        <v>1.4130190771857176E-3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347.34699999998156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7.0850999999999997</v>
      </c>
      <c r="E13" s="47">
        <f ca="1">_xll.BDP(A13,"YLD_YTM_MID", "PRICING_SOURCE=ANDE")</f>
        <v>7.09</v>
      </c>
      <c r="F13" s="4">
        <f t="shared" ca="1" si="0"/>
        <v>-4.9000000000001265E-3</v>
      </c>
      <c r="G13" s="71">
        <f ca="1">_xll.BDP(A13,"RISK_MID",,)/100</f>
        <v>4.6745413279204513</v>
      </c>
      <c r="H13" s="12">
        <f ca="1">_xll.BDP(A13,"DUR_MID",,)</f>
        <v>12.211356617093713</v>
      </c>
      <c r="I13" s="12">
        <f ca="1">_xll.BDP(A13,"px_LAST",,)</f>
        <v>4099.2548829999996</v>
      </c>
      <c r="J13" s="3">
        <f ca="1">_xll.BDP(A13,"PX_LAST",,)/_xll.BDP(A13,"PX_YEST_CLOSE",,)-1</f>
        <v>3.145177387999798E-4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138.92125000000988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7.0777999999999999</v>
      </c>
      <c r="E14" s="47">
        <f ca="1">_xll.BDP(A14,"YLD_YTM_MID", "PRICING_SOURCE=ANDE")</f>
        <v>7.0780000000000003</v>
      </c>
      <c r="F14" s="4">
        <f t="shared" ca="1" si="0"/>
        <v>-2.0000000000042206E-4</v>
      </c>
      <c r="G14" s="71">
        <f ca="1">_xll.BDP(A14,"RISK_MID",,)/100</f>
        <v>4.912345029195194</v>
      </c>
      <c r="H14" s="12">
        <f ca="1">_xll.BDP(A14,"DUR_MID",,)</f>
        <v>13.138673619000688</v>
      </c>
      <c r="I14" s="12">
        <f ca="1">_xll.BDP(A14,"px_LAST",,)</f>
        <v>4003.4729000000002</v>
      </c>
      <c r="J14" s="3">
        <f ca="1">_xll.BDP(A14,"PX_LAST",,)/_xll.BDP(A14,"PX_YEST_CLOSE",,)-1</f>
        <v>-2.4978312529455593E-8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479.12615999996888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7.1227999999999998</v>
      </c>
      <c r="E15" s="47">
        <f ca="1">_xll.BDP(A15,"YLD_YTM_MID", "PRICING_SOURCE=ANDE")</f>
        <v>7.1104000000000003</v>
      </c>
      <c r="F15" s="4">
        <f t="shared" ca="1" si="0"/>
        <v>1.2399999999999523E-2</v>
      </c>
      <c r="G15" s="71">
        <f ca="1">_xll.BDP(A15,"RISK_MID",,)/100</f>
        <v>5.032379278409735</v>
      </c>
      <c r="H15" s="12">
        <f ca="1">_xll.BDP(A15,"DUR_MID",,)</f>
        <v>13.406882446178987</v>
      </c>
      <c r="I15" s="12">
        <f ca="1">_xll.BDP(A15,"px_LAST",,)</f>
        <v>4020.9399410000001</v>
      </c>
      <c r="J15" s="3">
        <f ca="1">_xll.BDP(A15,"PX_LAST",,)/_xll.BDP(A15,"PX_YEST_CLOSE",,)-1</f>
        <v>-1.467318588854738E-8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278.385749999984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364.47973200000428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102.11299050000105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2.8152089999999816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 t="str">
        <f ca="1">_xll.BDP(A20,"LAST_PRICE")</f>
        <v>#N/A Real Time</v>
      </c>
      <c r="E20" s="46" t="str">
        <f ca="1">_xll.BDP(A20,"PX_CLOSE_1D")</f>
        <v>#N/A N/A</v>
      </c>
      <c r="F20" s="4" t="e">
        <f t="shared" ref="F20:F27" ca="1" si="4">+D20-E20</f>
        <v>#VALUE!</v>
      </c>
      <c r="G20" s="12" t="e">
        <f ca="1">VLOOKUP(B20,'Base IPCA'!$B$18:$M$26,12,0)</f>
        <v>#N/A</v>
      </c>
      <c r="H20" s="12" t="e">
        <f ca="1">_xll.BDP(A20,"FUT_BUS_DAYS_VAL")/252</f>
        <v>#VALUE!</v>
      </c>
      <c r="I20" s="4" t="str">
        <f ca="1">_xll.BDP(A20,"CONTRACT_VALUE")</f>
        <v>#N/A N/A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98.973699999999099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10.025</v>
      </c>
      <c r="E21" s="46">
        <f ca="1">_xll.BDP(A21,"PX_CLOSE_1D")</f>
        <v>10.025</v>
      </c>
      <c r="F21" s="4" t="e">
        <f t="shared" ca="1" si="4"/>
        <v>#VALUE!</v>
      </c>
      <c r="G21" s="12" t="e">
        <f ca="1">VLOOKUP(B21,'Base IPCA'!$B$18:$M$26,12,0)</f>
        <v>#VALUE!</v>
      </c>
      <c r="H21" s="12">
        <f ca="1">_xll.BDP(A21,"FUT_BUS_DAYS_VAL")/252</f>
        <v>1.0912698412698412</v>
      </c>
      <c r="I21" s="4">
        <f ca="1">_xll.BDP(A21,"CONTRACT_VALUE")</f>
        <v>164723.48117413852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119.83754999999746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8.8699999999999992</v>
      </c>
      <c r="E22" s="46">
        <f ca="1">_xll.BDP(A22,"PX_CLOSE_1D")</f>
        <v>8.94</v>
      </c>
      <c r="F22" s="4" t="e">
        <f t="shared" ca="1" si="4"/>
        <v>#VALUE!</v>
      </c>
      <c r="G22" s="12" t="e">
        <f ca="1">VLOOKUP(B22,'Base IPCA'!$B$18:$M$26,12,0)</f>
        <v>#VALUE!</v>
      </c>
      <c r="H22" s="12">
        <f ca="1">_xll.BDP(A22,"FUT_BUS_DAYS_VAL")/252</f>
        <v>1.8253968253968254</v>
      </c>
      <c r="I22" s="4">
        <f ca="1">_xll.BDP(A22,"CONTRACT_VALUE")</f>
        <v>156553.0912711884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1098.5172120613061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8.17</v>
      </c>
      <c r="E23" s="46">
        <f ca="1">_xll.BDP(A23,"PX_CLOSE_1D")</f>
        <v>8.1999999999999993</v>
      </c>
      <c r="F23" s="4" t="e">
        <f t="shared" ca="1" si="4"/>
        <v>#VALUE!</v>
      </c>
      <c r="G23" s="12" t="e">
        <f ca="1">VLOOKUP(B23,'Base IPCA'!$B$18:$M$26,12,0)</f>
        <v>#VALUE!</v>
      </c>
      <c r="H23" s="12">
        <f ca="1">_xll.BDP(A23,"FUT_BUS_DAYS_VAL")/252</f>
        <v>3.0753968253968256</v>
      </c>
      <c r="I23" s="4">
        <f ca="1">_xll.BDP(A23,"CONTRACT_VALUE")</f>
        <v>143595.80898420376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299.60510999998064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7.7050000000000001</v>
      </c>
      <c r="E24" s="46">
        <f ca="1">_xll.BDP(A24,"PX_CLOSE_1D")</f>
        <v>7.7050000000000001</v>
      </c>
      <c r="F24" s="4" t="e">
        <f t="shared" ca="1" si="4"/>
        <v>#VALUE!</v>
      </c>
      <c r="G24" s="12" t="e">
        <f ca="1">VLOOKUP(B24,'Base IPCA'!$B$18:$M$26,12,0)</f>
        <v>#VALUE!</v>
      </c>
      <c r="H24" s="12">
        <f ca="1">_xll.BDP(A24,"FUT_BUS_DAYS_VAL")/252</f>
        <v>5.0515873015873014</v>
      </c>
      <c r="I24" s="4">
        <f ca="1">_xll.BDP(A24,"CONTRACT_VALUE")</f>
        <v>125658.39661967997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7.59</v>
      </c>
      <c r="E25" s="46">
        <f ca="1">_xll.BDP(A25,"PX_CLOSE_1D")</f>
        <v>7.58</v>
      </c>
      <c r="F25" s="12" t="e">
        <f ca="1">+D25-E25</f>
        <v>#VALUE!</v>
      </c>
      <c r="G25" s="12" t="e">
        <f ca="1">VLOOKUP(B25,'Base IPCA'!$B$18:$M$26,12,0)</f>
        <v>#VALUE!</v>
      </c>
      <c r="H25" s="12">
        <f ca="1">_xll.BDP(A25,"FUT_BUS_DAYS_VAL")/252</f>
        <v>7.0515873015873014</v>
      </c>
      <c r="I25" s="4">
        <f ca="1">_xll.BDP(A25,"CONTRACT_VALUE")</f>
        <v>109141.87762833344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7.31</v>
      </c>
      <c r="E26" s="46">
        <f ca="1">_xll.BDP(A26,"PX_CLOSE_1D")</f>
        <v>7.3049999999999997</v>
      </c>
      <c r="F26" s="4" t="e">
        <f t="shared" ca="1" si="4"/>
        <v>#VALUE!</v>
      </c>
      <c r="G26" s="12" t="e">
        <f ca="1">VLOOKUP(B26,'Base IPCA'!$B$18:$M$26,12,0)</f>
        <v>#VALUE!</v>
      </c>
      <c r="H26" s="12">
        <f ca="1">_xll.BDP(A26,"FUT_BUS_DAYS_VAL")/252</f>
        <v>9.7738095238095237</v>
      </c>
      <c r="I26" s="4">
        <f ca="1">_xll.BDP(A26,"CONTRACT_VALUE")</f>
        <v>91740.768127749456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174.654175000029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7.14</v>
      </c>
      <c r="E27" s="46">
        <f ca="1">_xll.BDP(A27,"PX_CLOSE_1D")</f>
        <v>7.15</v>
      </c>
      <c r="F27" s="4" t="e">
        <f t="shared" ca="1" si="4"/>
        <v>#VALUE!</v>
      </c>
      <c r="G27" s="12" t="e">
        <f ca="1">VLOOKUP(B27,'Base IPCA'!$B$18:$M$26,12,0)</f>
        <v>#VALUE!</v>
      </c>
      <c r="H27" s="12">
        <f ca="1">_xll.BDP(A27,"FUT_BUS_DAYS_VAL")/252</f>
        <v>15.007936507936508</v>
      </c>
      <c r="I27" s="4">
        <f ca="1">_xll.BDP(A27,"CONTRACT_VALUE")</f>
        <v>64941.371832400066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101.24457500000346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78.321232500002225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13.238472694171705</v>
      </c>
      <c r="E31" s="175" t="e">
        <f t="shared" ca="1" si="7"/>
        <v>#VALUE!</v>
      </c>
      <c r="F31" s="176" t="e">
        <f t="shared" ca="1" si="8"/>
        <v>#VALUE!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 t="e">
        <f t="shared" ref="R31:R37" ca="1" si="9">N31*VLOOKUP($Q31,$B:$G,6,0)</f>
        <v>#N/A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10.106596363022186</v>
      </c>
      <c r="E32" s="175" t="e">
        <f t="shared" ca="1" si="7"/>
        <v>#VALUE!</v>
      </c>
      <c r="F32" s="176" t="e">
        <f t="shared" ca="1" si="8"/>
        <v>#VALUE!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 t="e">
        <f t="shared" ca="1" si="9"/>
        <v>#VALUE!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 t="e">
        <f t="shared" ca="1" si="6"/>
        <v>#VALUE!</v>
      </c>
      <c r="E33" s="175" t="e">
        <f t="shared" ca="1" si="7"/>
        <v>#VALUE!</v>
      </c>
      <c r="F33" s="176" t="e">
        <f t="shared" ca="1" si="8"/>
        <v>#VALUE!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 t="e">
        <f t="shared" ca="1" si="9"/>
        <v>#VALUE!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30.029226448878905</v>
      </c>
      <c r="E34" s="175" t="e">
        <f t="shared" ca="1" si="7"/>
        <v>#VALUE!</v>
      </c>
      <c r="F34" s="176" t="e">
        <f t="shared" ca="1" si="8"/>
        <v>#VALUE!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 t="e">
        <f t="shared" ca="1" si="9"/>
        <v>#VALUE!</v>
      </c>
      <c r="AD34" t="s">
        <v>390</v>
      </c>
      <c r="AE34" t="s">
        <v>860</v>
      </c>
    </row>
    <row r="35" spans="2:31" x14ac:dyDescent="0.25">
      <c r="C35" s="52" t="s">
        <v>438</v>
      </c>
      <c r="D35" s="174" t="e">
        <f t="shared" ca="1" si="6"/>
        <v>#VALUE!</v>
      </c>
      <c r="E35" s="175" t="e">
        <f t="shared" ca="1" si="7"/>
        <v>#VALUE!</v>
      </c>
      <c r="F35" s="176" t="e">
        <f t="shared" ca="1" si="8"/>
        <v>#VALUE!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 t="e">
        <f t="shared" ca="1" si="9"/>
        <v>#VALUE!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65.172558142483766</v>
      </c>
      <c r="E36" s="175" t="e">
        <f t="shared" ca="1" si="7"/>
        <v>#VALUE!</v>
      </c>
      <c r="F36" s="176" t="e">
        <f t="shared" ca="1" si="8"/>
        <v>#VALUE!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 t="e">
        <f t="shared" ca="1" si="9"/>
        <v>#VALUE!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376.12226380993332</v>
      </c>
      <c r="E37" s="175" t="e">
        <f t="shared" ca="1" si="7"/>
        <v>#VALUE!</v>
      </c>
      <c r="F37" s="176" t="e">
        <f ca="1">-E37</f>
        <v>#VALUE!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 t="e">
        <f t="shared" ca="1" si="9"/>
        <v>#VALUE!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 ca="1">SUM(R2:R37)</f>
        <v>#VALUE!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 t="e">
        <f t="shared" ref="F41:F54" ca="1" si="11">D41*VLOOKUP(C41,A:H,7,0)*100</f>
        <v>#VALUE!</v>
      </c>
      <c r="G41" s="175" t="e">
        <f t="shared" ref="G41:G54" ca="1" si="12">F41/$F$55</f>
        <v>#VALUE!</v>
      </c>
      <c r="J41"/>
      <c r="M41" s="169" t="s">
        <v>177</v>
      </c>
      <c r="N41" s="166" t="e">
        <f ca="1">SUMIFS(Estratégia!$F:$F,Estratégia!$C:$C,N$40,Estratégia!$D:$D,$M41,Estratégia!$E:$E,"Hedge IPCA")*VLOOKUP($M41,$B$19:$H$27,6,0)</f>
        <v>#N/A</v>
      </c>
      <c r="O41" s="222" t="e">
        <f t="shared" ref="O41:O48" ca="1" si="13">N41/$N$49</f>
        <v>#N/A</v>
      </c>
      <c r="P41" s="169" t="str">
        <f t="shared" ref="P41:P48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13.238472694171705</v>
      </c>
      <c r="G42" s="175" t="e">
        <f t="shared" ca="1" si="12"/>
        <v>#VALUE!</v>
      </c>
      <c r="J42"/>
      <c r="M42" s="169" t="s">
        <v>116</v>
      </c>
      <c r="N42" s="166" t="e">
        <f ca="1">SUMIFS(Estratégia!$F:$F,Estratégia!$C:$C,N$40,Estratégia!$D:$D,$M42,Estratégia!$E:$E,"Hedge IPCA")*VLOOKUP($M42,$B$19:$H$27,6,0)</f>
        <v>#VALUE!</v>
      </c>
      <c r="O42" s="222" t="e">
        <f t="shared" ca="1" si="13"/>
        <v>#VALUE!</v>
      </c>
      <c r="P42" s="169" t="str">
        <f t="shared" si="14"/>
        <v>DAPAGO26</v>
      </c>
      <c r="Q42" s="166" t="e">
        <f t="shared" ca="1" si="15"/>
        <v>#VALUE!</v>
      </c>
      <c r="R42" s="222" t="e">
        <f t="shared" ca="1" si="16"/>
        <v>#VALUE!</v>
      </c>
      <c r="T42" s="52" t="str">
        <f t="shared" ref="T42:T49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10.106596363022186</v>
      </c>
      <c r="G43" s="175" t="e">
        <f t="shared" ca="1" si="12"/>
        <v>#VALUE!</v>
      </c>
      <c r="J43"/>
      <c r="M43" s="169" t="s">
        <v>313</v>
      </c>
      <c r="N43" s="166" t="e">
        <f ca="1">SUMIFS(Estratégia!$F:$F,Estratégia!$C:$C,N$40,Estratégia!$D:$D,$M43,Estratégia!$E:$E,"Hedge IPCA")*VLOOKUP($M43,$B$19:$H$27,6,0)</f>
        <v>#VALUE!</v>
      </c>
      <c r="O43" s="222" t="e">
        <f t="shared" ca="1" si="13"/>
        <v>#VALUE!</v>
      </c>
      <c r="P43" s="169" t="str">
        <f t="shared" si="14"/>
        <v>DAPMAI27</v>
      </c>
      <c r="Q43" s="166" t="e">
        <f t="shared" ca="1" si="15"/>
        <v>#VALUE!</v>
      </c>
      <c r="R43" s="222" t="e">
        <f t="shared" ca="1" si="16"/>
        <v>#VALUE!</v>
      </c>
      <c r="T43" s="52" t="str">
        <f t="shared" si="17"/>
        <v>DAPAGO26</v>
      </c>
      <c r="U43" s="166" t="e">
        <f t="shared" ca="1" si="18"/>
        <v>#VALUE!</v>
      </c>
      <c r="V43" s="222" t="e">
        <f t="shared" ca="1" si="19"/>
        <v>#VALUE!</v>
      </c>
      <c r="W43" s="222" t="e">
        <f t="shared" ca="1" si="20"/>
        <v>#VALUE!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29.394865163624743</v>
      </c>
      <c r="G44" s="175" t="e">
        <f t="shared" ca="1" si="12"/>
        <v>#VALUE!</v>
      </c>
      <c r="J44"/>
      <c r="M44" s="169" t="s">
        <v>179</v>
      </c>
      <c r="N44" s="166" t="e">
        <f ca="1">SUMIFS(Estratégia!$F:$F,Estratégia!$C:$C,N$40,Estratégia!$D:$D,$M44,Estratégia!$E:$E,"Hedge IPCA")*VLOOKUP($M44,$B$19:$H$27,6,0)</f>
        <v>#VALUE!</v>
      </c>
      <c r="O44" s="222" t="e">
        <f t="shared" ca="1" si="13"/>
        <v>#VALUE!</v>
      </c>
      <c r="P44" s="169" t="str">
        <f t="shared" si="14"/>
        <v>DAPAGO28</v>
      </c>
      <c r="Q44" s="166" t="e">
        <f t="shared" ca="1" si="15"/>
        <v>#VALUE!</v>
      </c>
      <c r="R44" s="222" t="e">
        <f t="shared" ca="1" si="16"/>
        <v>#VALUE!</v>
      </c>
      <c r="T44" s="52" t="str">
        <f t="shared" si="17"/>
        <v>DAPMAI27</v>
      </c>
      <c r="U44" s="166" t="e">
        <f t="shared" ca="1" si="18"/>
        <v>#VALUE!</v>
      </c>
      <c r="V44" s="222" t="e">
        <f t="shared" ca="1" si="19"/>
        <v>#VALUE!</v>
      </c>
      <c r="W44" s="222" t="e">
        <f t="shared" ca="1" si="20"/>
        <v>#VALUE!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 t="e">
        <f t="shared" ca="1" si="11"/>
        <v>#VALUE!</v>
      </c>
      <c r="G45" s="175" t="e">
        <f t="shared" ca="1" si="12"/>
        <v>#VALUE!</v>
      </c>
      <c r="J45"/>
      <c r="M45" s="169" t="s">
        <v>180</v>
      </c>
      <c r="N45" s="166" t="e">
        <f ca="1">SUMIFS(Estratégia!$F:$F,Estratégia!$C:$C,N$40,Estratégia!$D:$D,$M45,Estratégia!$E:$E,"Hedge IPCA")*VLOOKUP($M45,$B$19:$H$27,6,0)</f>
        <v>#VALUE!</v>
      </c>
      <c r="O45" s="222" t="e">
        <f t="shared" ca="1" si="13"/>
        <v>#VALUE!</v>
      </c>
      <c r="P45" s="169" t="str">
        <f t="shared" si="14"/>
        <v>DAPAGO30</v>
      </c>
      <c r="Q45" s="166" t="e">
        <f t="shared" ca="1" si="15"/>
        <v>#VALUE!</v>
      </c>
      <c r="R45" s="222" t="e">
        <f t="shared" ca="1" si="16"/>
        <v>#VALUE!</v>
      </c>
      <c r="T45" s="52" t="str">
        <f t="shared" si="17"/>
        <v>DAPAGO28</v>
      </c>
      <c r="U45" s="166" t="e">
        <f t="shared" ca="1" si="18"/>
        <v>#VALUE!</v>
      </c>
      <c r="V45" s="222" t="e">
        <f t="shared" ca="1" si="19"/>
        <v>#VALUE!</v>
      </c>
      <c r="W45" s="222" t="e">
        <f t="shared" ca="1" si="20"/>
        <v>#VALUE!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30.029226448878905</v>
      </c>
      <c r="G46" s="175" t="e">
        <f t="shared" ca="1" si="12"/>
        <v>#VALUE!</v>
      </c>
      <c r="J46"/>
      <c r="M46" s="169" t="s">
        <v>438</v>
      </c>
      <c r="N46" s="166" t="e">
        <f ca="1">SUMIFS(Estratégia!$F:$F,Estratégia!$C:$C,N$40,Estratégia!$D:$D,$M46,Estratégia!$E:$E,"Hedge IPCA")*VLOOKUP($M46,$B$19:$H$27,6,0)</f>
        <v>#VALUE!</v>
      </c>
      <c r="O46" s="222" t="e">
        <f t="shared" ca="1" si="13"/>
        <v>#VALUE!</v>
      </c>
      <c r="P46" s="169" t="str">
        <f t="shared" si="14"/>
        <v>DAPAGO32</v>
      </c>
      <c r="Q46" s="166" t="e">
        <f t="shared" ca="1" si="15"/>
        <v>#VALUE!</v>
      </c>
      <c r="R46" s="222" t="e">
        <f t="shared" ca="1" si="16"/>
        <v>#VALUE!</v>
      </c>
      <c r="T46" s="52" t="str">
        <f t="shared" si="17"/>
        <v>DAPAGO30</v>
      </c>
      <c r="U46" s="166" t="e">
        <f t="shared" ca="1" si="18"/>
        <v>#VALUE!</v>
      </c>
      <c r="V46" s="222" t="e">
        <f t="shared" ca="1" si="19"/>
        <v>#VALUE!</v>
      </c>
      <c r="W46" s="222" t="e">
        <f t="shared" ca="1" si="20"/>
        <v>#VALUE!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17.348954327985272</v>
      </c>
      <c r="G47" s="175" t="e">
        <f t="shared" ca="1" si="12"/>
        <v>#VALUE!</v>
      </c>
      <c r="J47"/>
      <c r="M47" s="169" t="s">
        <v>183</v>
      </c>
      <c r="N47" s="166" t="e">
        <f ca="1">SUMIFS(Estratégia!$F:$F,Estratégia!$C:$C,N$40,Estratégia!$D:$D,$M47,Estratégia!$E:$E,"Hedge IPCA")*VLOOKUP($M47,$B$19:$H$27,6,0)</f>
        <v>#VALUE!</v>
      </c>
      <c r="O47" s="222" t="e">
        <f t="shared" ca="1" si="13"/>
        <v>#VALUE!</v>
      </c>
      <c r="P47" s="169" t="str">
        <f t="shared" si="14"/>
        <v>DAPMAI35</v>
      </c>
      <c r="Q47" s="166" t="e">
        <f t="shared" ca="1" si="15"/>
        <v>#VALUE!</v>
      </c>
      <c r="R47" s="222" t="e">
        <f t="shared" ca="1" si="16"/>
        <v>#VALUE!</v>
      </c>
      <c r="T47" s="52" t="str">
        <f t="shared" si="17"/>
        <v>DAPAGO32</v>
      </c>
      <c r="U47" s="166" t="e">
        <f t="shared" ca="1" si="18"/>
        <v>#VALUE!</v>
      </c>
      <c r="V47" s="222" t="e">
        <f t="shared" ca="1" si="19"/>
        <v>#VALUE!</v>
      </c>
      <c r="W47" s="222" t="e">
        <f t="shared" ca="1" si="20"/>
        <v>#VALUE!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 t="e">
        <f t="shared" ca="1" si="11"/>
        <v>#VALUE!</v>
      </c>
      <c r="G48" s="175" t="e">
        <f t="shared" ca="1" si="12"/>
        <v>#VALUE!</v>
      </c>
      <c r="J48"/>
      <c r="M48" s="170" t="s">
        <v>184</v>
      </c>
      <c r="N48" s="171" t="e">
        <f ca="1">SUMIFS(Estratégia!$F:$F,Estratégia!$C:$C,N$40,Estratégia!$D:$D,$M48,Estratégia!$E:$E,"Hedge IPCA")*VLOOKUP($M48,$B$19:$H$27,6,0)</f>
        <v>#VALUE!</v>
      </c>
      <c r="O48" s="223" t="e">
        <f t="shared" ca="1" si="13"/>
        <v>#VALUE!</v>
      </c>
      <c r="P48" s="169" t="str">
        <f t="shared" si="14"/>
        <v>DAPAGO40</v>
      </c>
      <c r="Q48" s="166">
        <f t="shared" ca="1" si="15"/>
        <v>1098.5172120613061</v>
      </c>
      <c r="R48" s="223" t="e">
        <f t="shared" ca="1" si="16"/>
        <v>#N/A</v>
      </c>
      <c r="T48" s="52" t="str">
        <f t="shared" si="17"/>
        <v>DAPMAI35</v>
      </c>
      <c r="U48" s="166" t="e">
        <f t="shared" ca="1" si="18"/>
        <v>#VALUE!</v>
      </c>
      <c r="V48" s="222" t="e">
        <f t="shared" ca="1" si="19"/>
        <v>#VALUE!</v>
      </c>
      <c r="W48" s="222" t="e">
        <f t="shared" ca="1" si="20"/>
        <v>#VALUE!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65.172558142483766</v>
      </c>
      <c r="G49" s="175" t="e">
        <f t="shared" ca="1" si="12"/>
        <v>#VALUE!</v>
      </c>
      <c r="J49"/>
      <c r="M49" s="188" t="s">
        <v>159</v>
      </c>
      <c r="N49" s="224" t="e">
        <f ca="1">SUM(N41:N48)</f>
        <v>#N/A</v>
      </c>
      <c r="P49" s="188" t="s">
        <v>159</v>
      </c>
      <c r="Q49" s="224" t="e">
        <f ca="1">SUM(Q41:Q48)</f>
        <v>#N/A</v>
      </c>
      <c r="T49" s="52" t="str">
        <f t="shared" si="17"/>
        <v>DAPAGO40</v>
      </c>
      <c r="U49" s="166" t="e">
        <f t="shared" ca="1" si="18"/>
        <v>#VALUE!</v>
      </c>
      <c r="V49" s="223" t="e">
        <f t="shared" ca="1" si="19"/>
        <v>#VALUE!</v>
      </c>
      <c r="W49" s="223" t="e">
        <f t="shared" ca="1" si="20"/>
        <v>#VALUE!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53.70642994527136</v>
      </c>
      <c r="G50" s="175" t="e">
        <f t="shared" ca="1" si="12"/>
        <v>#VALUE!</v>
      </c>
      <c r="J50"/>
      <c r="T50" s="74" t="s">
        <v>159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73.821222493791595</v>
      </c>
      <c r="G51" s="175" t="e">
        <f t="shared" ca="1" si="12"/>
        <v>#VALUE!</v>
      </c>
      <c r="J51"/>
      <c r="T51" s="2" t="s">
        <v>78</v>
      </c>
      <c r="U51" s="3" t="e">
        <f ca="1">U50/VLOOKUP(U41,'Base CDI'!$A:$D,4,0)</f>
        <v>#N/A</v>
      </c>
      <c r="V51" s="45" t="s">
        <v>221</v>
      </c>
      <c r="W51" s="225" t="e">
        <f ca="1">ABS(+N49/R38)</f>
        <v>#N/A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128.26899332941767</v>
      </c>
      <c r="G52" s="175" t="e">
        <f t="shared" ca="1" si="12"/>
        <v>#VALUE!</v>
      </c>
      <c r="J52"/>
      <c r="T52" s="34" t="s">
        <v>217</v>
      </c>
      <c r="U52" s="70" t="e">
        <f ca="1">+(U50/VLOOKUP(U41,'Base CDI'!$A:$D,3,0))</f>
        <v>#N/A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83.069012004018205</v>
      </c>
      <c r="G53" s="175" t="e">
        <f t="shared" ca="1" si="12"/>
        <v>#VALUE!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37.256606037434501</v>
      </c>
      <c r="G54" s="179" t="e">
        <f t="shared" ca="1" si="12"/>
        <v>#VALUE!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 t="e">
        <f ca="1">SUM(F41:F54)</f>
        <v>#VALUE!</v>
      </c>
      <c r="G55" s="164" t="e">
        <f ca="1">SUM(G41:G54)</f>
        <v>#VALUE!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 t="e">
        <f t="shared" ref="N55:N62" ca="1" si="21">L55*VLOOKUP($M41,$B$19:$H$27,6,0)+N41</f>
        <v>#N/A</v>
      </c>
      <c r="O55" s="222" t="e">
        <f t="shared" ref="O55:O62" ca="1" si="22">N55/$N$63</f>
        <v>#N/A</v>
      </c>
      <c r="P55" s="169" t="str">
        <f t="shared" ref="P55:P62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 t="e">
        <f t="shared" ca="1" si="21"/>
        <v>#VALUE!</v>
      </c>
      <c r="O56" s="222" t="e">
        <f t="shared" ca="1" si="22"/>
        <v>#VALUE!</v>
      </c>
      <c r="P56" s="169" t="str">
        <f t="shared" si="23"/>
        <v>DAPAGO26</v>
      </c>
      <c r="Q56" s="166" t="e">
        <f t="shared" ca="1" si="24"/>
        <v>#VALUE!</v>
      </c>
      <c r="R56" s="222" t="e">
        <f t="shared" ca="1" si="25"/>
        <v>#VALUE!</v>
      </c>
      <c r="S56" s="5"/>
      <c r="T56" s="52" t="str">
        <f t="shared" si="26"/>
        <v>DAPAGO26</v>
      </c>
      <c r="U56" s="166" t="e">
        <f t="shared" ca="1" si="27"/>
        <v>#VALUE!</v>
      </c>
      <c r="V56" s="222" t="e">
        <f t="shared" ca="1" si="28"/>
        <v>#VALUE!</v>
      </c>
      <c r="W56" s="222" t="e">
        <f t="shared" ca="1" si="29"/>
        <v>#VALUE!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 t="e">
        <f t="shared" ca="1" si="21"/>
        <v>#VALUE!</v>
      </c>
      <c r="O57" s="222" t="e">
        <f t="shared" ca="1" si="22"/>
        <v>#VALUE!</v>
      </c>
      <c r="P57" s="169" t="str">
        <f t="shared" si="23"/>
        <v>DAPMAI27</v>
      </c>
      <c r="Q57" s="166" t="e">
        <f t="shared" ca="1" si="24"/>
        <v>#VALUE!</v>
      </c>
      <c r="R57" s="222" t="e">
        <f t="shared" ca="1" si="25"/>
        <v>#VALUE!</v>
      </c>
      <c r="S57" s="5"/>
      <c r="T57" s="52" t="str">
        <f t="shared" si="26"/>
        <v>DAPMAI27</v>
      </c>
      <c r="U57" s="166" t="e">
        <f t="shared" ca="1" si="27"/>
        <v>#VALUE!</v>
      </c>
      <c r="V57" s="222" t="e">
        <f t="shared" ca="1" si="28"/>
        <v>#VALUE!</v>
      </c>
      <c r="W57" s="222" t="e">
        <f t="shared" ca="1" si="29"/>
        <v>#VALUE!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 t="e">
        <f t="shared" ca="1" si="21"/>
        <v>#VALUE!</v>
      </c>
      <c r="O58" s="222" t="e">
        <f t="shared" ca="1" si="22"/>
        <v>#VALUE!</v>
      </c>
      <c r="P58" s="169" t="str">
        <f t="shared" si="23"/>
        <v>DAPAGO28</v>
      </c>
      <c r="Q58" s="166" t="e">
        <f t="shared" ca="1" si="24"/>
        <v>#VALUE!</v>
      </c>
      <c r="R58" s="222" t="e">
        <f t="shared" ca="1" si="25"/>
        <v>#VALUE!</v>
      </c>
      <c r="S58" s="5"/>
      <c r="T58" s="52" t="str">
        <f t="shared" si="26"/>
        <v>DAPAGO28</v>
      </c>
      <c r="U58" s="166" t="e">
        <f t="shared" ca="1" si="27"/>
        <v>#VALUE!</v>
      </c>
      <c r="V58" s="222" t="e">
        <f t="shared" ca="1" si="28"/>
        <v>#VALUE!</v>
      </c>
      <c r="W58" s="222" t="e">
        <f t="shared" ca="1" si="29"/>
        <v>#VALUE!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 t="e">
        <f t="shared" ca="1" si="21"/>
        <v>#VALUE!</v>
      </c>
      <c r="O59" s="222" t="e">
        <f t="shared" ca="1" si="22"/>
        <v>#VALUE!</v>
      </c>
      <c r="P59" s="169" t="str">
        <f t="shared" si="23"/>
        <v>DAPAGO30</v>
      </c>
      <c r="Q59" s="166" t="e">
        <f t="shared" ca="1" si="24"/>
        <v>#VALUE!</v>
      </c>
      <c r="R59" s="222" t="e">
        <f t="shared" ca="1" si="25"/>
        <v>#VALUE!</v>
      </c>
      <c r="S59" s="5"/>
      <c r="T59" s="52" t="str">
        <f t="shared" si="26"/>
        <v>DAPAGO30</v>
      </c>
      <c r="U59" s="166" t="e">
        <f t="shared" ca="1" si="27"/>
        <v>#VALUE!</v>
      </c>
      <c r="V59" s="222" t="e">
        <f t="shared" ca="1" si="28"/>
        <v>#VALUE!</v>
      </c>
      <c r="W59" s="222" t="e">
        <f t="shared" ca="1" si="29"/>
        <v>#VALUE!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 t="e">
        <f t="shared" ca="1" si="21"/>
        <v>#VALUE!</v>
      </c>
      <c r="O60" s="222" t="e">
        <f t="shared" ca="1" si="22"/>
        <v>#VALUE!</v>
      </c>
      <c r="P60" s="169" t="str">
        <f t="shared" si="23"/>
        <v>DAPAGO32</v>
      </c>
      <c r="Q60" s="166" t="e">
        <f t="shared" ca="1" si="24"/>
        <v>#VALUE!</v>
      </c>
      <c r="R60" s="222" t="e">
        <f t="shared" ca="1" si="25"/>
        <v>#VALUE!</v>
      </c>
      <c r="S60" s="5"/>
      <c r="T60" s="52" t="str">
        <f t="shared" si="26"/>
        <v>DAPAGO32</v>
      </c>
      <c r="U60" s="166" t="e">
        <f t="shared" ca="1" si="27"/>
        <v>#VALUE!</v>
      </c>
      <c r="V60" s="222" t="e">
        <f t="shared" ca="1" si="28"/>
        <v>#VALUE!</v>
      </c>
      <c r="W60" s="222" t="e">
        <f t="shared" ca="1" si="29"/>
        <v>#VALUE!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 t="e">
        <f t="shared" ca="1" si="21"/>
        <v>#VALUE!</v>
      </c>
      <c r="O61" s="222" t="e">
        <f t="shared" ca="1" si="22"/>
        <v>#VALUE!</v>
      </c>
      <c r="P61" s="169" t="str">
        <f t="shared" si="23"/>
        <v>DAPMAI35</v>
      </c>
      <c r="Q61" s="166" t="e">
        <f t="shared" ca="1" si="24"/>
        <v>#VALUE!</v>
      </c>
      <c r="R61" s="222" t="e">
        <f t="shared" ca="1" si="25"/>
        <v>#VALUE!</v>
      </c>
      <c r="S61" s="5"/>
      <c r="T61" s="52" t="str">
        <f t="shared" si="26"/>
        <v>DAPMAI35</v>
      </c>
      <c r="U61" s="166" t="e">
        <f t="shared" ca="1" si="27"/>
        <v>#VALUE!</v>
      </c>
      <c r="V61" s="222" t="e">
        <f t="shared" ca="1" si="28"/>
        <v>#VALUE!</v>
      </c>
      <c r="W61" s="222" t="e">
        <f t="shared" ca="1" si="29"/>
        <v>#VALUE!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 t="e">
        <f t="shared" ca="1" si="21"/>
        <v>#VALUE!</v>
      </c>
      <c r="O62" s="223" t="e">
        <f t="shared" ca="1" si="22"/>
        <v>#VALUE!</v>
      </c>
      <c r="P62" s="169" t="str">
        <f t="shared" si="23"/>
        <v>DAPAGO40</v>
      </c>
      <c r="Q62" s="166">
        <f t="shared" ca="1" si="24"/>
        <v>1098.5172120613061</v>
      </c>
      <c r="R62" s="223" t="e">
        <f t="shared" ca="1" si="25"/>
        <v>#N/A</v>
      </c>
      <c r="S62" s="5"/>
      <c r="T62" s="52" t="str">
        <f t="shared" si="26"/>
        <v>DAPAGO40</v>
      </c>
      <c r="U62" s="166" t="e">
        <f t="shared" ca="1" si="27"/>
        <v>#VALUE!</v>
      </c>
      <c r="V62" s="222" t="e">
        <f ca="1">U62/$U$63</f>
        <v>#VALUE!</v>
      </c>
      <c r="W62" s="222" t="e">
        <f t="shared" ca="1" si="29"/>
        <v>#VALUE!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 t="e">
        <f ca="1">SUM(N55:N62)</f>
        <v>#N/A</v>
      </c>
      <c r="P63" s="188" t="s">
        <v>159</v>
      </c>
      <c r="Q63" s="224" t="e">
        <f ca="1">SUM(Q55:Q62)</f>
        <v>#N/A</v>
      </c>
      <c r="R63" s="5"/>
      <c r="S63" s="5"/>
      <c r="T63" s="74" t="s">
        <v>159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 t="e">
        <f ca="1">N63-M64</f>
        <v>#N/A</v>
      </c>
      <c r="S64" s="5"/>
      <c r="T64" s="2" t="s">
        <v>78</v>
      </c>
      <c r="U64" s="3" t="e">
        <f ca="1">U63/VLOOKUP(U54,'Base CDI'!$A:$D,4,0)</f>
        <v>#N/A</v>
      </c>
      <c r="V64" s="45" t="s">
        <v>221</v>
      </c>
      <c r="W64" s="225" t="e">
        <f ca="1">ABS(+N63/R38)</f>
        <v>#N/A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 t="e">
        <f ca="1">+(U63/VLOOKUP(U54,'Base CDI'!$A:$D,3,0))</f>
        <v>#N/A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 t="e">
        <f ca="1">-W71*20</f>
        <v>#N/A</v>
      </c>
      <c r="X72" s="251" t="e">
        <f ca="1">-X71*20</f>
        <v>#N/A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V40:V41"/>
    <mergeCell ref="W40:W41"/>
    <mergeCell ref="V53:V54"/>
    <mergeCell ref="W53:W54"/>
    <mergeCell ref="T40:U40"/>
    <mergeCell ref="P39:Q39"/>
    <mergeCell ref="M39:N39"/>
    <mergeCell ref="M53:N53"/>
    <mergeCell ref="P53:Q53"/>
    <mergeCell ref="T53:U53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2025-07-29T18:55:34Z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