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879EAA7B-817F-460B-84D0-25C7206A7BE6}" xr6:coauthVersionLast="47" xr6:coauthVersionMax="47" xr10:uidLastSave="{00000000-0000-0000-0000-000000000000}"/>
  <bookViews>
    <workbookView xWindow="-20610" yWindow="-120" windowWidth="20730" windowHeight="11160" firstSheet="1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87" i="11" l="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6" i="11"/>
  <c r="H5" i="11"/>
  <c r="G11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E4" i="11"/>
  <c r="E13" i="11"/>
  <c r="E6" i="11"/>
  <c r="E5" i="11"/>
  <c r="E3" i="11"/>
  <c r="E12" i="11"/>
  <c r="E9" i="11"/>
  <c r="E10" i="11"/>
  <c r="E11" i="11"/>
  <c r="E8" i="11"/>
  <c r="E7" i="11"/>
  <c r="D8" i="11"/>
  <c r="I8" i="11"/>
  <c r="J8" i="11"/>
  <c r="G8" i="11"/>
  <c r="H8" i="11"/>
  <c r="J36" i="11"/>
  <c r="J30" i="11"/>
  <c r="F29" i="11"/>
  <c r="P177" i="11"/>
  <c r="P173" i="11"/>
  <c r="P165" i="11"/>
  <c r="P164" i="11"/>
  <c r="P163" i="11"/>
  <c r="P162" i="11"/>
  <c r="P161" i="11"/>
  <c r="P160" i="11"/>
  <c r="P159" i="11"/>
  <c r="P158" i="11"/>
  <c r="P157" i="11"/>
  <c r="Y156" i="11"/>
  <c r="Y171" i="11" s="1"/>
  <c r="U156" i="11"/>
  <c r="U171" i="11" s="1"/>
  <c r="Q156" i="11"/>
  <c r="Q171" i="11" s="1"/>
  <c r="P152" i="11"/>
  <c r="P180" i="11" s="1"/>
  <c r="P151" i="11"/>
  <c r="P150" i="11"/>
  <c r="P149" i="11"/>
  <c r="P148" i="11"/>
  <c r="P176" i="11" s="1"/>
  <c r="P147" i="11"/>
  <c r="P146" i="11"/>
  <c r="P145" i="11"/>
  <c r="P144" i="11"/>
  <c r="P172" i="11" s="1"/>
  <c r="AA143" i="11"/>
  <c r="W143" i="11"/>
  <c r="S143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30" i="11" s="1"/>
  <c r="AA121" i="11"/>
  <c r="AA130" i="11" s="1"/>
  <c r="Z121" i="11"/>
  <c r="Z143" i="11" s="1"/>
  <c r="Y121" i="11"/>
  <c r="Y143" i="11" s="1"/>
  <c r="X121" i="11"/>
  <c r="X130" i="11" s="1"/>
  <c r="W121" i="11"/>
  <c r="W130" i="11" s="1"/>
  <c r="V121" i="11"/>
  <c r="V143" i="11" s="1"/>
  <c r="U121" i="11"/>
  <c r="U143" i="11" s="1"/>
  <c r="T121" i="11"/>
  <c r="T130" i="11" s="1"/>
  <c r="S121" i="11"/>
  <c r="S130" i="11" s="1"/>
  <c r="R121" i="11"/>
  <c r="R143" i="11" s="1"/>
  <c r="Q121" i="11"/>
  <c r="Q143" i="11" s="1"/>
  <c r="AA108" i="11"/>
  <c r="AA144" i="11" s="1"/>
  <c r="AA153" i="11" s="1"/>
  <c r="W108" i="11"/>
  <c r="W144" i="11" s="1"/>
  <c r="W153" i="11" s="1"/>
  <c r="U108" i="11"/>
  <c r="U117" i="11" s="1"/>
  <c r="S108" i="11"/>
  <c r="S144" i="11" s="1"/>
  <c r="S153" i="11" s="1"/>
  <c r="Q108" i="11"/>
  <c r="Q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Y100" i="11"/>
  <c r="U100" i="11"/>
  <c r="Q100" i="11"/>
  <c r="P100" i="11"/>
  <c r="AA99" i="11"/>
  <c r="W99" i="11"/>
  <c r="S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Z100" i="11" s="1"/>
  <c r="Y48" i="11"/>
  <c r="X48" i="11"/>
  <c r="X100" i="11" s="1"/>
  <c r="W48" i="11"/>
  <c r="W100" i="11" s="1"/>
  <c r="V48" i="11"/>
  <c r="V100" i="11" s="1"/>
  <c r="U48" i="11"/>
  <c r="T48" i="11"/>
  <c r="T100" i="11" s="1"/>
  <c r="S48" i="11"/>
  <c r="S100" i="11" s="1"/>
  <c r="R48" i="11"/>
  <c r="R100" i="11" s="1"/>
  <c r="Q48" i="11"/>
  <c r="AC48" i="11" s="1"/>
  <c r="AB47" i="11"/>
  <c r="AB99" i="11" s="1"/>
  <c r="AA47" i="11"/>
  <c r="Z47" i="11"/>
  <c r="Z99" i="11" s="1"/>
  <c r="Y47" i="11"/>
  <c r="Y99" i="11" s="1"/>
  <c r="X47" i="11"/>
  <c r="X99" i="11" s="1"/>
  <c r="W47" i="11"/>
  <c r="V47" i="11"/>
  <c r="V99" i="11" s="1"/>
  <c r="U47" i="11"/>
  <c r="U99" i="11" s="1"/>
  <c r="T47" i="11"/>
  <c r="T99" i="11" s="1"/>
  <c r="S47" i="1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C44" i="11" s="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AC42" i="11" s="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C38" i="11" s="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C32" i="11" s="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H10" i="2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B4" i="2"/>
  <c r="K3" i="2"/>
  <c r="B3" i="2"/>
  <c r="B5" i="2"/>
  <c r="J6" i="2"/>
  <c r="H7" i="2"/>
  <c r="K16" i="2"/>
  <c r="K6" i="2"/>
  <c r="M16" i="2"/>
  <c r="H16" i="2"/>
  <c r="J16" i="2"/>
  <c r="J7" i="2"/>
  <c r="M7" i="2"/>
  <c r="K7" i="2"/>
  <c r="H6" i="2"/>
  <c r="M6" i="2"/>
  <c r="B7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18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I4" i="2"/>
  <c r="AD20" i="2"/>
  <c r="AD10" i="2"/>
  <c r="AD8" i="2"/>
  <c r="I7" i="2"/>
  <c r="I6" i="2"/>
  <c r="I5" i="2"/>
  <c r="AD3" i="2"/>
  <c r="I3" i="2"/>
  <c r="I8" i="2"/>
  <c r="AD12" i="2"/>
  <c r="I12" i="2"/>
  <c r="I11" i="2"/>
  <c r="I10" i="2"/>
  <c r="AD19" i="2"/>
  <c r="AD17" i="2"/>
  <c r="AD9" i="2"/>
  <c r="AD11" i="2"/>
  <c r="I9" i="2"/>
  <c r="T22" i="2"/>
  <c r="U27" i="2"/>
  <c r="T30" i="2"/>
  <c r="T34" i="2"/>
  <c r="U39" i="2"/>
  <c r="U43" i="2"/>
  <c r="T46" i="2"/>
  <c r="T50" i="2"/>
  <c r="T54" i="2"/>
  <c r="T58" i="2"/>
  <c r="U63" i="2"/>
  <c r="U69" i="2"/>
  <c r="U73" i="2"/>
  <c r="T88" i="2"/>
  <c r="U109" i="2"/>
  <c r="U125" i="2"/>
  <c r="T136" i="2"/>
  <c r="U157" i="2"/>
  <c r="T168" i="2"/>
  <c r="U189" i="2"/>
  <c r="U205" i="2"/>
  <c r="T216" i="2"/>
  <c r="T232" i="2"/>
  <c r="T248" i="2"/>
  <c r="U269" i="2"/>
  <c r="T280" i="2"/>
  <c r="U301" i="2"/>
  <c r="U317" i="2"/>
  <c r="U333" i="2"/>
  <c r="U349" i="2"/>
  <c r="U365" i="2"/>
  <c r="U381" i="2"/>
  <c r="U397" i="2"/>
  <c r="U413" i="2"/>
  <c r="U429" i="2"/>
  <c r="U445" i="2"/>
  <c r="T456" i="2"/>
  <c r="T472" i="2"/>
  <c r="T488" i="2"/>
  <c r="U509" i="2"/>
  <c r="U525" i="2"/>
  <c r="U541" i="2"/>
  <c r="U557" i="2"/>
  <c r="T568" i="2"/>
  <c r="U589" i="2"/>
  <c r="U605" i="2"/>
  <c r="T616" i="2"/>
  <c r="U637" i="2"/>
  <c r="T648" i="2"/>
  <c r="U669" i="2"/>
  <c r="T680" i="2"/>
  <c r="U701" i="2"/>
  <c r="U717" i="2"/>
  <c r="T728" i="2"/>
  <c r="U749" i="2"/>
  <c r="T760" i="2"/>
  <c r="U781" i="2"/>
  <c r="U797" i="2"/>
  <c r="U813" i="2"/>
  <c r="T840" i="2"/>
  <c r="T856" i="2"/>
  <c r="U909" i="2"/>
  <c r="T9" i="2"/>
  <c r="U10" i="2"/>
  <c r="U11" i="2"/>
  <c r="U12" i="2"/>
  <c r="T17" i="2"/>
  <c r="T19" i="2"/>
  <c r="U20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7" i="2"/>
  <c r="U72" i="2"/>
  <c r="T76" i="2"/>
  <c r="U81" i="2"/>
  <c r="T92" i="2"/>
  <c r="U97" i="2"/>
  <c r="T108" i="2"/>
  <c r="U113" i="2"/>
  <c r="T124" i="2"/>
  <c r="U129" i="2"/>
  <c r="T140" i="2"/>
  <c r="U145" i="2"/>
  <c r="T156" i="2"/>
  <c r="U161" i="2"/>
  <c r="T172" i="2"/>
  <c r="U177" i="2"/>
  <c r="T188" i="2"/>
  <c r="U193" i="2"/>
  <c r="T204" i="2"/>
  <c r="U209" i="2"/>
  <c r="T220" i="2"/>
  <c r="U225" i="2"/>
  <c r="T236" i="2"/>
  <c r="U241" i="2"/>
  <c r="T252" i="2"/>
  <c r="U257" i="2"/>
  <c r="T268" i="2"/>
  <c r="U273" i="2"/>
  <c r="T284" i="2"/>
  <c r="U289" i="2"/>
  <c r="T300" i="2"/>
  <c r="U305" i="2"/>
  <c r="T316" i="2"/>
  <c r="U321" i="2"/>
  <c r="T332" i="2"/>
  <c r="U337" i="2"/>
  <c r="T348" i="2"/>
  <c r="U353" i="2"/>
  <c r="T364" i="2"/>
  <c r="U369" i="2"/>
  <c r="T380" i="2"/>
  <c r="U385" i="2"/>
  <c r="T396" i="2"/>
  <c r="U401" i="2"/>
  <c r="T412" i="2"/>
  <c r="U417" i="2"/>
  <c r="T428" i="2"/>
  <c r="U433" i="2"/>
  <c r="T444" i="2"/>
  <c r="U449" i="2"/>
  <c r="T460" i="2"/>
  <c r="U465" i="2"/>
  <c r="T476" i="2"/>
  <c r="U481" i="2"/>
  <c r="T492" i="2"/>
  <c r="U497" i="2"/>
  <c r="T508" i="2"/>
  <c r="U513" i="2"/>
  <c r="T524" i="2"/>
  <c r="U529" i="2"/>
  <c r="T540" i="2"/>
  <c r="U545" i="2"/>
  <c r="T556" i="2"/>
  <c r="U561" i="2"/>
  <c r="T572" i="2"/>
  <c r="U577" i="2"/>
  <c r="T588" i="2"/>
  <c r="U593" i="2"/>
  <c r="T604" i="2"/>
  <c r="U609" i="2"/>
  <c r="T620" i="2"/>
  <c r="U625" i="2"/>
  <c r="T636" i="2"/>
  <c r="U641" i="2"/>
  <c r="T652" i="2"/>
  <c r="U657" i="2"/>
  <c r="T668" i="2"/>
  <c r="U673" i="2"/>
  <c r="T684" i="2"/>
  <c r="U689" i="2"/>
  <c r="T700" i="2"/>
  <c r="U705" i="2"/>
  <c r="T716" i="2"/>
  <c r="U721" i="2"/>
  <c r="T732" i="2"/>
  <c r="U737" i="2"/>
  <c r="T748" i="2"/>
  <c r="U753" i="2"/>
  <c r="T764" i="2"/>
  <c r="U769" i="2"/>
  <c r="T780" i="2"/>
  <c r="U785" i="2"/>
  <c r="T796" i="2"/>
  <c r="U801" i="2"/>
  <c r="T812" i="2"/>
  <c r="U817" i="2"/>
  <c r="T828" i="2"/>
  <c r="U833" i="2"/>
  <c r="T844" i="2"/>
  <c r="U849" i="2"/>
  <c r="T860" i="2"/>
  <c r="U865" i="2"/>
  <c r="T876" i="2"/>
  <c r="U881" i="2"/>
  <c r="T892" i="2"/>
  <c r="U897" i="2"/>
  <c r="T908" i="2"/>
  <c r="U913" i="2"/>
  <c r="T924" i="2"/>
  <c r="U929" i="2"/>
  <c r="T940" i="2"/>
  <c r="U945" i="2"/>
  <c r="T956" i="2"/>
  <c r="U961" i="2"/>
  <c r="T972" i="2"/>
  <c r="U977" i="2"/>
  <c r="T988" i="2"/>
  <c r="U993" i="2"/>
  <c r="T1004" i="2"/>
  <c r="U1009" i="2"/>
  <c r="T1020" i="2"/>
  <c r="U1025" i="2"/>
  <c r="T1036" i="2"/>
  <c r="U1041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3" i="2"/>
  <c r="U1085" i="2"/>
  <c r="T1088" i="2"/>
  <c r="T1091" i="2"/>
  <c r="U1096" i="2"/>
  <c r="T1107" i="2"/>
  <c r="U1112" i="2"/>
  <c r="T1123" i="2"/>
  <c r="U1128" i="2"/>
  <c r="T1139" i="2"/>
  <c r="U1144" i="2"/>
  <c r="T1155" i="2"/>
  <c r="U1160" i="2"/>
  <c r="T1171" i="2"/>
  <c r="U1176" i="2"/>
  <c r="T1187" i="2"/>
  <c r="U1192" i="2"/>
  <c r="T1203" i="2"/>
  <c r="U1208" i="2"/>
  <c r="T1219" i="2"/>
  <c r="U1224" i="2"/>
  <c r="T1235" i="2"/>
  <c r="U1240" i="2"/>
  <c r="T1251" i="2"/>
  <c r="U1256" i="2"/>
  <c r="T1267" i="2"/>
  <c r="U1272" i="2"/>
  <c r="T1283" i="2"/>
  <c r="U1288" i="2"/>
  <c r="T1299" i="2"/>
  <c r="U1304" i="2"/>
  <c r="T1315" i="2"/>
  <c r="U1320" i="2"/>
  <c r="T1331" i="2"/>
  <c r="U1336" i="2"/>
  <c r="T1347" i="2"/>
  <c r="U1352" i="2"/>
  <c r="T1363" i="2"/>
  <c r="U1368" i="2"/>
  <c r="T1379" i="2"/>
  <c r="U1384" i="2"/>
  <c r="T1395" i="2"/>
  <c r="U1400" i="2"/>
  <c r="T1411" i="2"/>
  <c r="U1416" i="2"/>
  <c r="T1427" i="2"/>
  <c r="U1432" i="2"/>
  <c r="T1443" i="2"/>
  <c r="U1448" i="2"/>
  <c r="T1459" i="2"/>
  <c r="U1464" i="2"/>
  <c r="T1475" i="2"/>
  <c r="U1480" i="2"/>
  <c r="T1491" i="2"/>
  <c r="U1496" i="2"/>
  <c r="T1507" i="2"/>
  <c r="U1512" i="2"/>
  <c r="T1523" i="2"/>
  <c r="U1528" i="2"/>
  <c r="T1539" i="2"/>
  <c r="U1544" i="2"/>
  <c r="T1555" i="2"/>
  <c r="U1560" i="2"/>
  <c r="T1571" i="2"/>
  <c r="U1576" i="2"/>
  <c r="T1587" i="2"/>
  <c r="U1592" i="2"/>
  <c r="T1603" i="2"/>
  <c r="U1608" i="2"/>
  <c r="T1619" i="2"/>
  <c r="U1624" i="2"/>
  <c r="T1635" i="2"/>
  <c r="U1640" i="2"/>
  <c r="T1651" i="2"/>
  <c r="U1656" i="2"/>
  <c r="T1667" i="2"/>
  <c r="U1672" i="2"/>
  <c r="T1683" i="2"/>
  <c r="U1688" i="2"/>
  <c r="T1699" i="2"/>
  <c r="U1704" i="2"/>
  <c r="T75" i="2"/>
  <c r="U76" i="2"/>
  <c r="T79" i="2"/>
  <c r="U80" i="2"/>
  <c r="T83" i="2"/>
  <c r="U84" i="2"/>
  <c r="T87" i="2"/>
  <c r="U88" i="2"/>
  <c r="T91" i="2"/>
  <c r="U92" i="2"/>
  <c r="T95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59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U1083" i="2"/>
  <c r="U1088" i="2"/>
  <c r="U1092" i="2"/>
  <c r="T1103" i="2"/>
  <c r="U1108" i="2"/>
  <c r="T1119" i="2"/>
  <c r="U1124" i="2"/>
  <c r="T1135" i="2"/>
  <c r="U1140" i="2"/>
  <c r="T1151" i="2"/>
  <c r="U1156" i="2"/>
  <c r="T1167" i="2"/>
  <c r="U1172" i="2"/>
  <c r="T1183" i="2"/>
  <c r="U1188" i="2"/>
  <c r="T1199" i="2"/>
  <c r="U1204" i="2"/>
  <c r="T1215" i="2"/>
  <c r="U1220" i="2"/>
  <c r="T1231" i="2"/>
  <c r="U1236" i="2"/>
  <c r="T1247" i="2"/>
  <c r="U1252" i="2"/>
  <c r="T1263" i="2"/>
  <c r="U1268" i="2"/>
  <c r="T1279" i="2"/>
  <c r="U1284" i="2"/>
  <c r="T1295" i="2"/>
  <c r="U1300" i="2"/>
  <c r="T1311" i="2"/>
  <c r="U1316" i="2"/>
  <c r="T1327" i="2"/>
  <c r="U1332" i="2"/>
  <c r="T1343" i="2"/>
  <c r="U1348" i="2"/>
  <c r="T1359" i="2"/>
  <c r="U1364" i="2"/>
  <c r="T1375" i="2"/>
  <c r="U1380" i="2"/>
  <c r="T1391" i="2"/>
  <c r="U1396" i="2"/>
  <c r="T1407" i="2"/>
  <c r="U1412" i="2"/>
  <c r="T1423" i="2"/>
  <c r="U1428" i="2"/>
  <c r="T1439" i="2"/>
  <c r="U1444" i="2"/>
  <c r="T1455" i="2"/>
  <c r="U1460" i="2"/>
  <c r="T1471" i="2"/>
  <c r="U1476" i="2"/>
  <c r="T1487" i="2"/>
  <c r="U1492" i="2"/>
  <c r="T1503" i="2"/>
  <c r="U1508" i="2"/>
  <c r="T1519" i="2"/>
  <c r="U1524" i="2"/>
  <c r="T1535" i="2"/>
  <c r="U1540" i="2"/>
  <c r="T1551" i="2"/>
  <c r="U1556" i="2"/>
  <c r="T1567" i="2"/>
  <c r="U1572" i="2"/>
  <c r="T1583" i="2"/>
  <c r="U1588" i="2"/>
  <c r="T1599" i="2"/>
  <c r="U1604" i="2"/>
  <c r="T1615" i="2"/>
  <c r="U1620" i="2"/>
  <c r="T1631" i="2"/>
  <c r="U1636" i="2"/>
  <c r="T1647" i="2"/>
  <c r="U1652" i="2"/>
  <c r="T1663" i="2"/>
  <c r="U1668" i="2"/>
  <c r="T1679" i="2"/>
  <c r="U1684" i="2"/>
  <c r="T1695" i="2"/>
  <c r="U1700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T1084" i="2"/>
  <c r="U1089" i="2"/>
  <c r="T1099" i="2"/>
  <c r="U1104" i="2"/>
  <c r="T1115" i="2"/>
  <c r="U1120" i="2"/>
  <c r="T1131" i="2"/>
  <c r="U1136" i="2"/>
  <c r="T1147" i="2"/>
  <c r="U1152" i="2"/>
  <c r="T1163" i="2"/>
  <c r="U1168" i="2"/>
  <c r="T1179" i="2"/>
  <c r="U1184" i="2"/>
  <c r="T1195" i="2"/>
  <c r="U1200" i="2"/>
  <c r="T1211" i="2"/>
  <c r="U1216" i="2"/>
  <c r="T1227" i="2"/>
  <c r="U1232" i="2"/>
  <c r="T1243" i="2"/>
  <c r="U1248" i="2"/>
  <c r="T1259" i="2"/>
  <c r="U1264" i="2"/>
  <c r="T1275" i="2"/>
  <c r="U1280" i="2"/>
  <c r="T1291" i="2"/>
  <c r="U1296" i="2"/>
  <c r="T1307" i="2"/>
  <c r="U1312" i="2"/>
  <c r="T1323" i="2"/>
  <c r="U1328" i="2"/>
  <c r="T1339" i="2"/>
  <c r="U1344" i="2"/>
  <c r="T1355" i="2"/>
  <c r="U1360" i="2"/>
  <c r="T1371" i="2"/>
  <c r="U1376" i="2"/>
  <c r="T1387" i="2"/>
  <c r="U1392" i="2"/>
  <c r="T1403" i="2"/>
  <c r="U1408" i="2"/>
  <c r="T1419" i="2"/>
  <c r="U1424" i="2"/>
  <c r="T1435" i="2"/>
  <c r="U1440" i="2"/>
  <c r="T1451" i="2"/>
  <c r="U1456" i="2"/>
  <c r="T1467" i="2"/>
  <c r="U1472" i="2"/>
  <c r="T1483" i="2"/>
  <c r="U1488" i="2"/>
  <c r="T1499" i="2"/>
  <c r="U1504" i="2"/>
  <c r="T1515" i="2"/>
  <c r="U1520" i="2"/>
  <c r="T1531" i="2"/>
  <c r="U1536" i="2"/>
  <c r="T1547" i="2"/>
  <c r="U1552" i="2"/>
  <c r="T1563" i="2"/>
  <c r="U1568" i="2"/>
  <c r="T1579" i="2"/>
  <c r="U1584" i="2"/>
  <c r="T1595" i="2"/>
  <c r="U1600" i="2"/>
  <c r="T1611" i="2"/>
  <c r="U1616" i="2"/>
  <c r="T1627" i="2"/>
  <c r="U1632" i="2"/>
  <c r="T1643" i="2"/>
  <c r="U1648" i="2"/>
  <c r="T1659" i="2"/>
  <c r="U1664" i="2"/>
  <c r="T1675" i="2"/>
  <c r="U1680" i="2"/>
  <c r="T1691" i="2"/>
  <c r="U1696" i="2"/>
  <c r="T1707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4" i="2"/>
  <c r="T1087" i="2"/>
  <c r="T1095" i="2"/>
  <c r="U1100" i="2"/>
  <c r="T1111" i="2"/>
  <c r="U1116" i="2"/>
  <c r="T1127" i="2"/>
  <c r="U1132" i="2"/>
  <c r="T1143" i="2"/>
  <c r="U1148" i="2"/>
  <c r="T1159" i="2"/>
  <c r="U1164" i="2"/>
  <c r="T1175" i="2"/>
  <c r="U1180" i="2"/>
  <c r="T1191" i="2"/>
  <c r="U1196" i="2"/>
  <c r="T1207" i="2"/>
  <c r="U1212" i="2"/>
  <c r="T1223" i="2"/>
  <c r="U1228" i="2"/>
  <c r="T1239" i="2"/>
  <c r="U1244" i="2"/>
  <c r="T1255" i="2"/>
  <c r="U1260" i="2"/>
  <c r="T1271" i="2"/>
  <c r="U1276" i="2"/>
  <c r="T1287" i="2"/>
  <c r="U1292" i="2"/>
  <c r="T1303" i="2"/>
  <c r="U1308" i="2"/>
  <c r="T1319" i="2"/>
  <c r="U1324" i="2"/>
  <c r="T1335" i="2"/>
  <c r="U1340" i="2"/>
  <c r="T1351" i="2"/>
  <c r="U1356" i="2"/>
  <c r="T1367" i="2"/>
  <c r="U1372" i="2"/>
  <c r="T1383" i="2"/>
  <c r="U1388" i="2"/>
  <c r="T1399" i="2"/>
  <c r="U1404" i="2"/>
  <c r="T1415" i="2"/>
  <c r="U1420" i="2"/>
  <c r="T1431" i="2"/>
  <c r="U1436" i="2"/>
  <c r="T1447" i="2"/>
  <c r="U1452" i="2"/>
  <c r="T1463" i="2"/>
  <c r="U1468" i="2"/>
  <c r="T1479" i="2"/>
  <c r="U1484" i="2"/>
  <c r="T1495" i="2"/>
  <c r="U1500" i="2"/>
  <c r="T1511" i="2"/>
  <c r="U1516" i="2"/>
  <c r="T1527" i="2"/>
  <c r="U1532" i="2"/>
  <c r="T1543" i="2"/>
  <c r="U1548" i="2"/>
  <c r="T1559" i="2"/>
  <c r="U1564" i="2"/>
  <c r="T1575" i="2"/>
  <c r="U1580" i="2"/>
  <c r="T1591" i="2"/>
  <c r="U1596" i="2"/>
  <c r="T1607" i="2"/>
  <c r="U1612" i="2"/>
  <c r="T1623" i="2"/>
  <c r="U1628" i="2"/>
  <c r="T1639" i="2"/>
  <c r="U1644" i="2"/>
  <c r="T1655" i="2"/>
  <c r="U1660" i="2"/>
  <c r="T1671" i="2"/>
  <c r="U1676" i="2"/>
  <c r="T1687" i="2"/>
  <c r="U1692" i="2"/>
  <c r="T1703" i="2"/>
  <c r="U1708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2" i="2"/>
  <c r="U2214" i="2"/>
  <c r="T2216" i="2"/>
  <c r="T2221" i="2"/>
  <c r="U2226" i="2"/>
  <c r="T2237" i="2"/>
  <c r="U2242" i="2"/>
  <c r="T2253" i="2"/>
  <c r="U2258" i="2"/>
  <c r="T2269" i="2"/>
  <c r="U2274" i="2"/>
  <c r="T2285" i="2"/>
  <c r="U2290" i="2"/>
  <c r="T2301" i="2"/>
  <c r="U2306" i="2"/>
  <c r="T2317" i="2"/>
  <c r="U2322" i="2"/>
  <c r="T2333" i="2"/>
  <c r="U2338" i="2"/>
  <c r="T2349" i="2"/>
  <c r="U2354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1" i="2"/>
  <c r="T2213" i="2"/>
  <c r="T2217" i="2"/>
  <c r="U2222" i="2"/>
  <c r="T2233" i="2"/>
  <c r="U2238" i="2"/>
  <c r="T2249" i="2"/>
  <c r="U2254" i="2"/>
  <c r="T2265" i="2"/>
  <c r="U2270" i="2"/>
  <c r="T2281" i="2"/>
  <c r="U2286" i="2"/>
  <c r="T2297" i="2"/>
  <c r="U2302" i="2"/>
  <c r="T2313" i="2"/>
  <c r="U2318" i="2"/>
  <c r="T2329" i="2"/>
  <c r="U2334" i="2"/>
  <c r="T2345" i="2"/>
  <c r="U2350" i="2"/>
  <c r="T2361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U2213" i="2"/>
  <c r="T2215" i="2"/>
  <c r="U2218" i="2"/>
  <c r="T2229" i="2"/>
  <c r="U2234" i="2"/>
  <c r="T2245" i="2"/>
  <c r="U2250" i="2"/>
  <c r="T2261" i="2"/>
  <c r="U2266" i="2"/>
  <c r="T2277" i="2"/>
  <c r="U2282" i="2"/>
  <c r="T2293" i="2"/>
  <c r="U2298" i="2"/>
  <c r="T2309" i="2"/>
  <c r="U2314" i="2"/>
  <c r="T2325" i="2"/>
  <c r="U2330" i="2"/>
  <c r="T2341" i="2"/>
  <c r="U2346" i="2"/>
  <c r="T2357" i="2"/>
  <c r="U2362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U2210" i="2"/>
  <c r="T2212" i="2"/>
  <c r="T2225" i="2"/>
  <c r="U2230" i="2"/>
  <c r="T2241" i="2"/>
  <c r="U2246" i="2"/>
  <c r="T2257" i="2"/>
  <c r="U2262" i="2"/>
  <c r="T2273" i="2"/>
  <c r="U2278" i="2"/>
  <c r="T2289" i="2"/>
  <c r="U2294" i="2"/>
  <c r="T2305" i="2"/>
  <c r="U2310" i="2"/>
  <c r="T2321" i="2"/>
  <c r="U2326" i="2"/>
  <c r="T2337" i="2"/>
  <c r="U2342" i="2"/>
  <c r="T2353" i="2"/>
  <c r="U2358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9" i="2"/>
  <c r="T2802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U2802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8" i="2"/>
  <c r="U2803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U2798" i="2"/>
  <c r="T2801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T3053" i="2"/>
  <c r="U3056" i="2"/>
  <c r="U3058" i="2"/>
  <c r="T3060" i="2"/>
  <c r="U3065" i="2"/>
  <c r="T3067" i="2"/>
  <c r="T3069" i="2"/>
  <c r="U3072" i="2"/>
  <c r="U3074" i="2"/>
  <c r="T3076" i="2"/>
  <c r="U3081" i="2"/>
  <c r="T3083" i="2"/>
  <c r="T3085" i="2"/>
  <c r="U3088" i="2"/>
  <c r="U3090" i="2"/>
  <c r="T3092" i="2"/>
  <c r="U3097" i="2"/>
  <c r="T3099" i="2"/>
  <c r="T3101" i="2"/>
  <c r="U3104" i="2"/>
  <c r="U3106" i="2"/>
  <c r="T3108" i="2"/>
  <c r="U3113" i="2"/>
  <c r="T3115" i="2"/>
  <c r="T3117" i="2"/>
  <c r="U3120" i="2"/>
  <c r="U3122" i="2"/>
  <c r="T3124" i="2"/>
  <c r="U3129" i="2"/>
  <c r="T3131" i="2"/>
  <c r="T3133" i="2"/>
  <c r="U3136" i="2"/>
  <c r="U3138" i="2"/>
  <c r="T3140" i="2"/>
  <c r="U3145" i="2"/>
  <c r="T3147" i="2"/>
  <c r="T3149" i="2"/>
  <c r="U3152" i="2"/>
  <c r="U3154" i="2"/>
  <c r="T3156" i="2"/>
  <c r="U3161" i="2"/>
  <c r="T3163" i="2"/>
  <c r="T3165" i="2"/>
  <c r="U3168" i="2"/>
  <c r="U3170" i="2"/>
  <c r="T3172" i="2"/>
  <c r="U3177" i="2"/>
  <c r="T3179" i="2"/>
  <c r="T3181" i="2"/>
  <c r="U3184" i="2"/>
  <c r="U3186" i="2"/>
  <c r="T3188" i="2"/>
  <c r="U3193" i="2"/>
  <c r="T3195" i="2"/>
  <c r="T3197" i="2"/>
  <c r="U3200" i="2"/>
  <c r="U3202" i="2"/>
  <c r="T3204" i="2"/>
  <c r="U3209" i="2"/>
  <c r="T3211" i="2"/>
  <c r="T3213" i="2"/>
  <c r="U3218" i="2"/>
  <c r="T3221" i="2"/>
  <c r="U3226" i="2"/>
  <c r="T3229" i="2"/>
  <c r="U3234" i="2"/>
  <c r="T3237" i="2"/>
  <c r="U3242" i="2"/>
  <c r="T3245" i="2"/>
  <c r="U3250" i="2"/>
  <c r="T3253" i="2"/>
  <c r="U3258" i="2"/>
  <c r="T3261" i="2"/>
  <c r="U3266" i="2"/>
  <c r="T3269" i="2"/>
  <c r="U3274" i="2"/>
  <c r="T3277" i="2"/>
  <c r="U3282" i="2"/>
  <c r="T3285" i="2"/>
  <c r="U3290" i="2"/>
  <c r="T3293" i="2"/>
  <c r="U3298" i="2"/>
  <c r="T3301" i="2"/>
  <c r="U3306" i="2"/>
  <c r="T3309" i="2"/>
  <c r="U3314" i="2"/>
  <c r="T3317" i="2"/>
  <c r="U3322" i="2"/>
  <c r="T3325" i="2"/>
  <c r="U3330" i="2"/>
  <c r="T3333" i="2"/>
  <c r="U3338" i="2"/>
  <c r="T3341" i="2"/>
  <c r="U3346" i="2"/>
  <c r="T3349" i="2"/>
  <c r="U3354" i="2"/>
  <c r="T3357" i="2"/>
  <c r="U3362" i="2"/>
  <c r="T3365" i="2"/>
  <c r="U3370" i="2"/>
  <c r="T3373" i="2"/>
  <c r="U3378" i="2"/>
  <c r="T3381" i="2"/>
  <c r="U3386" i="2"/>
  <c r="T3389" i="2"/>
  <c r="U3394" i="2"/>
  <c r="T3397" i="2"/>
  <c r="U3402" i="2"/>
  <c r="T3405" i="2"/>
  <c r="U3410" i="2"/>
  <c r="T3413" i="2"/>
  <c r="U3418" i="2"/>
  <c r="T3421" i="2"/>
  <c r="U3426" i="2"/>
  <c r="T3429" i="2"/>
  <c r="U3434" i="2"/>
  <c r="T3437" i="2"/>
  <c r="U3442" i="2"/>
  <c r="T3445" i="2"/>
  <c r="U3450" i="2"/>
  <c r="T3453" i="2"/>
  <c r="U3458" i="2"/>
  <c r="T3461" i="2"/>
  <c r="U3466" i="2"/>
  <c r="T3469" i="2"/>
  <c r="U3474" i="2"/>
  <c r="T3477" i="2"/>
  <c r="U3482" i="2"/>
  <c r="T3485" i="2"/>
  <c r="U3490" i="2"/>
  <c r="T3493" i="2"/>
  <c r="U3498" i="2"/>
  <c r="T3501" i="2"/>
  <c r="U3506" i="2"/>
  <c r="T3509" i="2"/>
  <c r="U3514" i="2"/>
  <c r="T3517" i="2"/>
  <c r="U3522" i="2"/>
  <c r="T3525" i="2"/>
  <c r="U3530" i="2"/>
  <c r="T3533" i="2"/>
  <c r="U3538" i="2"/>
  <c r="T3541" i="2"/>
  <c r="U3546" i="2"/>
  <c r="T3549" i="2"/>
  <c r="U3554" i="2"/>
  <c r="T3557" i="2"/>
  <c r="U3562" i="2"/>
  <c r="T3565" i="2"/>
  <c r="U3570" i="2"/>
  <c r="T3573" i="2"/>
  <c r="U3578" i="2"/>
  <c r="T3581" i="2"/>
  <c r="U3586" i="2"/>
  <c r="T3589" i="2"/>
  <c r="U3594" i="2"/>
  <c r="T3605" i="2"/>
  <c r="U3610" i="2"/>
  <c r="T3621" i="2"/>
  <c r="U3626" i="2"/>
  <c r="T3637" i="2"/>
  <c r="U3642" i="2"/>
  <c r="T3653" i="2"/>
  <c r="U3658" i="2"/>
  <c r="T3669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3" i="2"/>
  <c r="T3055" i="2"/>
  <c r="T3057" i="2"/>
  <c r="U3060" i="2"/>
  <c r="U3062" i="2"/>
  <c r="T3064" i="2"/>
  <c r="U3069" i="2"/>
  <c r="T3071" i="2"/>
  <c r="T3073" i="2"/>
  <c r="U3076" i="2"/>
  <c r="U3078" i="2"/>
  <c r="T3080" i="2"/>
  <c r="U3085" i="2"/>
  <c r="T3087" i="2"/>
  <c r="T3089" i="2"/>
  <c r="U3092" i="2"/>
  <c r="U3094" i="2"/>
  <c r="T3096" i="2"/>
  <c r="U3101" i="2"/>
  <c r="T3103" i="2"/>
  <c r="T3105" i="2"/>
  <c r="U3108" i="2"/>
  <c r="U3110" i="2"/>
  <c r="T3112" i="2"/>
  <c r="U3117" i="2"/>
  <c r="T3119" i="2"/>
  <c r="T3121" i="2"/>
  <c r="U3124" i="2"/>
  <c r="U3126" i="2"/>
  <c r="T3128" i="2"/>
  <c r="U3133" i="2"/>
  <c r="T3135" i="2"/>
  <c r="T3137" i="2"/>
  <c r="U3140" i="2"/>
  <c r="U3142" i="2"/>
  <c r="T3144" i="2"/>
  <c r="U3149" i="2"/>
  <c r="T3151" i="2"/>
  <c r="T3153" i="2"/>
  <c r="U3156" i="2"/>
  <c r="U3158" i="2"/>
  <c r="T3160" i="2"/>
  <c r="U3165" i="2"/>
  <c r="T3167" i="2"/>
  <c r="T3169" i="2"/>
  <c r="U3172" i="2"/>
  <c r="U3174" i="2"/>
  <c r="T3176" i="2"/>
  <c r="U3181" i="2"/>
  <c r="T3183" i="2"/>
  <c r="T3185" i="2"/>
  <c r="U3188" i="2"/>
  <c r="U3190" i="2"/>
  <c r="T3192" i="2"/>
  <c r="U3197" i="2"/>
  <c r="T3199" i="2"/>
  <c r="T3201" i="2"/>
  <c r="U3204" i="2"/>
  <c r="U3206" i="2"/>
  <c r="T3208" i="2"/>
  <c r="U3213" i="2"/>
  <c r="T3216" i="2"/>
  <c r="U3221" i="2"/>
  <c r="T3224" i="2"/>
  <c r="U3229" i="2"/>
  <c r="T3232" i="2"/>
  <c r="U3237" i="2"/>
  <c r="T3240" i="2"/>
  <c r="U3245" i="2"/>
  <c r="T3248" i="2"/>
  <c r="U3253" i="2"/>
  <c r="T3256" i="2"/>
  <c r="U3261" i="2"/>
  <c r="T3264" i="2"/>
  <c r="U3269" i="2"/>
  <c r="T3272" i="2"/>
  <c r="U3277" i="2"/>
  <c r="T3280" i="2"/>
  <c r="U3285" i="2"/>
  <c r="T3288" i="2"/>
  <c r="U3293" i="2"/>
  <c r="T3296" i="2"/>
  <c r="U3301" i="2"/>
  <c r="T3304" i="2"/>
  <c r="U3309" i="2"/>
  <c r="T3312" i="2"/>
  <c r="U3317" i="2"/>
  <c r="T3320" i="2"/>
  <c r="U3325" i="2"/>
  <c r="T3328" i="2"/>
  <c r="U3333" i="2"/>
  <c r="T3336" i="2"/>
  <c r="U3341" i="2"/>
  <c r="T3344" i="2"/>
  <c r="U3349" i="2"/>
  <c r="T3352" i="2"/>
  <c r="U3357" i="2"/>
  <c r="T3360" i="2"/>
  <c r="U3365" i="2"/>
  <c r="T3368" i="2"/>
  <c r="U3373" i="2"/>
  <c r="T3376" i="2"/>
  <c r="U3381" i="2"/>
  <c r="T3384" i="2"/>
  <c r="U3389" i="2"/>
  <c r="T3392" i="2"/>
  <c r="U3397" i="2"/>
  <c r="T3400" i="2"/>
  <c r="U3405" i="2"/>
  <c r="T3408" i="2"/>
  <c r="U3413" i="2"/>
  <c r="T3416" i="2"/>
  <c r="U3421" i="2"/>
  <c r="T3424" i="2"/>
  <c r="U3429" i="2"/>
  <c r="T3432" i="2"/>
  <c r="U3437" i="2"/>
  <c r="T3440" i="2"/>
  <c r="U3445" i="2"/>
  <c r="T3448" i="2"/>
  <c r="U3453" i="2"/>
  <c r="T3456" i="2"/>
  <c r="U3461" i="2"/>
  <c r="T3464" i="2"/>
  <c r="U3469" i="2"/>
  <c r="T3472" i="2"/>
  <c r="U3477" i="2"/>
  <c r="T3480" i="2"/>
  <c r="U3485" i="2"/>
  <c r="T3488" i="2"/>
  <c r="U3493" i="2"/>
  <c r="T3496" i="2"/>
  <c r="U3501" i="2"/>
  <c r="T3504" i="2"/>
  <c r="U3509" i="2"/>
  <c r="T3512" i="2"/>
  <c r="U3517" i="2"/>
  <c r="T3520" i="2"/>
  <c r="U3525" i="2"/>
  <c r="T3528" i="2"/>
  <c r="U3533" i="2"/>
  <c r="T3536" i="2"/>
  <c r="U3541" i="2"/>
  <c r="T3544" i="2"/>
  <c r="U3549" i="2"/>
  <c r="T3552" i="2"/>
  <c r="U3557" i="2"/>
  <c r="T3560" i="2"/>
  <c r="U3565" i="2"/>
  <c r="T3568" i="2"/>
  <c r="U3573" i="2"/>
  <c r="T3576" i="2"/>
  <c r="U3581" i="2"/>
  <c r="T3584" i="2"/>
  <c r="U3590" i="2"/>
  <c r="T3601" i="2"/>
  <c r="U3606" i="2"/>
  <c r="T3617" i="2"/>
  <c r="U3622" i="2"/>
  <c r="T3633" i="2"/>
  <c r="U3638" i="2"/>
  <c r="T3649" i="2"/>
  <c r="U3654" i="2"/>
  <c r="T3665" i="2"/>
  <c r="U3670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2" i="2"/>
  <c r="U3057" i="2"/>
  <c r="T3059" i="2"/>
  <c r="T3061" i="2"/>
  <c r="U3064" i="2"/>
  <c r="U3066" i="2"/>
  <c r="T3068" i="2"/>
  <c r="U3073" i="2"/>
  <c r="T3075" i="2"/>
  <c r="T3077" i="2"/>
  <c r="U3080" i="2"/>
  <c r="U3082" i="2"/>
  <c r="T3084" i="2"/>
  <c r="U3089" i="2"/>
  <c r="T3091" i="2"/>
  <c r="T3093" i="2"/>
  <c r="U3096" i="2"/>
  <c r="U3098" i="2"/>
  <c r="T3100" i="2"/>
  <c r="U3105" i="2"/>
  <c r="T3107" i="2"/>
  <c r="T3109" i="2"/>
  <c r="U3112" i="2"/>
  <c r="U3114" i="2"/>
  <c r="T3116" i="2"/>
  <c r="U3121" i="2"/>
  <c r="T3123" i="2"/>
  <c r="T3125" i="2"/>
  <c r="U3128" i="2"/>
  <c r="U3130" i="2"/>
  <c r="T3132" i="2"/>
  <c r="U3137" i="2"/>
  <c r="T3139" i="2"/>
  <c r="T3141" i="2"/>
  <c r="U3144" i="2"/>
  <c r="U3146" i="2"/>
  <c r="T3148" i="2"/>
  <c r="U3153" i="2"/>
  <c r="T3155" i="2"/>
  <c r="T3157" i="2"/>
  <c r="U3160" i="2"/>
  <c r="U3162" i="2"/>
  <c r="T3164" i="2"/>
  <c r="U3169" i="2"/>
  <c r="T3171" i="2"/>
  <c r="T3173" i="2"/>
  <c r="U3176" i="2"/>
  <c r="U3178" i="2"/>
  <c r="T3180" i="2"/>
  <c r="U3185" i="2"/>
  <c r="T3187" i="2"/>
  <c r="T3189" i="2"/>
  <c r="U3192" i="2"/>
  <c r="U3194" i="2"/>
  <c r="T3196" i="2"/>
  <c r="U3201" i="2"/>
  <c r="T3203" i="2"/>
  <c r="T3205" i="2"/>
  <c r="U3208" i="2"/>
  <c r="U3210" i="2"/>
  <c r="T3212" i="2"/>
  <c r="U3214" i="2"/>
  <c r="T3217" i="2"/>
  <c r="U3222" i="2"/>
  <c r="T3225" i="2"/>
  <c r="U3230" i="2"/>
  <c r="T3233" i="2"/>
  <c r="U3238" i="2"/>
  <c r="T3241" i="2"/>
  <c r="U3246" i="2"/>
  <c r="T3249" i="2"/>
  <c r="U3254" i="2"/>
  <c r="T3257" i="2"/>
  <c r="U3262" i="2"/>
  <c r="T3265" i="2"/>
  <c r="U3270" i="2"/>
  <c r="T3273" i="2"/>
  <c r="U3278" i="2"/>
  <c r="T3281" i="2"/>
  <c r="U3286" i="2"/>
  <c r="T3289" i="2"/>
  <c r="U3294" i="2"/>
  <c r="T3297" i="2"/>
  <c r="U3302" i="2"/>
  <c r="T3305" i="2"/>
  <c r="U3310" i="2"/>
  <c r="T3313" i="2"/>
  <c r="U3318" i="2"/>
  <c r="T3321" i="2"/>
  <c r="U3326" i="2"/>
  <c r="T3329" i="2"/>
  <c r="U3334" i="2"/>
  <c r="T3337" i="2"/>
  <c r="U3342" i="2"/>
  <c r="T3345" i="2"/>
  <c r="U3350" i="2"/>
  <c r="T3353" i="2"/>
  <c r="U3358" i="2"/>
  <c r="T3361" i="2"/>
  <c r="U3366" i="2"/>
  <c r="T3369" i="2"/>
  <c r="U3374" i="2"/>
  <c r="T3377" i="2"/>
  <c r="U3382" i="2"/>
  <c r="T3385" i="2"/>
  <c r="U3390" i="2"/>
  <c r="T3393" i="2"/>
  <c r="U3398" i="2"/>
  <c r="T3401" i="2"/>
  <c r="U3406" i="2"/>
  <c r="T3409" i="2"/>
  <c r="U3414" i="2"/>
  <c r="T3417" i="2"/>
  <c r="U3422" i="2"/>
  <c r="T3425" i="2"/>
  <c r="U3430" i="2"/>
  <c r="T3433" i="2"/>
  <c r="U3438" i="2"/>
  <c r="T3441" i="2"/>
  <c r="U3446" i="2"/>
  <c r="T3449" i="2"/>
  <c r="U3454" i="2"/>
  <c r="T3457" i="2"/>
  <c r="U3462" i="2"/>
  <c r="T3465" i="2"/>
  <c r="U3470" i="2"/>
  <c r="T3473" i="2"/>
  <c r="U3478" i="2"/>
  <c r="T3481" i="2"/>
  <c r="U3486" i="2"/>
  <c r="T3489" i="2"/>
  <c r="U3494" i="2"/>
  <c r="T3497" i="2"/>
  <c r="U3502" i="2"/>
  <c r="T3505" i="2"/>
  <c r="U3510" i="2"/>
  <c r="T3513" i="2"/>
  <c r="U3518" i="2"/>
  <c r="T3521" i="2"/>
  <c r="U3526" i="2"/>
  <c r="T3529" i="2"/>
  <c r="U3534" i="2"/>
  <c r="T3537" i="2"/>
  <c r="U3542" i="2"/>
  <c r="T3545" i="2"/>
  <c r="U3550" i="2"/>
  <c r="T3553" i="2"/>
  <c r="U3558" i="2"/>
  <c r="T3561" i="2"/>
  <c r="U3566" i="2"/>
  <c r="T3569" i="2"/>
  <c r="U3574" i="2"/>
  <c r="T3577" i="2"/>
  <c r="U3582" i="2"/>
  <c r="T3585" i="2"/>
  <c r="T3597" i="2"/>
  <c r="U3602" i="2"/>
  <c r="T3613" i="2"/>
  <c r="U3618" i="2"/>
  <c r="T3629" i="2"/>
  <c r="U3634" i="2"/>
  <c r="T3645" i="2"/>
  <c r="U3650" i="2"/>
  <c r="T3661" i="2"/>
  <c r="U3666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U3052" i="2"/>
  <c r="U3054" i="2"/>
  <c r="T3056" i="2"/>
  <c r="U3061" i="2"/>
  <c r="T3063" i="2"/>
  <c r="T3065" i="2"/>
  <c r="U3068" i="2"/>
  <c r="U3070" i="2"/>
  <c r="T3072" i="2"/>
  <c r="U3077" i="2"/>
  <c r="T3079" i="2"/>
  <c r="T3081" i="2"/>
  <c r="U3084" i="2"/>
  <c r="U3086" i="2"/>
  <c r="T3088" i="2"/>
  <c r="U3093" i="2"/>
  <c r="T3095" i="2"/>
  <c r="T3097" i="2"/>
  <c r="U3100" i="2"/>
  <c r="U3102" i="2"/>
  <c r="T3104" i="2"/>
  <c r="U3109" i="2"/>
  <c r="T3111" i="2"/>
  <c r="T3113" i="2"/>
  <c r="U3116" i="2"/>
  <c r="U3118" i="2"/>
  <c r="T3120" i="2"/>
  <c r="U3125" i="2"/>
  <c r="T3127" i="2"/>
  <c r="T3129" i="2"/>
  <c r="U3132" i="2"/>
  <c r="U3134" i="2"/>
  <c r="T3136" i="2"/>
  <c r="U3141" i="2"/>
  <c r="T3143" i="2"/>
  <c r="T3145" i="2"/>
  <c r="U3148" i="2"/>
  <c r="U3150" i="2"/>
  <c r="T3152" i="2"/>
  <c r="U3157" i="2"/>
  <c r="T3159" i="2"/>
  <c r="T3161" i="2"/>
  <c r="U3164" i="2"/>
  <c r="U3166" i="2"/>
  <c r="T3168" i="2"/>
  <c r="U3173" i="2"/>
  <c r="T3175" i="2"/>
  <c r="T3177" i="2"/>
  <c r="U3180" i="2"/>
  <c r="U3182" i="2"/>
  <c r="T3184" i="2"/>
  <c r="U3189" i="2"/>
  <c r="T3191" i="2"/>
  <c r="T3193" i="2"/>
  <c r="U3196" i="2"/>
  <c r="U3198" i="2"/>
  <c r="T3200" i="2"/>
  <c r="U3205" i="2"/>
  <c r="T3207" i="2"/>
  <c r="T3209" i="2"/>
  <c r="U3212" i="2"/>
  <c r="U3217" i="2"/>
  <c r="T3220" i="2"/>
  <c r="U3225" i="2"/>
  <c r="T3228" i="2"/>
  <c r="U3233" i="2"/>
  <c r="T3236" i="2"/>
  <c r="U3241" i="2"/>
  <c r="T3244" i="2"/>
  <c r="U3249" i="2"/>
  <c r="T3252" i="2"/>
  <c r="U3257" i="2"/>
  <c r="T3260" i="2"/>
  <c r="U3265" i="2"/>
  <c r="T3268" i="2"/>
  <c r="U3273" i="2"/>
  <c r="T3276" i="2"/>
  <c r="U3281" i="2"/>
  <c r="T3284" i="2"/>
  <c r="U3289" i="2"/>
  <c r="T3292" i="2"/>
  <c r="U3297" i="2"/>
  <c r="T3300" i="2"/>
  <c r="U3305" i="2"/>
  <c r="T3308" i="2"/>
  <c r="U3313" i="2"/>
  <c r="T3316" i="2"/>
  <c r="U3321" i="2"/>
  <c r="T3324" i="2"/>
  <c r="U3329" i="2"/>
  <c r="T3332" i="2"/>
  <c r="U3337" i="2"/>
  <c r="T3340" i="2"/>
  <c r="U3345" i="2"/>
  <c r="T3348" i="2"/>
  <c r="U3353" i="2"/>
  <c r="T3356" i="2"/>
  <c r="U3361" i="2"/>
  <c r="T3364" i="2"/>
  <c r="U3369" i="2"/>
  <c r="T3372" i="2"/>
  <c r="U3377" i="2"/>
  <c r="T3380" i="2"/>
  <c r="U3385" i="2"/>
  <c r="T3388" i="2"/>
  <c r="U3393" i="2"/>
  <c r="T3396" i="2"/>
  <c r="U3401" i="2"/>
  <c r="T3404" i="2"/>
  <c r="U3409" i="2"/>
  <c r="T3412" i="2"/>
  <c r="U3417" i="2"/>
  <c r="T3420" i="2"/>
  <c r="U3425" i="2"/>
  <c r="T3428" i="2"/>
  <c r="U3433" i="2"/>
  <c r="T3436" i="2"/>
  <c r="U3441" i="2"/>
  <c r="T3444" i="2"/>
  <c r="U3449" i="2"/>
  <c r="T3452" i="2"/>
  <c r="U3457" i="2"/>
  <c r="T3460" i="2"/>
  <c r="U3465" i="2"/>
  <c r="T3468" i="2"/>
  <c r="U3473" i="2"/>
  <c r="T3476" i="2"/>
  <c r="U3481" i="2"/>
  <c r="T3484" i="2"/>
  <c r="U3489" i="2"/>
  <c r="T3492" i="2"/>
  <c r="U3497" i="2"/>
  <c r="T3500" i="2"/>
  <c r="U3505" i="2"/>
  <c r="T3508" i="2"/>
  <c r="U3513" i="2"/>
  <c r="T3516" i="2"/>
  <c r="U3521" i="2"/>
  <c r="T3524" i="2"/>
  <c r="U3529" i="2"/>
  <c r="T3532" i="2"/>
  <c r="U3537" i="2"/>
  <c r="T3540" i="2"/>
  <c r="U3545" i="2"/>
  <c r="T3548" i="2"/>
  <c r="U3553" i="2"/>
  <c r="T3556" i="2"/>
  <c r="U3561" i="2"/>
  <c r="T3564" i="2"/>
  <c r="U3569" i="2"/>
  <c r="T3572" i="2"/>
  <c r="U3577" i="2"/>
  <c r="T3580" i="2"/>
  <c r="U3585" i="2"/>
  <c r="T3588" i="2"/>
  <c r="T3593" i="2"/>
  <c r="U3598" i="2"/>
  <c r="T3609" i="2"/>
  <c r="U3614" i="2"/>
  <c r="T3625" i="2"/>
  <c r="U3630" i="2"/>
  <c r="T3641" i="2"/>
  <c r="U3646" i="2"/>
  <c r="T3657" i="2"/>
  <c r="U3662" i="2"/>
  <c r="T3673" i="2"/>
  <c r="U3674" i="2"/>
  <c r="T3677" i="2"/>
  <c r="U3678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92" i="2"/>
  <c r="U3797" i="2"/>
  <c r="T3808" i="2"/>
  <c r="U3813" i="2"/>
  <c r="T3824" i="2"/>
  <c r="U3829" i="2"/>
  <c r="T3840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T3788" i="2"/>
  <c r="U3793" i="2"/>
  <c r="T3804" i="2"/>
  <c r="U3809" i="2"/>
  <c r="T3820" i="2"/>
  <c r="U3825" i="2"/>
  <c r="T3836" i="2"/>
  <c r="U3841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4" i="2"/>
  <c r="U3789" i="2"/>
  <c r="T3800" i="2"/>
  <c r="U3805" i="2"/>
  <c r="T3816" i="2"/>
  <c r="U3821" i="2"/>
  <c r="T3832" i="2"/>
  <c r="U3837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3147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T3682" i="2"/>
  <c r="U3683" i="2"/>
  <c r="T3686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U3781" i="2"/>
  <c r="U3785" i="2"/>
  <c r="T3796" i="2"/>
  <c r="U3801" i="2"/>
  <c r="T3812" i="2"/>
  <c r="U3817" i="2"/>
  <c r="T3828" i="2"/>
  <c r="U3833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U4040" i="2"/>
  <c r="U4042" i="2"/>
  <c r="T4044" i="2"/>
  <c r="U4048" i="2"/>
  <c r="T4053" i="2"/>
  <c r="T4060" i="2"/>
  <c r="T4065" i="2"/>
  <c r="T4067" i="2"/>
  <c r="T4072" i="2"/>
  <c r="U4074" i="2"/>
  <c r="T4077" i="2"/>
  <c r="T4079" i="2"/>
  <c r="U4081" i="2"/>
  <c r="T4084" i="2"/>
  <c r="U4098" i="2"/>
  <c r="U4101" i="2"/>
  <c r="U4105" i="2"/>
  <c r="T4109" i="2"/>
  <c r="T4112" i="2"/>
  <c r="T4116" i="2"/>
  <c r="U4130" i="2"/>
  <c r="U4133" i="2"/>
  <c r="U4137" i="2"/>
  <c r="T4141" i="2"/>
  <c r="T4144" i="2"/>
  <c r="T4148" i="2"/>
  <c r="U4162" i="2"/>
  <c r="U4165" i="2"/>
  <c r="U4169" i="2"/>
  <c r="T4173" i="2"/>
  <c r="T4176" i="2"/>
  <c r="T4180" i="2"/>
  <c r="T4196" i="2"/>
  <c r="U4201" i="2"/>
  <c r="T4212" i="2"/>
  <c r="U4217" i="2"/>
  <c r="T4228" i="2"/>
  <c r="U4233" i="2"/>
  <c r="T4244" i="2"/>
  <c r="U4265" i="2"/>
  <c r="T4276" i="2"/>
  <c r="U4297" i="2"/>
  <c r="T4308" i="2"/>
  <c r="U4329" i="2"/>
  <c r="T4340" i="2"/>
  <c r="U4361" i="2"/>
  <c r="T4372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T4041" i="2"/>
  <c r="U4044" i="2"/>
  <c r="T4049" i="2"/>
  <c r="T4051" i="2"/>
  <c r="T4056" i="2"/>
  <c r="U4058" i="2"/>
  <c r="T4061" i="2"/>
  <c r="T4063" i="2"/>
  <c r="U4065" i="2"/>
  <c r="T4068" i="2"/>
  <c r="U4070" i="2"/>
  <c r="U4072" i="2"/>
  <c r="T4075" i="2"/>
  <c r="U4077" i="2"/>
  <c r="U4082" i="2"/>
  <c r="T4085" i="2"/>
  <c r="T4088" i="2"/>
  <c r="T4092" i="2"/>
  <c r="U4106" i="2"/>
  <c r="U4109" i="2"/>
  <c r="U4113" i="2"/>
  <c r="T4117" i="2"/>
  <c r="T4120" i="2"/>
  <c r="T4124" i="2"/>
  <c r="U4138" i="2"/>
  <c r="U4141" i="2"/>
  <c r="U4145" i="2"/>
  <c r="T4149" i="2"/>
  <c r="T4152" i="2"/>
  <c r="T4156" i="2"/>
  <c r="U4170" i="2"/>
  <c r="U4173" i="2"/>
  <c r="U4177" i="2"/>
  <c r="T4181" i="2"/>
  <c r="T4184" i="2"/>
  <c r="T4188" i="2"/>
  <c r="T4192" i="2"/>
  <c r="U4197" i="2"/>
  <c r="T4208" i="2"/>
  <c r="U4213" i="2"/>
  <c r="T4224" i="2"/>
  <c r="U4229" i="2"/>
  <c r="T4240" i="2"/>
  <c r="U4257" i="2"/>
  <c r="T4268" i="2"/>
  <c r="U4289" i="2"/>
  <c r="T4300" i="2"/>
  <c r="U4321" i="2"/>
  <c r="T4332" i="2"/>
  <c r="U4353" i="2"/>
  <c r="T4364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41" i="2"/>
  <c r="T4043" i="2"/>
  <c r="T4045" i="2"/>
  <c r="T4047" i="2"/>
  <c r="U4049" i="2"/>
  <c r="T4052" i="2"/>
  <c r="U4054" i="2"/>
  <c r="U4056" i="2"/>
  <c r="T4059" i="2"/>
  <c r="U4061" i="2"/>
  <c r="U4066" i="2"/>
  <c r="U4068" i="2"/>
  <c r="U4073" i="2"/>
  <c r="U4080" i="2"/>
  <c r="U4085" i="2"/>
  <c r="U4089" i="2"/>
  <c r="T4093" i="2"/>
  <c r="T4096" i="2"/>
  <c r="T4100" i="2"/>
  <c r="U4114" i="2"/>
  <c r="U4117" i="2"/>
  <c r="U4121" i="2"/>
  <c r="T4125" i="2"/>
  <c r="T4128" i="2"/>
  <c r="T4132" i="2"/>
  <c r="U4146" i="2"/>
  <c r="U4149" i="2"/>
  <c r="U4153" i="2"/>
  <c r="T4157" i="2"/>
  <c r="T4160" i="2"/>
  <c r="T4164" i="2"/>
  <c r="U4178" i="2"/>
  <c r="U4181" i="2"/>
  <c r="U4185" i="2"/>
  <c r="T4189" i="2"/>
  <c r="U4193" i="2"/>
  <c r="T4204" i="2"/>
  <c r="U4209" i="2"/>
  <c r="T4220" i="2"/>
  <c r="U4225" i="2"/>
  <c r="T4236" i="2"/>
  <c r="U4241" i="2"/>
  <c r="U4249" i="2"/>
  <c r="T4260" i="2"/>
  <c r="U4281" i="2"/>
  <c r="T4292" i="2"/>
  <c r="U4313" i="2"/>
  <c r="T4324" i="2"/>
  <c r="U4345" i="2"/>
  <c r="T4356" i="2"/>
  <c r="U4377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0" i="2"/>
  <c r="U4045" i="2"/>
  <c r="U4050" i="2"/>
  <c r="U4052" i="2"/>
  <c r="U4057" i="2"/>
  <c r="U4064" i="2"/>
  <c r="T4069" i="2"/>
  <c r="T4076" i="2"/>
  <c r="T4081" i="2"/>
  <c r="T4083" i="2"/>
  <c r="U4090" i="2"/>
  <c r="U4093" i="2"/>
  <c r="U4097" i="2"/>
  <c r="T4101" i="2"/>
  <c r="T4104" i="2"/>
  <c r="T4108" i="2"/>
  <c r="U4122" i="2"/>
  <c r="U4125" i="2"/>
  <c r="U4129" i="2"/>
  <c r="T4133" i="2"/>
  <c r="T4136" i="2"/>
  <c r="T4140" i="2"/>
  <c r="U4154" i="2"/>
  <c r="U4157" i="2"/>
  <c r="U4161" i="2"/>
  <c r="T4165" i="2"/>
  <c r="T4168" i="2"/>
  <c r="T4172" i="2"/>
  <c r="U4186" i="2"/>
  <c r="U4189" i="2"/>
  <c r="T4200" i="2"/>
  <c r="U4205" i="2"/>
  <c r="T4216" i="2"/>
  <c r="U4221" i="2"/>
  <c r="T4232" i="2"/>
  <c r="U4237" i="2"/>
  <c r="T4252" i="2"/>
  <c r="U4273" i="2"/>
  <c r="T4284" i="2"/>
  <c r="U4305" i="2"/>
  <c r="T4316" i="2"/>
  <c r="U4337" i="2"/>
  <c r="T4348" i="2"/>
  <c r="U4369" i="2"/>
  <c r="T4380" i="2"/>
  <c r="U4245" i="2"/>
  <c r="T4248" i="2"/>
  <c r="U4253" i="2"/>
  <c r="T4256" i="2"/>
  <c r="U4261" i="2"/>
  <c r="T4264" i="2"/>
  <c r="U4269" i="2"/>
  <c r="T4272" i="2"/>
  <c r="U4277" i="2"/>
  <c r="T4280" i="2"/>
  <c r="U4285" i="2"/>
  <c r="T4288" i="2"/>
  <c r="U4293" i="2"/>
  <c r="T4296" i="2"/>
  <c r="U4301" i="2"/>
  <c r="T4304" i="2"/>
  <c r="U4309" i="2"/>
  <c r="T4312" i="2"/>
  <c r="U4317" i="2"/>
  <c r="T4320" i="2"/>
  <c r="U4325" i="2"/>
  <c r="T4328" i="2"/>
  <c r="U4333" i="2"/>
  <c r="T4336" i="2"/>
  <c r="U4341" i="2"/>
  <c r="T4344" i="2"/>
  <c r="U4349" i="2"/>
  <c r="T4352" i="2"/>
  <c r="U4357" i="2"/>
  <c r="T4360" i="2"/>
  <c r="U4365" i="2"/>
  <c r="T4368" i="2"/>
  <c r="U4373" i="2"/>
  <c r="T4376" i="2"/>
  <c r="U4381" i="2"/>
  <c r="T4384" i="2"/>
  <c r="U4389" i="2"/>
  <c r="T4392" i="2"/>
  <c r="U4397" i="2"/>
  <c r="T4400" i="2"/>
  <c r="U4405" i="2"/>
  <c r="T4408" i="2"/>
  <c r="U4411" i="2"/>
  <c r="U4418" i="2"/>
  <c r="T4422" i="2"/>
  <c r="U4425" i="2"/>
  <c r="T4429" i="2"/>
  <c r="U4433" i="2"/>
  <c r="T4452" i="2"/>
  <c r="T4457" i="2"/>
  <c r="U4466" i="2"/>
  <c r="T4471" i="2"/>
  <c r="T4476" i="2"/>
  <c r="U4482" i="2"/>
  <c r="T4492" i="2"/>
  <c r="U4501" i="2"/>
  <c r="U4520" i="2"/>
  <c r="T4539" i="2"/>
  <c r="T4549" i="2"/>
  <c r="U4558" i="2"/>
  <c r="U4577" i="2"/>
  <c r="T4596" i="2"/>
  <c r="U4616" i="2"/>
  <c r="U4645" i="2"/>
  <c r="T4659" i="2"/>
  <c r="U4673" i="2"/>
  <c r="T4688" i="2"/>
  <c r="T4716" i="2"/>
  <c r="U4744" i="2"/>
  <c r="U4773" i="2"/>
  <c r="T4787" i="2"/>
  <c r="T4802" i="2"/>
  <c r="T4840" i="2"/>
  <c r="U4867" i="2"/>
  <c r="U4963" i="2"/>
  <c r="U4046" i="2"/>
  <c r="T4048" i="2"/>
  <c r="U4053" i="2"/>
  <c r="T4055" i="2"/>
  <c r="T4057" i="2"/>
  <c r="U4060" i="2"/>
  <c r="U4062" i="2"/>
  <c r="T4064" i="2"/>
  <c r="U4069" i="2"/>
  <c r="T4071" i="2"/>
  <c r="T4073" i="2"/>
  <c r="U4076" i="2"/>
  <c r="U4078" i="2"/>
  <c r="T4080" i="2"/>
  <c r="U4086" i="2"/>
  <c r="T4089" i="2"/>
  <c r="U4094" i="2"/>
  <c r="T4097" i="2"/>
  <c r="U4102" i="2"/>
  <c r="T4105" i="2"/>
  <c r="U4110" i="2"/>
  <c r="T4113" i="2"/>
  <c r="U4118" i="2"/>
  <c r="T4121" i="2"/>
  <c r="U4126" i="2"/>
  <c r="T4129" i="2"/>
  <c r="U4134" i="2"/>
  <c r="T4137" i="2"/>
  <c r="U4142" i="2"/>
  <c r="T4145" i="2"/>
  <c r="U4150" i="2"/>
  <c r="T4153" i="2"/>
  <c r="U4158" i="2"/>
  <c r="T4161" i="2"/>
  <c r="U4166" i="2"/>
  <c r="T4169" i="2"/>
  <c r="U4174" i="2"/>
  <c r="T4177" i="2"/>
  <c r="U4182" i="2"/>
  <c r="T4185" i="2"/>
  <c r="U4190" i="2"/>
  <c r="T4193" i="2"/>
  <c r="U4198" i="2"/>
  <c r="T4201" i="2"/>
  <c r="U4206" i="2"/>
  <c r="T4209" i="2"/>
  <c r="U4214" i="2"/>
  <c r="T4217" i="2"/>
  <c r="U4222" i="2"/>
  <c r="T4225" i="2"/>
  <c r="U4230" i="2"/>
  <c r="T4233" i="2"/>
  <c r="U4238" i="2"/>
  <c r="T4241" i="2"/>
  <c r="U4246" i="2"/>
  <c r="T4249" i="2"/>
  <c r="U4254" i="2"/>
  <c r="T4257" i="2"/>
  <c r="U4262" i="2"/>
  <c r="T4265" i="2"/>
  <c r="U4270" i="2"/>
  <c r="T4273" i="2"/>
  <c r="U4278" i="2"/>
  <c r="T4281" i="2"/>
  <c r="U4286" i="2"/>
  <c r="T4289" i="2"/>
  <c r="U4294" i="2"/>
  <c r="T4297" i="2"/>
  <c r="U4302" i="2"/>
  <c r="T4305" i="2"/>
  <c r="U4310" i="2"/>
  <c r="T4313" i="2"/>
  <c r="U4318" i="2"/>
  <c r="T4321" i="2"/>
  <c r="U4326" i="2"/>
  <c r="T4329" i="2"/>
  <c r="U4334" i="2"/>
  <c r="T4337" i="2"/>
  <c r="U4342" i="2"/>
  <c r="T4345" i="2"/>
  <c r="U4350" i="2"/>
  <c r="T4353" i="2"/>
  <c r="U4358" i="2"/>
  <c r="T4361" i="2"/>
  <c r="U4366" i="2"/>
  <c r="T4369" i="2"/>
  <c r="U4374" i="2"/>
  <c r="T4377" i="2"/>
  <c r="U4382" i="2"/>
  <c r="T4385" i="2"/>
  <c r="U4390" i="2"/>
  <c r="T4393" i="2"/>
  <c r="U4398" i="2"/>
  <c r="T4401" i="2"/>
  <c r="U4406" i="2"/>
  <c r="T4409" i="2"/>
  <c r="T4416" i="2"/>
  <c r="U4423" i="2"/>
  <c r="U4430" i="2"/>
  <c r="T4435" i="2"/>
  <c r="U4444" i="2"/>
  <c r="U4449" i="2"/>
  <c r="T4468" i="2"/>
  <c r="T4473" i="2"/>
  <c r="T4485" i="2"/>
  <c r="U4494" i="2"/>
  <c r="U4513" i="2"/>
  <c r="T4532" i="2"/>
  <c r="T4551" i="2"/>
  <c r="U4560" i="2"/>
  <c r="U4570" i="2"/>
  <c r="T4589" i="2"/>
  <c r="T4608" i="2"/>
  <c r="T4620" i="2"/>
  <c r="U4648" i="2"/>
  <c r="U4677" i="2"/>
  <c r="T4691" i="2"/>
  <c r="U4705" i="2"/>
  <c r="T4720" i="2"/>
  <c r="T4748" i="2"/>
  <c r="U4776" i="2"/>
  <c r="U4807" i="2"/>
  <c r="T4846" i="2"/>
  <c r="U4881" i="2"/>
  <c r="T4990" i="2"/>
  <c r="U4385" i="2"/>
  <c r="T4388" i="2"/>
  <c r="U4393" i="2"/>
  <c r="T4396" i="2"/>
  <c r="U4401" i="2"/>
  <c r="T4404" i="2"/>
  <c r="U4409" i="2"/>
  <c r="T4413" i="2"/>
  <c r="T4420" i="2"/>
  <c r="U4427" i="2"/>
  <c r="U4440" i="2"/>
  <c r="T4445" i="2"/>
  <c r="T4459" i="2"/>
  <c r="T4464" i="2"/>
  <c r="T4469" i="2"/>
  <c r="U4473" i="2"/>
  <c r="U4478" i="2"/>
  <c r="T4487" i="2"/>
  <c r="U4496" i="2"/>
  <c r="U4506" i="2"/>
  <c r="T4525" i="2"/>
  <c r="T4544" i="2"/>
  <c r="U4553" i="2"/>
  <c r="T4563" i="2"/>
  <c r="U4572" i="2"/>
  <c r="T4601" i="2"/>
  <c r="U4610" i="2"/>
  <c r="T4624" i="2"/>
  <c r="T4652" i="2"/>
  <c r="U4680" i="2"/>
  <c r="U4709" i="2"/>
  <c r="T4723" i="2"/>
  <c r="U4737" i="2"/>
  <c r="T4752" i="2"/>
  <c r="T4780" i="2"/>
  <c r="U4811" i="2"/>
  <c r="T4854" i="2"/>
  <c r="U5021" i="2"/>
  <c r="U4194" i="2"/>
  <c r="T4197" i="2"/>
  <c r="U4202" i="2"/>
  <c r="T4205" i="2"/>
  <c r="U4210" i="2"/>
  <c r="T4213" i="2"/>
  <c r="U4218" i="2"/>
  <c r="T4221" i="2"/>
  <c r="U4226" i="2"/>
  <c r="T4229" i="2"/>
  <c r="U4234" i="2"/>
  <c r="T4237" i="2"/>
  <c r="U4242" i="2"/>
  <c r="T4245" i="2"/>
  <c r="U4250" i="2"/>
  <c r="T4253" i="2"/>
  <c r="U4258" i="2"/>
  <c r="T4261" i="2"/>
  <c r="U4266" i="2"/>
  <c r="T4269" i="2"/>
  <c r="U4274" i="2"/>
  <c r="T4277" i="2"/>
  <c r="U4282" i="2"/>
  <c r="T4285" i="2"/>
  <c r="U4290" i="2"/>
  <c r="T4293" i="2"/>
  <c r="U4298" i="2"/>
  <c r="T4301" i="2"/>
  <c r="U4306" i="2"/>
  <c r="T4309" i="2"/>
  <c r="U4314" i="2"/>
  <c r="T4317" i="2"/>
  <c r="U4322" i="2"/>
  <c r="T4325" i="2"/>
  <c r="U4330" i="2"/>
  <c r="T4333" i="2"/>
  <c r="U4338" i="2"/>
  <c r="T4341" i="2"/>
  <c r="U4346" i="2"/>
  <c r="T4349" i="2"/>
  <c r="U4354" i="2"/>
  <c r="T4357" i="2"/>
  <c r="U4362" i="2"/>
  <c r="T4365" i="2"/>
  <c r="U4370" i="2"/>
  <c r="T4373" i="2"/>
  <c r="U4378" i="2"/>
  <c r="T4381" i="2"/>
  <c r="U4386" i="2"/>
  <c r="T4389" i="2"/>
  <c r="U4394" i="2"/>
  <c r="T4397" i="2"/>
  <c r="U4402" i="2"/>
  <c r="T4405" i="2"/>
  <c r="U4414" i="2"/>
  <c r="T4418" i="2"/>
  <c r="U4421" i="2"/>
  <c r="T4425" i="2"/>
  <c r="U4432" i="2"/>
  <c r="U4437" i="2"/>
  <c r="U4442" i="2"/>
  <c r="U4456" i="2"/>
  <c r="T4461" i="2"/>
  <c r="T4475" i="2"/>
  <c r="T4480" i="2"/>
  <c r="U4489" i="2"/>
  <c r="T4499" i="2"/>
  <c r="U4508" i="2"/>
  <c r="T4537" i="2"/>
  <c r="U4546" i="2"/>
  <c r="T4556" i="2"/>
  <c r="U4565" i="2"/>
  <c r="U4584" i="2"/>
  <c r="T4603" i="2"/>
  <c r="U4613" i="2"/>
  <c r="T4627" i="2"/>
  <c r="U4641" i="2"/>
  <c r="T4656" i="2"/>
  <c r="T4684" i="2"/>
  <c r="U4712" i="2"/>
  <c r="U4741" i="2"/>
  <c r="T4755" i="2"/>
  <c r="U4769" i="2"/>
  <c r="T4784" i="2"/>
  <c r="U4816" i="2"/>
  <c r="T4836" i="2"/>
  <c r="T4860" i="2"/>
  <c r="U4931" i="2"/>
  <c r="U5071" i="2"/>
  <c r="U4480" i="2"/>
  <c r="T4483" i="2"/>
  <c r="U4485" i="2"/>
  <c r="U4490" i="2"/>
  <c r="U4492" i="2"/>
  <c r="U4497" i="2"/>
  <c r="U4504" i="2"/>
  <c r="T4509" i="2"/>
  <c r="T4516" i="2"/>
  <c r="T4521" i="2"/>
  <c r="T4523" i="2"/>
  <c r="T4528" i="2"/>
  <c r="U4530" i="2"/>
  <c r="T4533" i="2"/>
  <c r="T4535" i="2"/>
  <c r="U4537" i="2"/>
  <c r="T4540" i="2"/>
  <c r="U4542" i="2"/>
  <c r="U4544" i="2"/>
  <c r="T4547" i="2"/>
  <c r="U4549" i="2"/>
  <c r="U4554" i="2"/>
  <c r="U4556" i="2"/>
  <c r="U4561" i="2"/>
  <c r="U4568" i="2"/>
  <c r="T4573" i="2"/>
  <c r="T4580" i="2"/>
  <c r="T4585" i="2"/>
  <c r="T4587" i="2"/>
  <c r="T4592" i="2"/>
  <c r="U4594" i="2"/>
  <c r="T4597" i="2"/>
  <c r="T4599" i="2"/>
  <c r="U4601" i="2"/>
  <c r="T4604" i="2"/>
  <c r="U4606" i="2"/>
  <c r="U4608" i="2"/>
  <c r="T4611" i="2"/>
  <c r="U4617" i="2"/>
  <c r="U4621" i="2"/>
  <c r="U4624" i="2"/>
  <c r="T4628" i="2"/>
  <c r="T4632" i="2"/>
  <c r="T4635" i="2"/>
  <c r="U4649" i="2"/>
  <c r="U4653" i="2"/>
  <c r="U4656" i="2"/>
  <c r="T4660" i="2"/>
  <c r="T4664" i="2"/>
  <c r="T4667" i="2"/>
  <c r="U4681" i="2"/>
  <c r="U4685" i="2"/>
  <c r="U4688" i="2"/>
  <c r="T4692" i="2"/>
  <c r="T4696" i="2"/>
  <c r="T4699" i="2"/>
  <c r="U4713" i="2"/>
  <c r="U4717" i="2"/>
  <c r="U4720" i="2"/>
  <c r="T4724" i="2"/>
  <c r="T4728" i="2"/>
  <c r="T4731" i="2"/>
  <c r="U4745" i="2"/>
  <c r="U4749" i="2"/>
  <c r="U4752" i="2"/>
  <c r="T4756" i="2"/>
  <c r="T4760" i="2"/>
  <c r="T4763" i="2"/>
  <c r="U4777" i="2"/>
  <c r="U4781" i="2"/>
  <c r="U4784" i="2"/>
  <c r="T4788" i="2"/>
  <c r="T4792" i="2"/>
  <c r="T4795" i="2"/>
  <c r="T4804" i="2"/>
  <c r="T4808" i="2"/>
  <c r="T4818" i="2"/>
  <c r="T4822" i="2"/>
  <c r="T4827" i="2"/>
  <c r="U4832" i="2"/>
  <c r="U4836" i="2"/>
  <c r="U4841" i="2"/>
  <c r="T4862" i="2"/>
  <c r="T4884" i="2"/>
  <c r="T4910" i="2"/>
  <c r="T4942" i="2"/>
  <c r="U4995" i="2"/>
  <c r="T5082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0" i="2"/>
  <c r="U4413" i="2"/>
  <c r="U4415" i="2"/>
  <c r="T4417" i="2"/>
  <c r="U4422" i="2"/>
  <c r="T4424" i="2"/>
  <c r="T4426" i="2"/>
  <c r="U4429" i="2"/>
  <c r="T4436" i="2"/>
  <c r="T4441" i="2"/>
  <c r="T4443" i="2"/>
  <c r="T4448" i="2"/>
  <c r="U4450" i="2"/>
  <c r="T4453" i="2"/>
  <c r="T4455" i="2"/>
  <c r="U4457" i="2"/>
  <c r="T4460" i="2"/>
  <c r="U4462" i="2"/>
  <c r="U4464" i="2"/>
  <c r="T4467" i="2"/>
  <c r="U4469" i="2"/>
  <c r="U4474" i="2"/>
  <c r="U4476" i="2"/>
  <c r="U4481" i="2"/>
  <c r="U4488" i="2"/>
  <c r="T4493" i="2"/>
  <c r="T4500" i="2"/>
  <c r="T4505" i="2"/>
  <c r="T4507" i="2"/>
  <c r="T4512" i="2"/>
  <c r="U4514" i="2"/>
  <c r="T4517" i="2"/>
  <c r="T4519" i="2"/>
  <c r="U4521" i="2"/>
  <c r="T4524" i="2"/>
  <c r="U4526" i="2"/>
  <c r="U4528" i="2"/>
  <c r="T4531" i="2"/>
  <c r="U4533" i="2"/>
  <c r="U4538" i="2"/>
  <c r="U4540" i="2"/>
  <c r="U4545" i="2"/>
  <c r="U4552" i="2"/>
  <c r="T4557" i="2"/>
  <c r="T4564" i="2"/>
  <c r="T4569" i="2"/>
  <c r="T4571" i="2"/>
  <c r="T4576" i="2"/>
  <c r="U4578" i="2"/>
  <c r="T4581" i="2"/>
  <c r="T4583" i="2"/>
  <c r="U4585" i="2"/>
  <c r="T4588" i="2"/>
  <c r="U4590" i="2"/>
  <c r="U4592" i="2"/>
  <c r="T4595" i="2"/>
  <c r="U4597" i="2"/>
  <c r="U4602" i="2"/>
  <c r="U4604" i="2"/>
  <c r="U4609" i="2"/>
  <c r="U4625" i="2"/>
  <c r="U4629" i="2"/>
  <c r="U4632" i="2"/>
  <c r="T4636" i="2"/>
  <c r="T4640" i="2"/>
  <c r="T4643" i="2"/>
  <c r="U4657" i="2"/>
  <c r="U4661" i="2"/>
  <c r="U4664" i="2"/>
  <c r="T4668" i="2"/>
  <c r="T4672" i="2"/>
  <c r="T4675" i="2"/>
  <c r="U4689" i="2"/>
  <c r="U4693" i="2"/>
  <c r="U4696" i="2"/>
  <c r="T4700" i="2"/>
  <c r="T4704" i="2"/>
  <c r="T4707" i="2"/>
  <c r="U4721" i="2"/>
  <c r="U4725" i="2"/>
  <c r="U4728" i="2"/>
  <c r="T4732" i="2"/>
  <c r="T4736" i="2"/>
  <c r="T4739" i="2"/>
  <c r="U4753" i="2"/>
  <c r="U4757" i="2"/>
  <c r="U4760" i="2"/>
  <c r="T4764" i="2"/>
  <c r="T4768" i="2"/>
  <c r="T4771" i="2"/>
  <c r="U4785" i="2"/>
  <c r="U4789" i="2"/>
  <c r="U4792" i="2"/>
  <c r="T4796" i="2"/>
  <c r="U4800" i="2"/>
  <c r="U4804" i="2"/>
  <c r="U4809" i="2"/>
  <c r="U4823" i="2"/>
  <c r="U4843" i="2"/>
  <c r="U4849" i="2"/>
  <c r="U4873" i="2"/>
  <c r="U4947" i="2"/>
  <c r="T4974" i="2"/>
  <c r="U5007" i="2"/>
  <c r="T5144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6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T4362" i="2"/>
  <c r="U4363" i="2"/>
  <c r="T4366" i="2"/>
  <c r="U4367" i="2"/>
  <c r="T4370" i="2"/>
  <c r="U4371" i="2"/>
  <c r="T4374" i="2"/>
  <c r="U4375" i="2"/>
  <c r="T4378" i="2"/>
  <c r="U4379" i="2"/>
  <c r="T4382" i="2"/>
  <c r="U4383" i="2"/>
  <c r="T4386" i="2"/>
  <c r="U4387" i="2"/>
  <c r="T4390" i="2"/>
  <c r="U4391" i="2"/>
  <c r="T4394" i="2"/>
  <c r="U4395" i="2"/>
  <c r="T4398" i="2"/>
  <c r="U4399" i="2"/>
  <c r="T4402" i="2"/>
  <c r="U4403" i="2"/>
  <c r="T4406" i="2"/>
  <c r="U4407" i="2"/>
  <c r="U4410" i="2"/>
  <c r="T4412" i="2"/>
  <c r="T4414" i="2"/>
  <c r="U4417" i="2"/>
  <c r="U4419" i="2"/>
  <c r="T4421" i="2"/>
  <c r="U4426" i="2"/>
  <c r="T4428" i="2"/>
  <c r="T4430" i="2"/>
  <c r="T4432" i="2"/>
  <c r="U4434" i="2"/>
  <c r="T4437" i="2"/>
  <c r="T4439" i="2"/>
  <c r="U4441" i="2"/>
  <c r="T4444" i="2"/>
  <c r="U4446" i="2"/>
  <c r="U4448" i="2"/>
  <c r="T4451" i="2"/>
  <c r="U4453" i="2"/>
  <c r="U4458" i="2"/>
  <c r="U4460" i="2"/>
  <c r="U4465" i="2"/>
  <c r="U4472" i="2"/>
  <c r="T4477" i="2"/>
  <c r="T4484" i="2"/>
  <c r="T4489" i="2"/>
  <c r="T4491" i="2"/>
  <c r="T4496" i="2"/>
  <c r="U4498" i="2"/>
  <c r="T4501" i="2"/>
  <c r="T4503" i="2"/>
  <c r="U4505" i="2"/>
  <c r="T4508" i="2"/>
  <c r="U4510" i="2"/>
  <c r="U4512" i="2"/>
  <c r="T4515" i="2"/>
  <c r="U4517" i="2"/>
  <c r="U4522" i="2"/>
  <c r="U4524" i="2"/>
  <c r="U4529" i="2"/>
  <c r="U4536" i="2"/>
  <c r="T4541" i="2"/>
  <c r="T4548" i="2"/>
  <c r="T4553" i="2"/>
  <c r="T4555" i="2"/>
  <c r="T4560" i="2"/>
  <c r="U4562" i="2"/>
  <c r="T4565" i="2"/>
  <c r="T4567" i="2"/>
  <c r="U4569" i="2"/>
  <c r="T4572" i="2"/>
  <c r="U4574" i="2"/>
  <c r="U4576" i="2"/>
  <c r="T4579" i="2"/>
  <c r="U4581" i="2"/>
  <c r="U4586" i="2"/>
  <c r="U4588" i="2"/>
  <c r="U4593" i="2"/>
  <c r="U4600" i="2"/>
  <c r="T4605" i="2"/>
  <c r="T4612" i="2"/>
  <c r="T4616" i="2"/>
  <c r="T4619" i="2"/>
  <c r="U4633" i="2"/>
  <c r="U4637" i="2"/>
  <c r="U4640" i="2"/>
  <c r="T4644" i="2"/>
  <c r="T4648" i="2"/>
  <c r="T4651" i="2"/>
  <c r="U4665" i="2"/>
  <c r="U4669" i="2"/>
  <c r="U4672" i="2"/>
  <c r="T4676" i="2"/>
  <c r="T4680" i="2"/>
  <c r="T4683" i="2"/>
  <c r="U4697" i="2"/>
  <c r="U4701" i="2"/>
  <c r="U4704" i="2"/>
  <c r="T4708" i="2"/>
  <c r="T4712" i="2"/>
  <c r="T4715" i="2"/>
  <c r="U4729" i="2"/>
  <c r="U4733" i="2"/>
  <c r="U4736" i="2"/>
  <c r="T4740" i="2"/>
  <c r="T4744" i="2"/>
  <c r="T4747" i="2"/>
  <c r="U4761" i="2"/>
  <c r="U4765" i="2"/>
  <c r="U4768" i="2"/>
  <c r="T4772" i="2"/>
  <c r="T4776" i="2"/>
  <c r="T4779" i="2"/>
  <c r="U4793" i="2"/>
  <c r="U4797" i="2"/>
  <c r="T4811" i="2"/>
  <c r="T4815" i="2"/>
  <c r="T4820" i="2"/>
  <c r="U4825" i="2"/>
  <c r="U4829" i="2"/>
  <c r="T4834" i="2"/>
  <c r="U4839" i="2"/>
  <c r="T4844" i="2"/>
  <c r="U4851" i="2"/>
  <c r="U4859" i="2"/>
  <c r="U4865" i="2"/>
  <c r="T4876" i="2"/>
  <c r="U4899" i="2"/>
  <c r="T4926" i="2"/>
  <c r="U5014" i="2"/>
  <c r="T5050" i="2"/>
  <c r="U5167" i="2"/>
  <c r="U5101" i="2"/>
  <c r="T4411" i="2"/>
  <c r="U4412" i="2"/>
  <c r="T4415" i="2"/>
  <c r="U4416" i="2"/>
  <c r="T4419" i="2"/>
  <c r="U4420" i="2"/>
  <c r="T4423" i="2"/>
  <c r="U4424" i="2"/>
  <c r="T4427" i="2"/>
  <c r="U4428" i="2"/>
  <c r="T4431" i="2"/>
  <c r="T4433" i="2"/>
  <c r="U4436" i="2"/>
  <c r="U4438" i="2"/>
  <c r="T4440" i="2"/>
  <c r="U4445" i="2"/>
  <c r="T4447" i="2"/>
  <c r="T4449" i="2"/>
  <c r="U4452" i="2"/>
  <c r="U4454" i="2"/>
  <c r="T4456" i="2"/>
  <c r="U4461" i="2"/>
  <c r="T4463" i="2"/>
  <c r="T4465" i="2"/>
  <c r="U4468" i="2"/>
  <c r="U4470" i="2"/>
  <c r="T4472" i="2"/>
  <c r="U4477" i="2"/>
  <c r="T4479" i="2"/>
  <c r="T4481" i="2"/>
  <c r="U4484" i="2"/>
  <c r="U4486" i="2"/>
  <c r="T4488" i="2"/>
  <c r="U4493" i="2"/>
  <c r="T4495" i="2"/>
  <c r="T4497" i="2"/>
  <c r="U4500" i="2"/>
  <c r="U4502" i="2"/>
  <c r="T4504" i="2"/>
  <c r="U4509" i="2"/>
  <c r="T4511" i="2"/>
  <c r="T4513" i="2"/>
  <c r="U4516" i="2"/>
  <c r="U4518" i="2"/>
  <c r="T4520" i="2"/>
  <c r="U4525" i="2"/>
  <c r="T4527" i="2"/>
  <c r="T4529" i="2"/>
  <c r="U4532" i="2"/>
  <c r="U4534" i="2"/>
  <c r="T4536" i="2"/>
  <c r="U4541" i="2"/>
  <c r="T4543" i="2"/>
  <c r="T4545" i="2"/>
  <c r="U4548" i="2"/>
  <c r="U4550" i="2"/>
  <c r="T4552" i="2"/>
  <c r="U4557" i="2"/>
  <c r="T4559" i="2"/>
  <c r="T4561" i="2"/>
  <c r="U4564" i="2"/>
  <c r="U4566" i="2"/>
  <c r="T4568" i="2"/>
  <c r="U4573" i="2"/>
  <c r="T4575" i="2"/>
  <c r="T4577" i="2"/>
  <c r="U4580" i="2"/>
  <c r="U4582" i="2"/>
  <c r="T4584" i="2"/>
  <c r="U4589" i="2"/>
  <c r="T4591" i="2"/>
  <c r="T4593" i="2"/>
  <c r="U4596" i="2"/>
  <c r="U4598" i="2"/>
  <c r="T4600" i="2"/>
  <c r="U4605" i="2"/>
  <c r="T4607" i="2"/>
  <c r="T4609" i="2"/>
  <c r="U4612" i="2"/>
  <c r="T4615" i="2"/>
  <c r="U4620" i="2"/>
  <c r="T4623" i="2"/>
  <c r="U4628" i="2"/>
  <c r="T4631" i="2"/>
  <c r="U4636" i="2"/>
  <c r="T4639" i="2"/>
  <c r="U4644" i="2"/>
  <c r="T4647" i="2"/>
  <c r="U4652" i="2"/>
  <c r="T4655" i="2"/>
  <c r="U4660" i="2"/>
  <c r="T4663" i="2"/>
  <c r="U4668" i="2"/>
  <c r="T4671" i="2"/>
  <c r="U4676" i="2"/>
  <c r="T4679" i="2"/>
  <c r="U4684" i="2"/>
  <c r="T4687" i="2"/>
  <c r="U4692" i="2"/>
  <c r="T4695" i="2"/>
  <c r="U4700" i="2"/>
  <c r="T4703" i="2"/>
  <c r="U4708" i="2"/>
  <c r="T4711" i="2"/>
  <c r="U4716" i="2"/>
  <c r="T4719" i="2"/>
  <c r="U4724" i="2"/>
  <c r="T4727" i="2"/>
  <c r="U4732" i="2"/>
  <c r="T4735" i="2"/>
  <c r="U4740" i="2"/>
  <c r="T4743" i="2"/>
  <c r="U4748" i="2"/>
  <c r="T4751" i="2"/>
  <c r="U4756" i="2"/>
  <c r="T4759" i="2"/>
  <c r="U4764" i="2"/>
  <c r="T4767" i="2"/>
  <c r="U4772" i="2"/>
  <c r="T4775" i="2"/>
  <c r="U4780" i="2"/>
  <c r="T4783" i="2"/>
  <c r="U4788" i="2"/>
  <c r="T4791" i="2"/>
  <c r="U4796" i="2"/>
  <c r="T4799" i="2"/>
  <c r="T4806" i="2"/>
  <c r="U4813" i="2"/>
  <c r="U4820" i="2"/>
  <c r="T4824" i="2"/>
  <c r="U4827" i="2"/>
  <c r="T4831" i="2"/>
  <c r="T4838" i="2"/>
  <c r="T4852" i="2"/>
  <c r="U4857" i="2"/>
  <c r="T4868" i="2"/>
  <c r="T4894" i="2"/>
  <c r="U4915" i="2"/>
  <c r="T4958" i="2"/>
  <c r="U4979" i="2"/>
  <c r="U4431" i="2"/>
  <c r="T4434" i="2"/>
  <c r="U4435" i="2"/>
  <c r="T4438" i="2"/>
  <c r="U4439" i="2"/>
  <c r="T4442" i="2"/>
  <c r="U4443" i="2"/>
  <c r="T4446" i="2"/>
  <c r="U4447" i="2"/>
  <c r="T4450" i="2"/>
  <c r="U4451" i="2"/>
  <c r="T4454" i="2"/>
  <c r="U4455" i="2"/>
  <c r="T4458" i="2"/>
  <c r="U4459" i="2"/>
  <c r="T4462" i="2"/>
  <c r="U4463" i="2"/>
  <c r="T4466" i="2"/>
  <c r="U4467" i="2"/>
  <c r="T4470" i="2"/>
  <c r="U4471" i="2"/>
  <c r="T4474" i="2"/>
  <c r="U4475" i="2"/>
  <c r="T4478" i="2"/>
  <c r="U4479" i="2"/>
  <c r="T4482" i="2"/>
  <c r="U4483" i="2"/>
  <c r="T4486" i="2"/>
  <c r="U4487" i="2"/>
  <c r="T4490" i="2"/>
  <c r="U4491" i="2"/>
  <c r="T4494" i="2"/>
  <c r="U4495" i="2"/>
  <c r="T4498" i="2"/>
  <c r="U4499" i="2"/>
  <c r="T4502" i="2"/>
  <c r="U4503" i="2"/>
  <c r="T4506" i="2"/>
  <c r="U4507" i="2"/>
  <c r="T4510" i="2"/>
  <c r="U4511" i="2"/>
  <c r="T4514" i="2"/>
  <c r="U4515" i="2"/>
  <c r="T4518" i="2"/>
  <c r="U4519" i="2"/>
  <c r="T4522" i="2"/>
  <c r="U4523" i="2"/>
  <c r="T4526" i="2"/>
  <c r="U4527" i="2"/>
  <c r="T4530" i="2"/>
  <c r="U4531" i="2"/>
  <c r="T4534" i="2"/>
  <c r="U4535" i="2"/>
  <c r="T4538" i="2"/>
  <c r="U4539" i="2"/>
  <c r="T4542" i="2"/>
  <c r="U4543" i="2"/>
  <c r="T4546" i="2"/>
  <c r="U4547" i="2"/>
  <c r="T4550" i="2"/>
  <c r="U4551" i="2"/>
  <c r="T4554" i="2"/>
  <c r="U4555" i="2"/>
  <c r="T4558" i="2"/>
  <c r="U4559" i="2"/>
  <c r="T4562" i="2"/>
  <c r="U4563" i="2"/>
  <c r="T4566" i="2"/>
  <c r="U4567" i="2"/>
  <c r="T4570" i="2"/>
  <c r="U4571" i="2"/>
  <c r="T4574" i="2"/>
  <c r="U4575" i="2"/>
  <c r="T4578" i="2"/>
  <c r="U4579" i="2"/>
  <c r="T4582" i="2"/>
  <c r="U4583" i="2"/>
  <c r="T4586" i="2"/>
  <c r="U4587" i="2"/>
  <c r="T4590" i="2"/>
  <c r="U4591" i="2"/>
  <c r="T4594" i="2"/>
  <c r="U4595" i="2"/>
  <c r="T4598" i="2"/>
  <c r="U4599" i="2"/>
  <c r="T4602" i="2"/>
  <c r="U4603" i="2"/>
  <c r="T4606" i="2"/>
  <c r="U4607" i="2"/>
  <c r="T4610" i="2"/>
  <c r="U4611" i="2"/>
  <c r="T4614" i="2"/>
  <c r="U4615" i="2"/>
  <c r="T4618" i="2"/>
  <c r="U4619" i="2"/>
  <c r="T4622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6" i="2"/>
  <c r="U4787" i="2"/>
  <c r="T4790" i="2"/>
  <c r="U4791" i="2"/>
  <c r="T4794" i="2"/>
  <c r="U4795" i="2"/>
  <c r="T4798" i="2"/>
  <c r="U4799" i="2"/>
  <c r="U4801" i="2"/>
  <c r="T4803" i="2"/>
  <c r="U4808" i="2"/>
  <c r="T4810" i="2"/>
  <c r="T4812" i="2"/>
  <c r="U4815" i="2"/>
  <c r="U4817" i="2"/>
  <c r="T4819" i="2"/>
  <c r="U4824" i="2"/>
  <c r="T4826" i="2"/>
  <c r="T4828" i="2"/>
  <c r="U4831" i="2"/>
  <c r="U4833" i="2"/>
  <c r="T4835" i="2"/>
  <c r="U4840" i="2"/>
  <c r="T4842" i="2"/>
  <c r="U4847" i="2"/>
  <c r="T4850" i="2"/>
  <c r="U4855" i="2"/>
  <c r="T4858" i="2"/>
  <c r="U4863" i="2"/>
  <c r="T4866" i="2"/>
  <c r="U4871" i="2"/>
  <c r="T4874" i="2"/>
  <c r="U4879" i="2"/>
  <c r="T4882" i="2"/>
  <c r="T4890" i="2"/>
  <c r="U4895" i="2"/>
  <c r="T4906" i="2"/>
  <c r="U4911" i="2"/>
  <c r="T4922" i="2"/>
  <c r="U4927" i="2"/>
  <c r="T4938" i="2"/>
  <c r="U4943" i="2"/>
  <c r="T4954" i="2"/>
  <c r="U4959" i="2"/>
  <c r="T4970" i="2"/>
  <c r="U4975" i="2"/>
  <c r="T4986" i="2"/>
  <c r="U4991" i="2"/>
  <c r="T5002" i="2"/>
  <c r="T5009" i="2"/>
  <c r="T5016" i="2"/>
  <c r="U5023" i="2"/>
  <c r="U5030" i="2"/>
  <c r="U5037" i="2"/>
  <c r="U5063" i="2"/>
  <c r="T5074" i="2"/>
  <c r="U5085" i="2"/>
  <c r="T5128" i="2"/>
  <c r="U5149" i="2"/>
  <c r="U5174" i="2"/>
  <c r="U5243" i="2"/>
  <c r="T4613" i="2"/>
  <c r="U4614" i="2"/>
  <c r="T4617" i="2"/>
  <c r="U4618" i="2"/>
  <c r="T4621" i="2"/>
  <c r="U4622" i="2"/>
  <c r="T4625" i="2"/>
  <c r="U4626" i="2"/>
  <c r="T4629" i="2"/>
  <c r="U4630" i="2"/>
  <c r="T4633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0" i="2"/>
  <c r="U4803" i="2"/>
  <c r="U4805" i="2"/>
  <c r="T4807" i="2"/>
  <c r="U4812" i="2"/>
  <c r="T4814" i="2"/>
  <c r="T4816" i="2"/>
  <c r="U4819" i="2"/>
  <c r="U4821" i="2"/>
  <c r="T4823" i="2"/>
  <c r="U4828" i="2"/>
  <c r="T4830" i="2"/>
  <c r="T4832" i="2"/>
  <c r="U4835" i="2"/>
  <c r="U4837" i="2"/>
  <c r="T4839" i="2"/>
  <c r="U4845" i="2"/>
  <c r="T4848" i="2"/>
  <c r="U4853" i="2"/>
  <c r="T4856" i="2"/>
  <c r="U4861" i="2"/>
  <c r="T4864" i="2"/>
  <c r="U4869" i="2"/>
  <c r="T4872" i="2"/>
  <c r="U4877" i="2"/>
  <c r="T4880" i="2"/>
  <c r="T4886" i="2"/>
  <c r="U4891" i="2"/>
  <c r="T4902" i="2"/>
  <c r="U4907" i="2"/>
  <c r="T4918" i="2"/>
  <c r="U4923" i="2"/>
  <c r="T4934" i="2"/>
  <c r="U4939" i="2"/>
  <c r="T4950" i="2"/>
  <c r="U4955" i="2"/>
  <c r="T4966" i="2"/>
  <c r="U4971" i="2"/>
  <c r="T4982" i="2"/>
  <c r="U4987" i="2"/>
  <c r="T4998" i="2"/>
  <c r="T5018" i="2"/>
  <c r="T5025" i="2"/>
  <c r="T5032" i="2"/>
  <c r="U5039" i="2"/>
  <c r="U5046" i="2"/>
  <c r="U5055" i="2"/>
  <c r="T5066" i="2"/>
  <c r="T5112" i="2"/>
  <c r="U5133" i="2"/>
  <c r="U5181" i="2"/>
  <c r="U5211" i="2"/>
  <c r="U5280" i="2"/>
  <c r="T4870" i="2"/>
  <c r="U4875" i="2"/>
  <c r="T4878" i="2"/>
  <c r="U4883" i="2"/>
  <c r="U4887" i="2"/>
  <c r="T4898" i="2"/>
  <c r="U4903" i="2"/>
  <c r="T4914" i="2"/>
  <c r="U4919" i="2"/>
  <c r="T4930" i="2"/>
  <c r="U4935" i="2"/>
  <c r="T4946" i="2"/>
  <c r="U4951" i="2"/>
  <c r="T4962" i="2"/>
  <c r="U4967" i="2"/>
  <c r="T4978" i="2"/>
  <c r="U4983" i="2"/>
  <c r="T4994" i="2"/>
  <c r="U4999" i="2"/>
  <c r="U5005" i="2"/>
  <c r="T5034" i="2"/>
  <c r="T5041" i="2"/>
  <c r="T5048" i="2"/>
  <c r="T5058" i="2"/>
  <c r="U5079" i="2"/>
  <c r="T5096" i="2"/>
  <c r="U5117" i="2"/>
  <c r="T5160" i="2"/>
  <c r="T5222" i="2"/>
  <c r="T5323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4" i="2"/>
  <c r="T5006" i="2"/>
  <c r="U5009" i="2"/>
  <c r="U5011" i="2"/>
  <c r="T5013" i="2"/>
  <c r="U5018" i="2"/>
  <c r="T5020" i="2"/>
  <c r="T5022" i="2"/>
  <c r="U5025" i="2"/>
  <c r="U5027" i="2"/>
  <c r="T5029" i="2"/>
  <c r="U5034" i="2"/>
  <c r="T5036" i="2"/>
  <c r="T5038" i="2"/>
  <c r="U5041" i="2"/>
  <c r="U5043" i="2"/>
  <c r="T5045" i="2"/>
  <c r="U5053" i="2"/>
  <c r="T5056" i="2"/>
  <c r="U5061" i="2"/>
  <c r="T5064" i="2"/>
  <c r="U5069" i="2"/>
  <c r="T5072" i="2"/>
  <c r="U5077" i="2"/>
  <c r="T5080" i="2"/>
  <c r="T5092" i="2"/>
  <c r="U5097" i="2"/>
  <c r="T5108" i="2"/>
  <c r="U5113" i="2"/>
  <c r="T5124" i="2"/>
  <c r="U5129" i="2"/>
  <c r="T5140" i="2"/>
  <c r="U5145" i="2"/>
  <c r="T5156" i="2"/>
  <c r="T5162" i="2"/>
  <c r="T5169" i="2"/>
  <c r="T5176" i="2"/>
  <c r="U5183" i="2"/>
  <c r="U5190" i="2"/>
  <c r="U5197" i="2"/>
  <c r="T5214" i="2"/>
  <c r="U5235" i="2"/>
  <c r="U5248" i="2"/>
  <c r="T5291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60" i="2"/>
  <c r="U4961" i="2"/>
  <c r="T4964" i="2"/>
  <c r="U4965" i="2"/>
  <c r="T4968" i="2"/>
  <c r="U4969" i="2"/>
  <c r="T4972" i="2"/>
  <c r="U4973" i="2"/>
  <c r="T4976" i="2"/>
  <c r="U4977" i="2"/>
  <c r="T4980" i="2"/>
  <c r="U4981" i="2"/>
  <c r="T4984" i="2"/>
  <c r="U4985" i="2"/>
  <c r="T4988" i="2"/>
  <c r="U4989" i="2"/>
  <c r="T4992" i="2"/>
  <c r="U4993" i="2"/>
  <c r="T4996" i="2"/>
  <c r="U4997" i="2"/>
  <c r="T5000" i="2"/>
  <c r="U5001" i="2"/>
  <c r="U5006" i="2"/>
  <c r="T5008" i="2"/>
  <c r="T5010" i="2"/>
  <c r="U5013" i="2"/>
  <c r="U5015" i="2"/>
  <c r="T5017" i="2"/>
  <c r="U5022" i="2"/>
  <c r="T5024" i="2"/>
  <c r="T5026" i="2"/>
  <c r="U5029" i="2"/>
  <c r="U5031" i="2"/>
  <c r="T5033" i="2"/>
  <c r="U5038" i="2"/>
  <c r="T5040" i="2"/>
  <c r="T5042" i="2"/>
  <c r="U5045" i="2"/>
  <c r="U5047" i="2"/>
  <c r="T5049" i="2"/>
  <c r="U5051" i="2"/>
  <c r="T5054" i="2"/>
  <c r="U5059" i="2"/>
  <c r="T5062" i="2"/>
  <c r="U5067" i="2"/>
  <c r="T5070" i="2"/>
  <c r="U5075" i="2"/>
  <c r="T5078" i="2"/>
  <c r="U5083" i="2"/>
  <c r="T5088" i="2"/>
  <c r="U5093" i="2"/>
  <c r="T5104" i="2"/>
  <c r="U5109" i="2"/>
  <c r="T5120" i="2"/>
  <c r="U5125" i="2"/>
  <c r="T5136" i="2"/>
  <c r="U5141" i="2"/>
  <c r="T5152" i="2"/>
  <c r="U5157" i="2"/>
  <c r="T5178" i="2"/>
  <c r="T5185" i="2"/>
  <c r="T5192" i="2"/>
  <c r="U5199" i="2"/>
  <c r="U5206" i="2"/>
  <c r="U5227" i="2"/>
  <c r="T5238" i="2"/>
  <c r="T5259" i="2"/>
  <c r="T5347" i="2"/>
  <c r="T4843" i="2"/>
  <c r="U4844" i="2"/>
  <c r="T4847" i="2"/>
  <c r="U4848" i="2"/>
  <c r="T4851" i="2"/>
  <c r="U4852" i="2"/>
  <c r="T4855" i="2"/>
  <c r="U4856" i="2"/>
  <c r="T4859" i="2"/>
  <c r="U4860" i="2"/>
  <c r="T4863" i="2"/>
  <c r="U4864" i="2"/>
  <c r="T4867" i="2"/>
  <c r="U4868" i="2"/>
  <c r="T4871" i="2"/>
  <c r="U4872" i="2"/>
  <c r="T4875" i="2"/>
  <c r="U4876" i="2"/>
  <c r="T4879" i="2"/>
  <c r="U4880" i="2"/>
  <c r="T4883" i="2"/>
  <c r="U4884" i="2"/>
  <c r="T4887" i="2"/>
  <c r="U4888" i="2"/>
  <c r="T4891" i="2"/>
  <c r="U4892" i="2"/>
  <c r="T4895" i="2"/>
  <c r="U4896" i="2"/>
  <c r="T4899" i="2"/>
  <c r="U4900" i="2"/>
  <c r="T4903" i="2"/>
  <c r="U4904" i="2"/>
  <c r="T4907" i="2"/>
  <c r="U4908" i="2"/>
  <c r="T4911" i="2"/>
  <c r="U4912" i="2"/>
  <c r="T4915" i="2"/>
  <c r="U4916" i="2"/>
  <c r="T4919" i="2"/>
  <c r="U4920" i="2"/>
  <c r="T4923" i="2"/>
  <c r="U4924" i="2"/>
  <c r="T4927" i="2"/>
  <c r="U4928" i="2"/>
  <c r="T4931" i="2"/>
  <c r="U4932" i="2"/>
  <c r="T4935" i="2"/>
  <c r="U4936" i="2"/>
  <c r="T4939" i="2"/>
  <c r="U4940" i="2"/>
  <c r="T4943" i="2"/>
  <c r="U4944" i="2"/>
  <c r="T4947" i="2"/>
  <c r="U4948" i="2"/>
  <c r="T4951" i="2"/>
  <c r="U4952" i="2"/>
  <c r="T4955" i="2"/>
  <c r="U4956" i="2"/>
  <c r="T4959" i="2"/>
  <c r="U4960" i="2"/>
  <c r="T4963" i="2"/>
  <c r="U4964" i="2"/>
  <c r="T4967" i="2"/>
  <c r="U4968" i="2"/>
  <c r="T4971" i="2"/>
  <c r="U4972" i="2"/>
  <c r="T4975" i="2"/>
  <c r="U4976" i="2"/>
  <c r="T4979" i="2"/>
  <c r="U4980" i="2"/>
  <c r="T4983" i="2"/>
  <c r="U4984" i="2"/>
  <c r="T4987" i="2"/>
  <c r="U4988" i="2"/>
  <c r="T4991" i="2"/>
  <c r="U4992" i="2"/>
  <c r="T4995" i="2"/>
  <c r="U4996" i="2"/>
  <c r="T4999" i="2"/>
  <c r="U5000" i="2"/>
  <c r="U5003" i="2"/>
  <c r="T5005" i="2"/>
  <c r="U5010" i="2"/>
  <c r="T5012" i="2"/>
  <c r="T5014" i="2"/>
  <c r="U5017" i="2"/>
  <c r="U5019" i="2"/>
  <c r="T5021" i="2"/>
  <c r="U5026" i="2"/>
  <c r="T5028" i="2"/>
  <c r="T5030" i="2"/>
  <c r="U5033" i="2"/>
  <c r="U5035" i="2"/>
  <c r="T5037" i="2"/>
  <c r="U5042" i="2"/>
  <c r="T5044" i="2"/>
  <c r="T5046" i="2"/>
  <c r="U5049" i="2"/>
  <c r="T5052" i="2"/>
  <c r="U5057" i="2"/>
  <c r="T5060" i="2"/>
  <c r="U5065" i="2"/>
  <c r="T5068" i="2"/>
  <c r="U5073" i="2"/>
  <c r="T5076" i="2"/>
  <c r="U5081" i="2"/>
  <c r="T5084" i="2"/>
  <c r="U5089" i="2"/>
  <c r="T5100" i="2"/>
  <c r="U5105" i="2"/>
  <c r="T5116" i="2"/>
  <c r="U5121" i="2"/>
  <c r="T5132" i="2"/>
  <c r="U5137" i="2"/>
  <c r="T5148" i="2"/>
  <c r="U5153" i="2"/>
  <c r="U5165" i="2"/>
  <c r="T5194" i="2"/>
  <c r="T5201" i="2"/>
  <c r="U5219" i="2"/>
  <c r="T5230" i="2"/>
  <c r="U5312" i="2"/>
  <c r="U5368" i="2"/>
  <c r="T5003" i="2"/>
  <c r="U5004" i="2"/>
  <c r="T5007" i="2"/>
  <c r="U5008" i="2"/>
  <c r="T5011" i="2"/>
  <c r="U5012" i="2"/>
  <c r="T5015" i="2"/>
  <c r="U5016" i="2"/>
  <c r="T5019" i="2"/>
  <c r="U5020" i="2"/>
  <c r="T5023" i="2"/>
  <c r="U5024" i="2"/>
  <c r="T5027" i="2"/>
  <c r="U5028" i="2"/>
  <c r="T5031" i="2"/>
  <c r="U5032" i="2"/>
  <c r="T5035" i="2"/>
  <c r="U5036" i="2"/>
  <c r="T5039" i="2"/>
  <c r="U5040" i="2"/>
  <c r="T5043" i="2"/>
  <c r="U5044" i="2"/>
  <c r="T5047" i="2"/>
  <c r="U5048" i="2"/>
  <c r="T5051" i="2"/>
  <c r="U5052" i="2"/>
  <c r="T5055" i="2"/>
  <c r="U5056" i="2"/>
  <c r="T5059" i="2"/>
  <c r="U5060" i="2"/>
  <c r="T5063" i="2"/>
  <c r="U5064" i="2"/>
  <c r="T5067" i="2"/>
  <c r="U5068" i="2"/>
  <c r="T5071" i="2"/>
  <c r="U5072" i="2"/>
  <c r="T5075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2" i="2"/>
  <c r="T5164" i="2"/>
  <c r="T5166" i="2"/>
  <c r="U5169" i="2"/>
  <c r="U5171" i="2"/>
  <c r="T5173" i="2"/>
  <c r="U5178" i="2"/>
  <c r="T5180" i="2"/>
  <c r="T5182" i="2"/>
  <c r="U5185" i="2"/>
  <c r="U5187" i="2"/>
  <c r="T5189" i="2"/>
  <c r="U5194" i="2"/>
  <c r="T5196" i="2"/>
  <c r="T5198" i="2"/>
  <c r="U5201" i="2"/>
  <c r="U5203" i="2"/>
  <c r="T5205" i="2"/>
  <c r="U5209" i="2"/>
  <c r="T5212" i="2"/>
  <c r="U5217" i="2"/>
  <c r="T5220" i="2"/>
  <c r="U5225" i="2"/>
  <c r="T5228" i="2"/>
  <c r="U5233" i="2"/>
  <c r="T5236" i="2"/>
  <c r="U5241" i="2"/>
  <c r="T5244" i="2"/>
  <c r="T5251" i="2"/>
  <c r="U5272" i="2"/>
  <c r="T5283" i="2"/>
  <c r="U5304" i="2"/>
  <c r="T5315" i="2"/>
  <c r="U5336" i="2"/>
  <c r="U5352" i="2"/>
  <c r="T5086" i="2"/>
  <c r="U5087" i="2"/>
  <c r="T5090" i="2"/>
  <c r="U5091" i="2"/>
  <c r="T5094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T5142" i="2"/>
  <c r="U5143" i="2"/>
  <c r="T5146" i="2"/>
  <c r="U5147" i="2"/>
  <c r="T5150" i="2"/>
  <c r="U5151" i="2"/>
  <c r="T5154" i="2"/>
  <c r="U5155" i="2"/>
  <c r="T5158" i="2"/>
  <c r="U5159" i="2"/>
  <c r="T5161" i="2"/>
  <c r="U5166" i="2"/>
  <c r="T5168" i="2"/>
  <c r="T5170" i="2"/>
  <c r="U5173" i="2"/>
  <c r="U5175" i="2"/>
  <c r="T5177" i="2"/>
  <c r="U5182" i="2"/>
  <c r="T5184" i="2"/>
  <c r="T5186" i="2"/>
  <c r="U5189" i="2"/>
  <c r="U5191" i="2"/>
  <c r="T5193" i="2"/>
  <c r="U5198" i="2"/>
  <c r="T5200" i="2"/>
  <c r="T5202" i="2"/>
  <c r="U5205" i="2"/>
  <c r="U5207" i="2"/>
  <c r="T5210" i="2"/>
  <c r="U5215" i="2"/>
  <c r="T5218" i="2"/>
  <c r="U5223" i="2"/>
  <c r="T5226" i="2"/>
  <c r="U5231" i="2"/>
  <c r="T5234" i="2"/>
  <c r="U5239" i="2"/>
  <c r="T5242" i="2"/>
  <c r="U5264" i="2"/>
  <c r="T5275" i="2"/>
  <c r="U5296" i="2"/>
  <c r="T5307" i="2"/>
  <c r="U5328" i="2"/>
  <c r="T5339" i="2"/>
  <c r="T537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T5077" i="2"/>
  <c r="U5078" i="2"/>
  <c r="T5081" i="2"/>
  <c r="U5082" i="2"/>
  <c r="T5085" i="2"/>
  <c r="U5086" i="2"/>
  <c r="T5089" i="2"/>
  <c r="U5090" i="2"/>
  <c r="T5093" i="2"/>
  <c r="U5094" i="2"/>
  <c r="T5097" i="2"/>
  <c r="U5098" i="2"/>
  <c r="T5101" i="2"/>
  <c r="U5102" i="2"/>
  <c r="T5105" i="2"/>
  <c r="U5106" i="2"/>
  <c r="T5109" i="2"/>
  <c r="U5110" i="2"/>
  <c r="T5113" i="2"/>
  <c r="U5114" i="2"/>
  <c r="T5117" i="2"/>
  <c r="U5118" i="2"/>
  <c r="T5121" i="2"/>
  <c r="U5122" i="2"/>
  <c r="T5125" i="2"/>
  <c r="U5126" i="2"/>
  <c r="T5129" i="2"/>
  <c r="U5130" i="2"/>
  <c r="T5133" i="2"/>
  <c r="U5134" i="2"/>
  <c r="T5137" i="2"/>
  <c r="U5138" i="2"/>
  <c r="T5141" i="2"/>
  <c r="U5142" i="2"/>
  <c r="T5145" i="2"/>
  <c r="U5146" i="2"/>
  <c r="T5149" i="2"/>
  <c r="U5150" i="2"/>
  <c r="T5153" i="2"/>
  <c r="U5154" i="2"/>
  <c r="T5157" i="2"/>
  <c r="U5158" i="2"/>
  <c r="U5161" i="2"/>
  <c r="U5163" i="2"/>
  <c r="T5165" i="2"/>
  <c r="U5170" i="2"/>
  <c r="T5172" i="2"/>
  <c r="T5174" i="2"/>
  <c r="U5177" i="2"/>
  <c r="U5179" i="2"/>
  <c r="T5181" i="2"/>
  <c r="U5186" i="2"/>
  <c r="T5188" i="2"/>
  <c r="T5190" i="2"/>
  <c r="U5193" i="2"/>
  <c r="U5195" i="2"/>
  <c r="T5197" i="2"/>
  <c r="U5202" i="2"/>
  <c r="T5204" i="2"/>
  <c r="T5206" i="2"/>
  <c r="T5208" i="2"/>
  <c r="U5213" i="2"/>
  <c r="T5216" i="2"/>
  <c r="U5221" i="2"/>
  <c r="T5224" i="2"/>
  <c r="U5229" i="2"/>
  <c r="T5232" i="2"/>
  <c r="U5237" i="2"/>
  <c r="T5240" i="2"/>
  <c r="U5256" i="2"/>
  <c r="T5267" i="2"/>
  <c r="U5288" i="2"/>
  <c r="T5299" i="2"/>
  <c r="U5320" i="2"/>
  <c r="T5331" i="2"/>
  <c r="T5363" i="2"/>
  <c r="U5384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T5246" i="2"/>
  <c r="U5251" i="2"/>
  <c r="T5254" i="2"/>
  <c r="U5259" i="2"/>
  <c r="T5262" i="2"/>
  <c r="U5267" i="2"/>
  <c r="T5270" i="2"/>
  <c r="U5275" i="2"/>
  <c r="T5278" i="2"/>
  <c r="U5283" i="2"/>
  <c r="T5286" i="2"/>
  <c r="U5291" i="2"/>
  <c r="T5294" i="2"/>
  <c r="U5299" i="2"/>
  <c r="T5302" i="2"/>
  <c r="U5307" i="2"/>
  <c r="T5310" i="2"/>
  <c r="U5315" i="2"/>
  <c r="T5318" i="2"/>
  <c r="U5323" i="2"/>
  <c r="T5326" i="2"/>
  <c r="U5331" i="2"/>
  <c r="T5334" i="2"/>
  <c r="U5339" i="2"/>
  <c r="T5343" i="2"/>
  <c r="U5348" i="2"/>
  <c r="T5359" i="2"/>
  <c r="U5364" i="2"/>
  <c r="T5375" i="2"/>
  <c r="U5380" i="2"/>
  <c r="T5247" i="2"/>
  <c r="U5252" i="2"/>
  <c r="T5255" i="2"/>
  <c r="U5260" i="2"/>
  <c r="T5263" i="2"/>
  <c r="U5268" i="2"/>
  <c r="T5271" i="2"/>
  <c r="U5276" i="2"/>
  <c r="T5279" i="2"/>
  <c r="U5284" i="2"/>
  <c r="T5287" i="2"/>
  <c r="U5292" i="2"/>
  <c r="T5295" i="2"/>
  <c r="U5300" i="2"/>
  <c r="T5303" i="2"/>
  <c r="U5308" i="2"/>
  <c r="T5311" i="2"/>
  <c r="U5316" i="2"/>
  <c r="T5319" i="2"/>
  <c r="U5324" i="2"/>
  <c r="T5327" i="2"/>
  <c r="U5332" i="2"/>
  <c r="T5335" i="2"/>
  <c r="U5340" i="2"/>
  <c r="U5344" i="2"/>
  <c r="T5355" i="2"/>
  <c r="U5360" i="2"/>
  <c r="T5371" i="2"/>
  <c r="U5376" i="2"/>
  <c r="T5387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T5245" i="2"/>
  <c r="U5247" i="2"/>
  <c r="T5250" i="2"/>
  <c r="U5255" i="2"/>
  <c r="T5258" i="2"/>
  <c r="U5263" i="2"/>
  <c r="T5266" i="2"/>
  <c r="U5271" i="2"/>
  <c r="T5274" i="2"/>
  <c r="U5279" i="2"/>
  <c r="T5282" i="2"/>
  <c r="U5287" i="2"/>
  <c r="T5290" i="2"/>
  <c r="U5295" i="2"/>
  <c r="T5298" i="2"/>
  <c r="U5303" i="2"/>
  <c r="T5306" i="2"/>
  <c r="U5311" i="2"/>
  <c r="T5314" i="2"/>
  <c r="U5319" i="2"/>
  <c r="T5322" i="2"/>
  <c r="U5327" i="2"/>
  <c r="T5330" i="2"/>
  <c r="U5335" i="2"/>
  <c r="T5338" i="2"/>
  <c r="T5351" i="2"/>
  <c r="U5356" i="2"/>
  <c r="T5367" i="2"/>
  <c r="U5372" i="2"/>
  <c r="T5383" i="2"/>
  <c r="U5388" i="2"/>
  <c r="T5342" i="2"/>
  <c r="U5343" i="2"/>
  <c r="T5346" i="2"/>
  <c r="U5347" i="2"/>
  <c r="T5350" i="2"/>
  <c r="U5351" i="2"/>
  <c r="T5354" i="2"/>
  <c r="U5355" i="2"/>
  <c r="T5358" i="2"/>
  <c r="U5359" i="2"/>
  <c r="T5362" i="2"/>
  <c r="U5363" i="2"/>
  <c r="T5366" i="2"/>
  <c r="U5367" i="2"/>
  <c r="T5370" i="2"/>
  <c r="U5371" i="2"/>
  <c r="T5374" i="2"/>
  <c r="U5375" i="2"/>
  <c r="T5378" i="2"/>
  <c r="U5379" i="2"/>
  <c r="T5382" i="2"/>
  <c r="U5383" i="2"/>
  <c r="T5386" i="2"/>
  <c r="U5387" i="2"/>
  <c r="U5246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5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10" i="2"/>
  <c r="T11" i="2"/>
  <c r="T12" i="2"/>
  <c r="U13" i="2"/>
  <c r="U14" i="2"/>
  <c r="U15" i="2"/>
  <c r="U16" i="2"/>
  <c r="U18" i="2"/>
  <c r="T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8" i="2"/>
  <c r="T70" i="2"/>
  <c r="T72" i="2"/>
  <c r="T80" i="2"/>
  <c r="U85" i="2"/>
  <c r="T96" i="2"/>
  <c r="U101" i="2"/>
  <c r="T112" i="2"/>
  <c r="U117" i="2"/>
  <c r="T128" i="2"/>
  <c r="U133" i="2"/>
  <c r="T144" i="2"/>
  <c r="U149" i="2"/>
  <c r="T160" i="2"/>
  <c r="U165" i="2"/>
  <c r="T176" i="2"/>
  <c r="U181" i="2"/>
  <c r="T192" i="2"/>
  <c r="U197" i="2"/>
  <c r="T208" i="2"/>
  <c r="U213" i="2"/>
  <c r="T224" i="2"/>
  <c r="U229" i="2"/>
  <c r="T240" i="2"/>
  <c r="U245" i="2"/>
  <c r="T256" i="2"/>
  <c r="U261" i="2"/>
  <c r="T272" i="2"/>
  <c r="U277" i="2"/>
  <c r="T288" i="2"/>
  <c r="U293" i="2"/>
  <c r="T304" i="2"/>
  <c r="U309" i="2"/>
  <c r="T320" i="2"/>
  <c r="U325" i="2"/>
  <c r="T336" i="2"/>
  <c r="U341" i="2"/>
  <c r="T352" i="2"/>
  <c r="U357" i="2"/>
  <c r="T368" i="2"/>
  <c r="U373" i="2"/>
  <c r="T384" i="2"/>
  <c r="U389" i="2"/>
  <c r="T400" i="2"/>
  <c r="U405" i="2"/>
  <c r="T416" i="2"/>
  <c r="U421" i="2"/>
  <c r="T432" i="2"/>
  <c r="U437" i="2"/>
  <c r="T448" i="2"/>
  <c r="U453" i="2"/>
  <c r="T464" i="2"/>
  <c r="U469" i="2"/>
  <c r="T480" i="2"/>
  <c r="U485" i="2"/>
  <c r="T496" i="2"/>
  <c r="U501" i="2"/>
  <c r="T512" i="2"/>
  <c r="U517" i="2"/>
  <c r="T528" i="2"/>
  <c r="U533" i="2"/>
  <c r="T544" i="2"/>
  <c r="U549" i="2"/>
  <c r="T560" i="2"/>
  <c r="U565" i="2"/>
  <c r="T576" i="2"/>
  <c r="U581" i="2"/>
  <c r="T592" i="2"/>
  <c r="U597" i="2"/>
  <c r="T608" i="2"/>
  <c r="U613" i="2"/>
  <c r="T624" i="2"/>
  <c r="U629" i="2"/>
  <c r="T640" i="2"/>
  <c r="U645" i="2"/>
  <c r="T656" i="2"/>
  <c r="U661" i="2"/>
  <c r="T672" i="2"/>
  <c r="U677" i="2"/>
  <c r="T688" i="2"/>
  <c r="U693" i="2"/>
  <c r="T704" i="2"/>
  <c r="U709" i="2"/>
  <c r="T720" i="2"/>
  <c r="U725" i="2"/>
  <c r="T736" i="2"/>
  <c r="U741" i="2"/>
  <c r="T752" i="2"/>
  <c r="U757" i="2"/>
  <c r="T768" i="2"/>
  <c r="U773" i="2"/>
  <c r="T784" i="2"/>
  <c r="U789" i="2"/>
  <c r="T800" i="2"/>
  <c r="U805" i="2"/>
  <c r="T816" i="2"/>
  <c r="U821" i="2"/>
  <c r="T832" i="2"/>
  <c r="U837" i="2"/>
  <c r="T848" i="2"/>
  <c r="U853" i="2"/>
  <c r="T864" i="2"/>
  <c r="U869" i="2"/>
  <c r="T880" i="2"/>
  <c r="U885" i="2"/>
  <c r="T896" i="2"/>
  <c r="U901" i="2"/>
  <c r="T912" i="2"/>
  <c r="U917" i="2"/>
  <c r="T928" i="2"/>
  <c r="U933" i="2"/>
  <c r="T944" i="2"/>
  <c r="U949" i="2"/>
  <c r="T960" i="2"/>
  <c r="U965" i="2"/>
  <c r="T976" i="2"/>
  <c r="U981" i="2"/>
  <c r="T992" i="2"/>
  <c r="U997" i="2"/>
  <c r="T1008" i="2"/>
  <c r="U1013" i="2"/>
  <c r="T1024" i="2"/>
  <c r="U1029" i="2"/>
  <c r="T1040" i="2"/>
  <c r="U1045" i="2"/>
  <c r="T13" i="2"/>
  <c r="T14" i="2"/>
  <c r="T15" i="2"/>
  <c r="T16" i="2"/>
  <c r="T18" i="2"/>
  <c r="T23" i="2"/>
  <c r="T25" i="2"/>
  <c r="T29" i="2"/>
  <c r="T33" i="2"/>
  <c r="T37" i="2"/>
  <c r="T41" i="2"/>
  <c r="T45" i="2"/>
  <c r="T49" i="2"/>
  <c r="T53" i="2"/>
  <c r="T57" i="2"/>
  <c r="T61" i="2"/>
  <c r="T65" i="2"/>
  <c r="T66" i="2"/>
  <c r="T68" i="2"/>
  <c r="T84" i="2"/>
  <c r="T100" i="2"/>
  <c r="T116" i="2"/>
  <c r="T132" i="2"/>
  <c r="T148" i="2"/>
  <c r="T164" i="2"/>
  <c r="T180" i="2"/>
  <c r="T196" i="2"/>
  <c r="T212" i="2"/>
  <c r="T228" i="2"/>
  <c r="T244" i="2"/>
  <c r="T260" i="2"/>
  <c r="T276" i="2"/>
  <c r="T292" i="2"/>
  <c r="T308" i="2"/>
  <c r="T324" i="2"/>
  <c r="T340" i="2"/>
  <c r="T356" i="2"/>
  <c r="T372" i="2"/>
  <c r="T388" i="2"/>
  <c r="T404" i="2"/>
  <c r="T420" i="2"/>
  <c r="T436" i="2"/>
  <c r="T452" i="2"/>
  <c r="T468" i="2"/>
  <c r="T484" i="2"/>
  <c r="T500" i="2"/>
  <c r="T516" i="2"/>
  <c r="T532" i="2"/>
  <c r="T548" i="2"/>
  <c r="T564" i="2"/>
  <c r="T580" i="2"/>
  <c r="T596" i="2"/>
  <c r="T612" i="2"/>
  <c r="T628" i="2"/>
  <c r="T644" i="2"/>
  <c r="T660" i="2"/>
  <c r="T676" i="2"/>
  <c r="T692" i="2"/>
  <c r="T708" i="2"/>
  <c r="T724" i="2"/>
  <c r="T740" i="2"/>
  <c r="T756" i="2"/>
  <c r="T772" i="2"/>
  <c r="T788" i="2"/>
  <c r="T804" i="2"/>
  <c r="T820" i="2"/>
  <c r="T836" i="2"/>
  <c r="T852" i="2"/>
  <c r="T868" i="2"/>
  <c r="T884" i="2"/>
  <c r="T900" i="2"/>
  <c r="T916" i="2"/>
  <c r="T932" i="2"/>
  <c r="T948" i="2"/>
  <c r="T964" i="2"/>
  <c r="T980" i="2"/>
  <c r="T996" i="2"/>
  <c r="T1012" i="2"/>
  <c r="T1028" i="2"/>
  <c r="T1044" i="2"/>
  <c r="T21" i="2"/>
  <c r="T38" i="2"/>
  <c r="T42" i="2"/>
  <c r="T62" i="2"/>
  <c r="T71" i="2"/>
  <c r="T104" i="2"/>
  <c r="T120" i="2"/>
  <c r="T152" i="2"/>
  <c r="T184" i="2"/>
  <c r="T200" i="2"/>
  <c r="T264" i="2"/>
  <c r="T296" i="2"/>
  <c r="T312" i="2"/>
  <c r="T328" i="2"/>
  <c r="T344" i="2"/>
  <c r="T360" i="2"/>
  <c r="T376" i="2"/>
  <c r="T392" i="2"/>
  <c r="T408" i="2"/>
  <c r="T424" i="2"/>
  <c r="T440" i="2"/>
  <c r="T504" i="2"/>
  <c r="T520" i="2"/>
  <c r="T536" i="2"/>
  <c r="T552" i="2"/>
  <c r="T584" i="2"/>
  <c r="T600" i="2"/>
  <c r="T632" i="2"/>
  <c r="T664" i="2"/>
  <c r="T696" i="2"/>
  <c r="T712" i="2"/>
  <c r="T744" i="2"/>
  <c r="T776" i="2"/>
  <c r="T792" i="2"/>
  <c r="T808" i="2"/>
  <c r="T824" i="2"/>
  <c r="T872" i="2"/>
  <c r="T888" i="2"/>
  <c r="T904" i="2"/>
  <c r="T26" i="2"/>
  <c r="T920" i="2"/>
  <c r="T936" i="2"/>
  <c r="T952" i="2"/>
  <c r="T968" i="2"/>
  <c r="T984" i="2"/>
  <c r="T1000" i="2"/>
  <c r="T1016" i="2"/>
  <c r="T1032" i="2"/>
  <c r="U17" i="2"/>
  <c r="U925" i="2"/>
  <c r="U941" i="2"/>
  <c r="U957" i="2"/>
  <c r="U973" i="2"/>
  <c r="U989" i="2"/>
  <c r="U1005" i="2"/>
  <c r="U1021" i="2"/>
  <c r="U1037" i="2"/>
  <c r="U21" i="2"/>
  <c r="U22" i="2"/>
  <c r="U26" i="2"/>
  <c r="U30" i="2"/>
  <c r="U34" i="2"/>
  <c r="U38" i="2"/>
  <c r="U42" i="2"/>
  <c r="U46" i="2"/>
  <c r="U50" i="2"/>
  <c r="U54" i="2"/>
  <c r="U58" i="2"/>
  <c r="U62" i="2"/>
  <c r="U71" i="2"/>
  <c r="U89" i="2"/>
  <c r="U105" i="2"/>
  <c r="U121" i="2"/>
  <c r="U137" i="2"/>
  <c r="U153" i="2"/>
  <c r="U169" i="2"/>
  <c r="U185" i="2"/>
  <c r="U201" i="2"/>
  <c r="U217" i="2"/>
  <c r="U233" i="2"/>
  <c r="U249" i="2"/>
  <c r="U265" i="2"/>
  <c r="U281" i="2"/>
  <c r="U297" i="2"/>
  <c r="U313" i="2"/>
  <c r="U329" i="2"/>
  <c r="U345" i="2"/>
  <c r="U361" i="2"/>
  <c r="U377" i="2"/>
  <c r="U393" i="2"/>
  <c r="U409" i="2"/>
  <c r="U425" i="2"/>
  <c r="U441" i="2"/>
  <c r="U457" i="2"/>
  <c r="U473" i="2"/>
  <c r="U489" i="2"/>
  <c r="U505" i="2"/>
  <c r="U521" i="2"/>
  <c r="U537" i="2"/>
  <c r="U553" i="2"/>
  <c r="U569" i="2"/>
  <c r="U585" i="2"/>
  <c r="U601" i="2"/>
  <c r="U617" i="2"/>
  <c r="U633" i="2"/>
  <c r="U649" i="2"/>
  <c r="U665" i="2"/>
  <c r="U681" i="2"/>
  <c r="U697" i="2"/>
  <c r="U713" i="2"/>
  <c r="U729" i="2"/>
  <c r="U745" i="2"/>
  <c r="U761" i="2"/>
  <c r="U777" i="2"/>
  <c r="U793" i="2"/>
  <c r="U809" i="2"/>
  <c r="U825" i="2"/>
  <c r="U841" i="2"/>
  <c r="U857" i="2"/>
  <c r="U873" i="2"/>
  <c r="U889" i="2"/>
  <c r="U905" i="2"/>
  <c r="U921" i="2"/>
  <c r="U937" i="2"/>
  <c r="U953" i="2"/>
  <c r="U969" i="2"/>
  <c r="U985" i="2"/>
  <c r="U1001" i="2"/>
  <c r="U1017" i="2"/>
  <c r="U1033" i="2"/>
  <c r="U9" i="2"/>
  <c r="U19" i="2"/>
  <c r="U31" i="2"/>
  <c r="U35" i="2"/>
  <c r="U47" i="2"/>
  <c r="U51" i="2"/>
  <c r="U55" i="2"/>
  <c r="U59" i="2"/>
  <c r="U67" i="2"/>
  <c r="U77" i="2"/>
  <c r="U93" i="2"/>
  <c r="U141" i="2"/>
  <c r="U173" i="2"/>
  <c r="U221" i="2"/>
  <c r="U237" i="2"/>
  <c r="U253" i="2"/>
  <c r="U285" i="2"/>
  <c r="U461" i="2"/>
  <c r="U477" i="2"/>
  <c r="U493" i="2"/>
  <c r="U573" i="2"/>
  <c r="U621" i="2"/>
  <c r="U653" i="2"/>
  <c r="U685" i="2"/>
  <c r="U733" i="2"/>
  <c r="U765" i="2"/>
  <c r="U829" i="2"/>
  <c r="U845" i="2"/>
  <c r="U861" i="2"/>
  <c r="U877" i="2"/>
  <c r="U893" i="2"/>
  <c r="K24" i="11"/>
  <c r="K20" i="11"/>
  <c r="K25" i="11"/>
  <c r="K21" i="11"/>
  <c r="K23" i="11"/>
  <c r="K19" i="11"/>
  <c r="K26" i="11"/>
  <c r="K22" i="11"/>
  <c r="K18" i="11"/>
  <c r="AJ4" i="11"/>
  <c r="AJ16" i="11"/>
  <c r="AI20" i="11"/>
  <c r="AJ6" i="11"/>
  <c r="AJ10" i="11"/>
  <c r="AI5" i="11"/>
  <c r="AI9" i="11"/>
  <c r="AI13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73" i="11"/>
  <c r="AI177" i="11"/>
  <c r="AI184" i="11"/>
  <c r="AI188" i="11"/>
  <c r="AI192" i="11"/>
  <c r="AI196" i="11"/>
  <c r="AI200" i="11"/>
  <c r="AI204" i="11"/>
  <c r="AI208" i="11"/>
  <c r="AI212" i="11"/>
  <c r="AI216" i="11"/>
  <c r="AI220" i="11"/>
  <c r="AI224" i="11"/>
  <c r="AI228" i="11"/>
  <c r="AI232" i="11"/>
  <c r="AI236" i="11"/>
  <c r="AI240" i="11"/>
  <c r="AI244" i="11"/>
  <c r="AI248" i="11"/>
  <c r="AI252" i="11"/>
  <c r="AI256" i="11"/>
  <c r="AI260" i="11"/>
  <c r="AI264" i="11"/>
  <c r="AI268" i="11"/>
  <c r="AI272" i="11"/>
  <c r="AI276" i="11"/>
  <c r="AI280" i="11"/>
  <c r="AI284" i="11"/>
  <c r="AI288" i="11"/>
  <c r="AI292" i="11"/>
  <c r="AI4" i="11"/>
  <c r="AI6" i="11"/>
  <c r="AI10" i="11"/>
  <c r="AI18" i="11"/>
  <c r="AI22" i="11"/>
  <c r="AI26" i="11"/>
  <c r="AI27" i="11"/>
  <c r="AI28" i="11"/>
  <c r="AI30" i="11"/>
  <c r="AI33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4" i="11"/>
  <c r="AJ7" i="11"/>
  <c r="AJ11" i="11"/>
  <c r="AJ19" i="11"/>
  <c r="AJ23" i="11"/>
  <c r="AJ31" i="11"/>
  <c r="AJ32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5" i="11"/>
  <c r="AJ9" i="11"/>
  <c r="AJ13" i="11"/>
  <c r="AJ21" i="11"/>
  <c r="AI7" i="11"/>
  <c r="AI11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3" i="11"/>
  <c r="AJ8" i="11"/>
  <c r="AJ12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3" i="11"/>
  <c r="AJ168" i="11"/>
  <c r="AJ174" i="11"/>
  <c r="AJ178" i="11"/>
  <c r="AJ183" i="11"/>
  <c r="AJ187" i="11"/>
  <c r="AJ191" i="11"/>
  <c r="AJ195" i="11"/>
  <c r="AJ199" i="11"/>
  <c r="AJ203" i="11"/>
  <c r="AJ207" i="11"/>
  <c r="AJ211" i="11"/>
  <c r="AJ215" i="11"/>
  <c r="AJ219" i="11"/>
  <c r="AJ223" i="11"/>
  <c r="AJ227" i="11"/>
  <c r="AJ231" i="11"/>
  <c r="AJ235" i="11"/>
  <c r="AJ239" i="11"/>
  <c r="AJ243" i="11"/>
  <c r="AJ247" i="11"/>
  <c r="AJ251" i="11"/>
  <c r="AJ255" i="11"/>
  <c r="AJ259" i="11"/>
  <c r="AJ263" i="11"/>
  <c r="AJ267" i="11"/>
  <c r="AJ271" i="11"/>
  <c r="AJ275" i="11"/>
  <c r="AJ279" i="11"/>
  <c r="AJ283" i="11"/>
  <c r="AJ287" i="11"/>
  <c r="AJ291" i="11"/>
  <c r="AJ14" i="11"/>
  <c r="AJ17" i="11"/>
  <c r="H32" i="11" l="1"/>
  <c r="I31" i="11" s="1"/>
  <c r="Q134" i="11"/>
  <c r="AC55" i="11"/>
  <c r="U134" i="11"/>
  <c r="Y134" i="11"/>
  <c r="AC56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B135" i="11"/>
  <c r="AC95" i="11"/>
  <c r="R134" i="11"/>
  <c r="V134" i="11"/>
  <c r="Z134" i="11"/>
  <c r="AC57" i="11"/>
  <c r="AC58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AC87" i="11"/>
  <c r="S134" i="11"/>
  <c r="W134" i="11"/>
  <c r="AA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T134" i="11"/>
  <c r="X134" i="11"/>
  <c r="AB134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93" i="11"/>
  <c r="F6" i="11"/>
  <c r="F10" i="11"/>
  <c r="E18" i="11"/>
  <c r="F18" i="11" s="1"/>
  <c r="L18" i="11"/>
  <c r="E22" i="11"/>
  <c r="F22" i="11" s="1"/>
  <c r="L22" i="11"/>
  <c r="E26" i="11"/>
  <c r="F26" i="11" s="1"/>
  <c r="L26" i="11"/>
  <c r="E19" i="11"/>
  <c r="F19" i="11" s="1"/>
  <c r="L19" i="11"/>
  <c r="E23" i="11"/>
  <c r="F23" i="11" s="1"/>
  <c r="L23" i="11"/>
  <c r="F5" i="11"/>
  <c r="F9" i="11"/>
  <c r="F13" i="11"/>
  <c r="E21" i="11"/>
  <c r="F21" i="11" s="1"/>
  <c r="L21" i="11"/>
  <c r="E25" i="11"/>
  <c r="F25" i="11" s="1"/>
  <c r="L25" i="11"/>
  <c r="F7" i="11"/>
  <c r="F11" i="11"/>
  <c r="AA101" i="11"/>
  <c r="W101" i="11"/>
  <c r="S101" i="11"/>
  <c r="F3" i="11"/>
  <c r="F4" i="11"/>
  <c r="F8" i="11"/>
  <c r="F12" i="11"/>
  <c r="E20" i="11"/>
  <c r="F20" i="11" s="1"/>
  <c r="L20" i="11"/>
  <c r="E24" i="11"/>
  <c r="F24" i="11" s="1"/>
  <c r="L24" i="11"/>
  <c r="AC84" i="11"/>
  <c r="AC86" i="11"/>
  <c r="AC88" i="11"/>
  <c r="AC90" i="11"/>
  <c r="AC92" i="11"/>
  <c r="AC96" i="11"/>
  <c r="AC98" i="11"/>
  <c r="T101" i="11"/>
  <c r="X101" i="11"/>
  <c r="AB101" i="11"/>
  <c r="U101" i="11"/>
  <c r="Y101" i="11"/>
  <c r="R101" i="11"/>
  <c r="V101" i="11"/>
  <c r="Z101" i="11"/>
  <c r="AC100" i="11"/>
  <c r="I37" i="11"/>
  <c r="H37" i="11"/>
  <c r="I38" i="11"/>
  <c r="AC5" i="11"/>
  <c r="AC9" i="11"/>
  <c r="AC13" i="11"/>
  <c r="AC14" i="11"/>
  <c r="AC15" i="11"/>
  <c r="AC16" i="11"/>
  <c r="AC17" i="11"/>
  <c r="AC21" i="11"/>
  <c r="AC25" i="11"/>
  <c r="AC29" i="11"/>
  <c r="H31" i="11"/>
  <c r="AC41" i="11"/>
  <c r="T108" i="11"/>
  <c r="T117" i="11" s="1"/>
  <c r="X108" i="11"/>
  <c r="X117" i="11" s="1"/>
  <c r="AB108" i="11"/>
  <c r="AB117" i="11" s="1"/>
  <c r="Q130" i="11"/>
  <c r="U130" i="11"/>
  <c r="Y130" i="11"/>
  <c r="T143" i="11"/>
  <c r="X143" i="11"/>
  <c r="AB143" i="11"/>
  <c r="T144" i="11"/>
  <c r="T153" i="11" s="1"/>
  <c r="AB144" i="11"/>
  <c r="AB153" i="11" s="1"/>
  <c r="R156" i="11"/>
  <c r="R171" i="11" s="1"/>
  <c r="V156" i="11"/>
  <c r="V171" i="11" s="1"/>
  <c r="Z156" i="11"/>
  <c r="Z171" i="11" s="1"/>
  <c r="P174" i="11"/>
  <c r="P178" i="11"/>
  <c r="AC18" i="11"/>
  <c r="AC22" i="11"/>
  <c r="AC3" i="11"/>
  <c r="AC4" i="11"/>
  <c r="AC8" i="11"/>
  <c r="AC12" i="11"/>
  <c r="AC20" i="11"/>
  <c r="AC24" i="11"/>
  <c r="AC35" i="11"/>
  <c r="AC43" i="11"/>
  <c r="Q99" i="11"/>
  <c r="AC99" i="11" s="1"/>
  <c r="Q101" i="11"/>
  <c r="AC101" i="11" s="1"/>
  <c r="Y108" i="11"/>
  <c r="Y117" i="11" s="1"/>
  <c r="AC108" i="11"/>
  <c r="AC117" i="11" s="1"/>
  <c r="R130" i="11"/>
  <c r="V130" i="11"/>
  <c r="Z130" i="11"/>
  <c r="Q144" i="11"/>
  <c r="U144" i="11"/>
  <c r="U153" i="11" s="1"/>
  <c r="Y144" i="11"/>
  <c r="Y153" i="11" s="1"/>
  <c r="S156" i="11"/>
  <c r="S171" i="11" s="1"/>
  <c r="W156" i="11"/>
  <c r="W171" i="11" s="1"/>
  <c r="AA156" i="11"/>
  <c r="AA171" i="11" s="1"/>
  <c r="P175" i="11"/>
  <c r="P179" i="11"/>
  <c r="AC6" i="11"/>
  <c r="AC10" i="11"/>
  <c r="AC52" i="11"/>
  <c r="R108" i="11"/>
  <c r="V108" i="11"/>
  <c r="V117" i="11" s="1"/>
  <c r="Z108" i="11"/>
  <c r="Z117" i="11" s="1"/>
  <c r="R144" i="11"/>
  <c r="R153" i="11" s="1"/>
  <c r="V144" i="11"/>
  <c r="V153" i="11" s="1"/>
  <c r="Z144" i="11"/>
  <c r="Z153" i="11" s="1"/>
  <c r="T156" i="11"/>
  <c r="T171" i="11" s="1"/>
  <c r="X156" i="11"/>
  <c r="X171" i="11" s="1"/>
  <c r="AB156" i="11"/>
  <c r="AB171" i="11" s="1"/>
  <c r="AC26" i="11"/>
  <c r="AC28" i="11"/>
  <c r="AC30" i="11"/>
  <c r="S117" i="11"/>
  <c r="W117" i="11"/>
  <c r="AA117" i="11"/>
  <c r="H3" i="2"/>
  <c r="B6" i="2"/>
  <c r="L9" i="2"/>
  <c r="L10" i="2"/>
  <c r="L11" i="2"/>
  <c r="L12" i="2"/>
  <c r="L8" i="2"/>
  <c r="L3" i="2"/>
  <c r="L5" i="2"/>
  <c r="L6" i="2"/>
  <c r="L7" i="2"/>
  <c r="L4" i="2"/>
  <c r="L13" i="2"/>
  <c r="L14" i="2"/>
  <c r="L15" i="2"/>
  <c r="L16" i="2"/>
  <c r="D17" i="2"/>
  <c r="D16" i="2"/>
  <c r="D20" i="2"/>
  <c r="D14" i="2"/>
  <c r="D18" i="2"/>
  <c r="D15" i="2"/>
  <c r="D19" i="2"/>
  <c r="Q4" i="2"/>
  <c r="P9" i="2"/>
  <c r="G20" i="2"/>
  <c r="B30" i="11"/>
  <c r="I32" i="11" l="1"/>
  <c r="F32" i="11" s="1"/>
  <c r="G25" i="11" s="1"/>
  <c r="J38" i="11"/>
  <c r="AC91" i="11"/>
  <c r="AC79" i="11"/>
  <c r="Q136" i="11"/>
  <c r="Q131" i="11"/>
  <c r="AC59" i="11"/>
  <c r="AC97" i="11"/>
  <c r="Q137" i="11"/>
  <c r="AC63" i="11"/>
  <c r="AC89" i="11"/>
  <c r="AC75" i="11"/>
  <c r="AC83" i="11"/>
  <c r="AC85" i="11"/>
  <c r="AC71" i="11"/>
  <c r="AC94" i="11"/>
  <c r="R117" i="11"/>
  <c r="AC139" i="11"/>
  <c r="T157" i="11"/>
  <c r="S157" i="11"/>
  <c r="AC135" i="11"/>
  <c r="W157" i="11"/>
  <c r="R157" i="11"/>
  <c r="X144" i="11"/>
  <c r="X153" i="11" s="1"/>
  <c r="J32" i="11"/>
  <c r="F33" i="11" s="1"/>
  <c r="Z157" i="11"/>
  <c r="Y157" i="11"/>
  <c r="AB157" i="11"/>
  <c r="Q153" i="11"/>
  <c r="AC144" i="11"/>
  <c r="AC153" i="11" s="1"/>
  <c r="AA157" i="11"/>
  <c r="V157" i="11"/>
  <c r="U157" i="11"/>
  <c r="AC134" i="11"/>
  <c r="D23" i="2"/>
  <c r="D22" i="2"/>
  <c r="D21" i="2"/>
  <c r="D12" i="2"/>
  <c r="D11" i="2"/>
  <c r="D10" i="2"/>
  <c r="D24" i="2"/>
  <c r="D13" i="2"/>
  <c r="X157" i="11" l="1"/>
  <c r="Q157" i="11"/>
  <c r="AC131" i="11"/>
  <c r="X172" i="11"/>
  <c r="X166" i="11"/>
  <c r="AB172" i="11"/>
  <c r="AB166" i="11"/>
  <c r="G19" i="11"/>
  <c r="G18" i="11"/>
  <c r="G24" i="11"/>
  <c r="AC137" i="11"/>
  <c r="AC136" i="11"/>
  <c r="Y172" i="11"/>
  <c r="Y166" i="11"/>
  <c r="AA172" i="11"/>
  <c r="AA166" i="11"/>
  <c r="F34" i="11"/>
  <c r="F36" i="11"/>
  <c r="F37" i="11" s="1"/>
  <c r="T172" i="11"/>
  <c r="T166" i="11"/>
  <c r="G21" i="11"/>
  <c r="G20" i="11"/>
  <c r="V172" i="11"/>
  <c r="V166" i="11"/>
  <c r="U172" i="11"/>
  <c r="U166" i="11"/>
  <c r="Z172" i="11"/>
  <c r="Z166" i="11"/>
  <c r="R172" i="11"/>
  <c r="R166" i="11"/>
  <c r="S172" i="11"/>
  <c r="S166" i="11"/>
  <c r="G23" i="11"/>
  <c r="G22" i="11"/>
  <c r="W172" i="11"/>
  <c r="W166" i="11"/>
  <c r="G26" i="11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AB167" i="11" l="1"/>
  <c r="AB168" i="11"/>
  <c r="X167" i="11"/>
  <c r="X168" i="11"/>
  <c r="Q172" i="11"/>
  <c r="AC172" i="11" s="1"/>
  <c r="Q166" i="11"/>
  <c r="AC157" i="11"/>
  <c r="AC166" i="11" s="1"/>
  <c r="U167" i="11"/>
  <c r="U168" i="11"/>
  <c r="AA167" i="11"/>
  <c r="AA168" i="11"/>
  <c r="W167" i="11"/>
  <c r="W168" i="11"/>
  <c r="S167" i="11"/>
  <c r="S168" i="11"/>
  <c r="V168" i="11"/>
  <c r="V167" i="11"/>
  <c r="T167" i="11"/>
  <c r="T168" i="11"/>
  <c r="R168" i="11"/>
  <c r="R167" i="11"/>
  <c r="Z168" i="11"/>
  <c r="Z167" i="11"/>
  <c r="H20" i="11"/>
  <c r="H22" i="11"/>
  <c r="H18" i="11"/>
  <c r="H24" i="11"/>
  <c r="H25" i="11"/>
  <c r="H19" i="11"/>
  <c r="H21" i="11"/>
  <c r="H23" i="11"/>
  <c r="H26" i="11"/>
  <c r="Y167" i="11"/>
  <c r="Y168" i="11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J26" i="11" l="1"/>
  <c r="I26" i="11"/>
  <c r="M26" i="11" s="1"/>
  <c r="J25" i="11"/>
  <c r="I25" i="11"/>
  <c r="M25" i="11" s="1"/>
  <c r="J20" i="11"/>
  <c r="I20" i="11"/>
  <c r="M20" i="11" s="1"/>
  <c r="J23" i="11"/>
  <c r="I23" i="11"/>
  <c r="M23" i="11" s="1"/>
  <c r="J24" i="11"/>
  <c r="I24" i="11"/>
  <c r="M24" i="11" s="1"/>
  <c r="J21" i="11"/>
  <c r="I21" i="11"/>
  <c r="M21" i="11" s="1"/>
  <c r="I18" i="11"/>
  <c r="J18" i="11"/>
  <c r="Q167" i="11"/>
  <c r="Q168" i="11"/>
  <c r="J19" i="11"/>
  <c r="I19" i="11"/>
  <c r="M19" i="11" s="1"/>
  <c r="I22" i="11"/>
  <c r="J22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3" i="19"/>
  <c r="D22" i="19"/>
  <c r="D20" i="19"/>
  <c r="D21" i="19"/>
  <c r="D24" i="19"/>
  <c r="D26" i="19"/>
  <c r="D25" i="19"/>
  <c r="AA112" i="11" l="1"/>
  <c r="W112" i="11"/>
  <c r="S112" i="11"/>
  <c r="AB112" i="11"/>
  <c r="V112" i="11"/>
  <c r="Q112" i="11"/>
  <c r="Z112" i="11"/>
  <c r="X112" i="11"/>
  <c r="T112" i="11"/>
  <c r="U112" i="11"/>
  <c r="Y112" i="11"/>
  <c r="R112" i="11"/>
  <c r="AA114" i="11"/>
  <c r="W114" i="11"/>
  <c r="S114" i="11"/>
  <c r="T114" i="11"/>
  <c r="U114" i="11"/>
  <c r="Q114" i="11"/>
  <c r="X114" i="11"/>
  <c r="Y114" i="11"/>
  <c r="R114" i="11"/>
  <c r="Z114" i="11"/>
  <c r="AB114" i="11"/>
  <c r="V114" i="11"/>
  <c r="AA115" i="11"/>
  <c r="W115" i="11"/>
  <c r="S115" i="11"/>
  <c r="Q104" i="11"/>
  <c r="V104" i="11"/>
  <c r="V138" i="11" s="1"/>
  <c r="AA104" i="11"/>
  <c r="AA138" i="11" s="1"/>
  <c r="X115" i="11"/>
  <c r="Y115" i="11"/>
  <c r="R115" i="11"/>
  <c r="T104" i="11"/>
  <c r="T138" i="11" s="1"/>
  <c r="U104" i="11"/>
  <c r="U138" i="11" s="1"/>
  <c r="Z104" i="11"/>
  <c r="Z138" i="11" s="1"/>
  <c r="AB115" i="11"/>
  <c r="V115" i="11"/>
  <c r="Z115" i="11"/>
  <c r="AB104" i="11"/>
  <c r="AB138" i="11" s="1"/>
  <c r="U115" i="11"/>
  <c r="X104" i="11"/>
  <c r="X138" i="11" s="1"/>
  <c r="Y104" i="11"/>
  <c r="Y138" i="11" s="1"/>
  <c r="S104" i="11"/>
  <c r="S138" i="11" s="1"/>
  <c r="Q115" i="11"/>
  <c r="R104" i="11"/>
  <c r="R138" i="11" s="1"/>
  <c r="W104" i="11"/>
  <c r="W138" i="11" s="1"/>
  <c r="T115" i="11"/>
  <c r="M22" i="11"/>
  <c r="AA110" i="11"/>
  <c r="W110" i="11"/>
  <c r="S110" i="11"/>
  <c r="Y103" i="11"/>
  <c r="Y133" i="11" s="1"/>
  <c r="U103" i="11"/>
  <c r="U133" i="11" s="1"/>
  <c r="Q103" i="11"/>
  <c r="AB103" i="11"/>
  <c r="AB133" i="11" s="1"/>
  <c r="R103" i="11"/>
  <c r="R133" i="11" s="1"/>
  <c r="W103" i="11"/>
  <c r="W133" i="11" s="1"/>
  <c r="T110" i="11"/>
  <c r="U110" i="11"/>
  <c r="Q110" i="11"/>
  <c r="AC110" i="11" s="1"/>
  <c r="V103" i="11"/>
  <c r="V133" i="11" s="1"/>
  <c r="AA103" i="11"/>
  <c r="AA133" i="11" s="1"/>
  <c r="X110" i="11"/>
  <c r="Y110" i="11"/>
  <c r="R110" i="11"/>
  <c r="X103" i="11"/>
  <c r="X133" i="11" s="1"/>
  <c r="Z110" i="11"/>
  <c r="T103" i="11"/>
  <c r="T133" i="11" s="1"/>
  <c r="Z103" i="11"/>
  <c r="Z133" i="11" s="1"/>
  <c r="AB110" i="11"/>
  <c r="V110" i="11"/>
  <c r="S103" i="11"/>
  <c r="S133" i="11" s="1"/>
  <c r="AA111" i="11"/>
  <c r="W111" i="11"/>
  <c r="S111" i="11"/>
  <c r="X111" i="11"/>
  <c r="Y111" i="11"/>
  <c r="R111" i="11"/>
  <c r="AB111" i="11"/>
  <c r="V111" i="11"/>
  <c r="U111" i="11"/>
  <c r="Q111" i="11"/>
  <c r="Z111" i="11"/>
  <c r="T111" i="11"/>
  <c r="AA116" i="11"/>
  <c r="W116" i="11"/>
  <c r="S116" i="11"/>
  <c r="Q116" i="11"/>
  <c r="Z116" i="11"/>
  <c r="AB116" i="11"/>
  <c r="U116" i="11"/>
  <c r="R116" i="11"/>
  <c r="Y116" i="11"/>
  <c r="V116" i="11"/>
  <c r="T116" i="11"/>
  <c r="X116" i="11"/>
  <c r="M18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AC115" i="11" l="1"/>
  <c r="AC103" i="11"/>
  <c r="Q133" i="11"/>
  <c r="AC133" i="11" s="1"/>
  <c r="AC111" i="11"/>
  <c r="AC114" i="11"/>
  <c r="AC112" i="11"/>
  <c r="AC116" i="11"/>
  <c r="AC104" i="11"/>
  <c r="Q138" i="11"/>
  <c r="AA109" i="11"/>
  <c r="W109" i="11"/>
  <c r="S109" i="11"/>
  <c r="S102" i="11"/>
  <c r="Q109" i="11"/>
  <c r="Z109" i="11"/>
  <c r="T102" i="11"/>
  <c r="AB109" i="11"/>
  <c r="V109" i="11"/>
  <c r="R102" i="11"/>
  <c r="W102" i="11"/>
  <c r="AB102" i="11"/>
  <c r="Q102" i="11"/>
  <c r="T109" i="11"/>
  <c r="U109" i="11"/>
  <c r="X102" i="11"/>
  <c r="U102" i="11"/>
  <c r="V102" i="11"/>
  <c r="AA102" i="11"/>
  <c r="X109" i="11"/>
  <c r="Y109" i="11"/>
  <c r="R109" i="11"/>
  <c r="Y102" i="11"/>
  <c r="Z102" i="11"/>
  <c r="AA113" i="11"/>
  <c r="W113" i="11"/>
  <c r="S113" i="11"/>
  <c r="Q113" i="11"/>
  <c r="Z113" i="11"/>
  <c r="AB113" i="11"/>
  <c r="V113" i="11"/>
  <c r="T113" i="11"/>
  <c r="U113" i="11"/>
  <c r="X113" i="11"/>
  <c r="Y113" i="11"/>
  <c r="R113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Y105" i="11" l="1"/>
  <c r="Y132" i="11"/>
  <c r="Y140" i="11" s="1"/>
  <c r="AA105" i="11"/>
  <c r="AA132" i="11"/>
  <c r="AA140" i="11" s="1"/>
  <c r="W132" i="11"/>
  <c r="W140" i="11" s="1"/>
  <c r="W105" i="11"/>
  <c r="T105" i="11"/>
  <c r="T132" i="11"/>
  <c r="T140" i="11" s="1"/>
  <c r="S145" i="11"/>
  <c r="S158" i="11" s="1"/>
  <c r="S173" i="11" s="1"/>
  <c r="R145" i="11"/>
  <c r="R158" i="11" s="1"/>
  <c r="R173" i="11" s="1"/>
  <c r="V105" i="11"/>
  <c r="V132" i="11"/>
  <c r="V140" i="11" s="1"/>
  <c r="R105" i="11"/>
  <c r="R132" i="11"/>
  <c r="R140" i="11" s="1"/>
  <c r="Z145" i="11"/>
  <c r="Y145" i="11"/>
  <c r="Y158" i="11" s="1"/>
  <c r="Y173" i="11" s="1"/>
  <c r="U105" i="11"/>
  <c r="U132" i="11"/>
  <c r="U140" i="11" s="1"/>
  <c r="AC102" i="11"/>
  <c r="Q105" i="11"/>
  <c r="Q132" i="11"/>
  <c r="V145" i="11"/>
  <c r="V158" i="11" s="1"/>
  <c r="V173" i="11" s="1"/>
  <c r="AA145" i="11"/>
  <c r="AC113" i="11"/>
  <c r="Z132" i="11"/>
  <c r="Z140" i="11" s="1"/>
  <c r="Z105" i="11"/>
  <c r="X145" i="11"/>
  <c r="X158" i="11" s="1"/>
  <c r="X173" i="11" s="1"/>
  <c r="X105" i="11"/>
  <c r="X132" i="11"/>
  <c r="X140" i="11" s="1"/>
  <c r="AB105" i="11"/>
  <c r="AB132" i="11"/>
  <c r="AB140" i="11" s="1"/>
  <c r="AB145" i="11"/>
  <c r="S105" i="11"/>
  <c r="S132" i="11"/>
  <c r="S140" i="11" s="1"/>
  <c r="AC138" i="11"/>
  <c r="AC109" i="11"/>
  <c r="U145" i="11" s="1"/>
  <c r="U158" i="11" s="1"/>
  <c r="U173" i="11" s="1"/>
  <c r="U181" i="11" s="1"/>
  <c r="W147" i="11"/>
  <c r="W160" i="11" s="1"/>
  <c r="W175" i="11" s="1"/>
  <c r="Z148" i="11"/>
  <c r="Z161" i="11" s="1"/>
  <c r="Z176" i="11" s="1"/>
  <c r="X150" i="11"/>
  <c r="X163" i="11" s="1"/>
  <c r="X178" i="11" s="1"/>
  <c r="R152" i="11"/>
  <c r="R165" i="11" s="1"/>
  <c r="R180" i="11" s="1"/>
  <c r="T151" i="11"/>
  <c r="T164" i="11" s="1"/>
  <c r="T179" i="11" s="1"/>
  <c r="W152" i="11"/>
  <c r="W165" i="11" s="1"/>
  <c r="W180" i="11" s="1"/>
  <c r="Q150" i="11"/>
  <c r="AA148" i="11"/>
  <c r="AA161" i="11" s="1"/>
  <c r="AA176" i="11" s="1"/>
  <c r="U146" i="11"/>
  <c r="U159" i="11" s="1"/>
  <c r="U174" i="11" s="1"/>
  <c r="T149" i="11"/>
  <c r="T162" i="11" s="1"/>
  <c r="T177" i="11" s="1"/>
  <c r="V148" i="11"/>
  <c r="V161" i="11" s="1"/>
  <c r="V176" i="11" s="1"/>
  <c r="V151" i="11"/>
  <c r="V164" i="11" s="1"/>
  <c r="V179" i="11" s="1"/>
  <c r="S146" i="11"/>
  <c r="S159" i="11" s="1"/>
  <c r="S174" i="11" s="1"/>
  <c r="U151" i="11"/>
  <c r="U164" i="11" s="1"/>
  <c r="U179" i="11" s="1"/>
  <c r="R146" i="11"/>
  <c r="R159" i="11" s="1"/>
  <c r="R174" i="11" s="1"/>
  <c r="AB150" i="11"/>
  <c r="AB163" i="11" s="1"/>
  <c r="AB178" i="11" s="1"/>
  <c r="V146" i="11"/>
  <c r="V159" i="11" s="1"/>
  <c r="V174" i="11" s="1"/>
  <c r="S152" i="11"/>
  <c r="S165" i="11" s="1"/>
  <c r="S180" i="11" s="1"/>
  <c r="Z149" i="11"/>
  <c r="Z162" i="11" s="1"/>
  <c r="Z177" i="11" s="1"/>
  <c r="W148" i="11"/>
  <c r="W161" i="11" s="1"/>
  <c r="W176" i="11" s="1"/>
  <c r="Q146" i="11"/>
  <c r="Z147" i="11"/>
  <c r="Z160" i="11" s="1"/>
  <c r="Z175" i="11" s="1"/>
  <c r="S147" i="11"/>
  <c r="S160" i="11" s="1"/>
  <c r="S175" i="11" s="1"/>
  <c r="S150" i="11"/>
  <c r="S163" i="11" s="1"/>
  <c r="S178" i="11" s="1"/>
  <c r="R150" i="11"/>
  <c r="R163" i="11" s="1"/>
  <c r="R178" i="11" s="1"/>
  <c r="Y149" i="11"/>
  <c r="Y162" i="11" s="1"/>
  <c r="Y177" i="11" s="1"/>
  <c r="Y151" i="11"/>
  <c r="Y164" i="11" s="1"/>
  <c r="Y179" i="11" s="1"/>
  <c r="Z152" i="11"/>
  <c r="Z165" i="11" s="1"/>
  <c r="Z180" i="11" s="1"/>
  <c r="X146" i="11"/>
  <c r="X159" i="11" s="1"/>
  <c r="X174" i="11" s="1"/>
  <c r="R151" i="11"/>
  <c r="R164" i="11" s="1"/>
  <c r="R179" i="11" s="1"/>
  <c r="AA149" i="11"/>
  <c r="AA162" i="11" s="1"/>
  <c r="AA177" i="11" s="1"/>
  <c r="Q149" i="11"/>
  <c r="Q148" i="11"/>
  <c r="W149" i="11"/>
  <c r="W162" i="11" s="1"/>
  <c r="W177" i="11" s="1"/>
  <c r="AA147" i="11"/>
  <c r="AA160" i="11" s="1"/>
  <c r="AA175" i="11" s="1"/>
  <c r="Q152" i="11"/>
  <c r="AA146" i="11"/>
  <c r="AA159" i="11" s="1"/>
  <c r="AA174" i="11" s="1"/>
  <c r="T148" i="11"/>
  <c r="T161" i="11" s="1"/>
  <c r="T176" i="11" s="1"/>
  <c r="AA152" i="11"/>
  <c r="AA165" i="11" s="1"/>
  <c r="AA180" i="11" s="1"/>
  <c r="R149" i="11"/>
  <c r="R162" i="11" s="1"/>
  <c r="R177" i="11" s="1"/>
  <c r="T150" i="11"/>
  <c r="T163" i="11" s="1"/>
  <c r="T178" i="11" s="1"/>
  <c r="Y152" i="11"/>
  <c r="Y165" i="11" s="1"/>
  <c r="Y180" i="11" s="1"/>
  <c r="AB152" i="11"/>
  <c r="AB165" i="11" s="1"/>
  <c r="AB180" i="11" s="1"/>
  <c r="U149" i="11"/>
  <c r="U162" i="11" s="1"/>
  <c r="U177" i="11" s="1"/>
  <c r="U148" i="11"/>
  <c r="U161" i="11" s="1"/>
  <c r="U176" i="11" s="1"/>
  <c r="X152" i="11"/>
  <c r="X165" i="11" s="1"/>
  <c r="X180" i="11" s="1"/>
  <c r="Q147" i="11"/>
  <c r="S149" i="11"/>
  <c r="S162" i="11" s="1"/>
  <c r="S177" i="11" s="1"/>
  <c r="V152" i="11"/>
  <c r="V165" i="11" s="1"/>
  <c r="V180" i="11" s="1"/>
  <c r="T146" i="11"/>
  <c r="T159" i="11" s="1"/>
  <c r="T174" i="11" s="1"/>
  <c r="AA150" i="11"/>
  <c r="AA163" i="11" s="1"/>
  <c r="AA178" i="11" s="1"/>
  <c r="T152" i="11"/>
  <c r="T165" i="11" s="1"/>
  <c r="T180" i="11" s="1"/>
  <c r="Z146" i="11"/>
  <c r="Z159" i="11" s="1"/>
  <c r="Z174" i="11" s="1"/>
  <c r="T147" i="11"/>
  <c r="T160" i="11" s="1"/>
  <c r="T175" i="11" s="1"/>
  <c r="X151" i="11"/>
  <c r="X164" i="11" s="1"/>
  <c r="X179" i="11" s="1"/>
  <c r="Z150" i="11"/>
  <c r="Z163" i="11" s="1"/>
  <c r="Z178" i="11" s="1"/>
  <c r="Y150" i="11"/>
  <c r="Y163" i="11" s="1"/>
  <c r="Y178" i="11" s="1"/>
  <c r="V149" i="11"/>
  <c r="V162" i="11" s="1"/>
  <c r="V177" i="11" s="1"/>
  <c r="S148" i="11"/>
  <c r="S161" i="11" s="1"/>
  <c r="S176" i="11" s="1"/>
  <c r="Z151" i="11"/>
  <c r="Z164" i="11" s="1"/>
  <c r="Z179" i="11" s="1"/>
  <c r="W146" i="11"/>
  <c r="W159" i="11" s="1"/>
  <c r="W174" i="11" s="1"/>
  <c r="AA151" i="11"/>
  <c r="AA164" i="11" s="1"/>
  <c r="AA179" i="11" s="1"/>
  <c r="Q145" i="11"/>
  <c r="Y148" i="11"/>
  <c r="Y161" i="11" s="1"/>
  <c r="Y176" i="11" s="1"/>
  <c r="AB148" i="11"/>
  <c r="AB161" i="11" s="1"/>
  <c r="AB176" i="11" s="1"/>
  <c r="V150" i="11"/>
  <c r="V163" i="11" s="1"/>
  <c r="V178" i="11" s="1"/>
  <c r="W151" i="11"/>
  <c r="W164" i="11" s="1"/>
  <c r="W179" i="11" s="1"/>
  <c r="AB149" i="11"/>
  <c r="AB162" i="11" s="1"/>
  <c r="AB177" i="11" s="1"/>
  <c r="X148" i="11"/>
  <c r="X161" i="11" s="1"/>
  <c r="X176" i="11" s="1"/>
  <c r="AB146" i="11"/>
  <c r="AB159" i="11" s="1"/>
  <c r="AB174" i="11" s="1"/>
  <c r="R148" i="11"/>
  <c r="R161" i="11" s="1"/>
  <c r="R176" i="11" s="1"/>
  <c r="Q151" i="11"/>
  <c r="S151" i="11"/>
  <c r="S164" i="11" s="1"/>
  <c r="S179" i="11" s="1"/>
  <c r="X149" i="11"/>
  <c r="X162" i="11" s="1"/>
  <c r="X177" i="11" s="1"/>
  <c r="U150" i="11"/>
  <c r="U163" i="11" s="1"/>
  <c r="U178" i="11" s="1"/>
  <c r="Y146" i="11"/>
  <c r="Y159" i="11" s="1"/>
  <c r="Y174" i="11" s="1"/>
  <c r="W150" i="11"/>
  <c r="W163" i="11" s="1"/>
  <c r="W178" i="11" s="1"/>
  <c r="X147" i="11"/>
  <c r="X160" i="11" s="1"/>
  <c r="X175" i="11" s="1"/>
  <c r="V147" i="11"/>
  <c r="V160" i="11" s="1"/>
  <c r="V175" i="11" s="1"/>
  <c r="U147" i="11"/>
  <c r="U160" i="11" s="1"/>
  <c r="U175" i="11" s="1"/>
  <c r="AB151" i="11"/>
  <c r="AB164" i="11" s="1"/>
  <c r="AB179" i="11" s="1"/>
  <c r="Y147" i="11"/>
  <c r="Y160" i="11" s="1"/>
  <c r="Y175" i="11" s="1"/>
  <c r="U152" i="11"/>
  <c r="U165" i="11" s="1"/>
  <c r="U180" i="11" s="1"/>
  <c r="R147" i="11"/>
  <c r="R160" i="11" s="1"/>
  <c r="R175" i="11" s="1"/>
  <c r="AB147" i="11"/>
  <c r="AB160" i="11" s="1"/>
  <c r="AB175" i="11" s="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X181" i="11" l="1"/>
  <c r="Q122" i="11"/>
  <c r="Q118" i="11"/>
  <c r="Q119" i="11"/>
  <c r="AC119" i="11" s="1"/>
  <c r="Y181" i="11"/>
  <c r="R122" i="11"/>
  <c r="R118" i="11"/>
  <c r="R119" i="11"/>
  <c r="R181" i="11"/>
  <c r="T118" i="11"/>
  <c r="T122" i="11"/>
  <c r="T119" i="11"/>
  <c r="AB118" i="11"/>
  <c r="AB122" i="11"/>
  <c r="AB119" i="11"/>
  <c r="Z122" i="11"/>
  <c r="Z118" i="11"/>
  <c r="Z119" i="11"/>
  <c r="AA158" i="11"/>
  <c r="AA173" i="11" s="1"/>
  <c r="AA181" i="11" s="1"/>
  <c r="AD102" i="11"/>
  <c r="AC105" i="11"/>
  <c r="W145" i="11"/>
  <c r="W158" i="11" s="1"/>
  <c r="W173" i="11" s="1"/>
  <c r="W181" i="11" s="1"/>
  <c r="T145" i="11"/>
  <c r="T158" i="11" s="1"/>
  <c r="T173" i="11" s="1"/>
  <c r="T181" i="11" s="1"/>
  <c r="W119" i="11"/>
  <c r="W122" i="11"/>
  <c r="W118" i="11"/>
  <c r="AA118" i="11"/>
  <c r="AA119" i="11"/>
  <c r="AA122" i="11"/>
  <c r="S122" i="11"/>
  <c r="S119" i="11"/>
  <c r="S118" i="11"/>
  <c r="V181" i="11"/>
  <c r="Z158" i="11"/>
  <c r="Z173" i="11" s="1"/>
  <c r="Z181" i="11" s="1"/>
  <c r="S181" i="11"/>
  <c r="AC151" i="11"/>
  <c r="AB158" i="11"/>
  <c r="AB173" i="11" s="1"/>
  <c r="AB181" i="11" s="1"/>
  <c r="X119" i="11"/>
  <c r="X122" i="11"/>
  <c r="X118" i="11"/>
  <c r="AC132" i="11"/>
  <c r="AC140" i="11" s="1"/>
  <c r="Q140" i="11"/>
  <c r="U122" i="11"/>
  <c r="U118" i="11"/>
  <c r="U119" i="11"/>
  <c r="V122" i="11"/>
  <c r="V119" i="11"/>
  <c r="V118" i="11"/>
  <c r="Y118" i="11"/>
  <c r="Y119" i="11"/>
  <c r="Y122" i="11"/>
  <c r="AC146" i="11"/>
  <c r="Q159" i="11"/>
  <c r="AC152" i="11"/>
  <c r="Q165" i="11"/>
  <c r="AC149" i="11"/>
  <c r="Q162" i="11"/>
  <c r="AC148" i="11"/>
  <c r="Q161" i="11"/>
  <c r="Q158" i="11"/>
  <c r="AC147" i="11"/>
  <c r="Q160" i="11"/>
  <c r="AC150" i="11"/>
  <c r="Q163" i="11"/>
  <c r="Q164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V124" i="11" l="1"/>
  <c r="V123" i="11"/>
  <c r="S123" i="11"/>
  <c r="S124" i="11"/>
  <c r="AC145" i="11"/>
  <c r="Z123" i="11"/>
  <c r="Z124" i="11"/>
  <c r="T124" i="11"/>
  <c r="T123" i="11"/>
  <c r="U124" i="11"/>
  <c r="U123" i="11"/>
  <c r="AB123" i="11"/>
  <c r="AB124" i="11"/>
  <c r="R124" i="11"/>
  <c r="R123" i="11"/>
  <c r="Q124" i="11"/>
  <c r="Q123" i="11"/>
  <c r="AC122" i="11"/>
  <c r="Y124" i="11"/>
  <c r="Y123" i="11"/>
  <c r="X123" i="11"/>
  <c r="X124" i="11"/>
  <c r="AA124" i="11"/>
  <c r="AA123" i="11"/>
  <c r="W124" i="11"/>
  <c r="W123" i="11"/>
  <c r="AD61" i="11"/>
  <c r="AD65" i="11"/>
  <c r="AD76" i="11"/>
  <c r="AD86" i="11"/>
  <c r="AD62" i="11"/>
  <c r="AD74" i="11"/>
  <c r="AD57" i="11"/>
  <c r="AD93" i="11"/>
  <c r="AD101" i="11"/>
  <c r="AD60" i="11"/>
  <c r="AD78" i="11"/>
  <c r="AD63" i="11"/>
  <c r="AD69" i="11"/>
  <c r="AD96" i="11"/>
  <c r="AD84" i="11"/>
  <c r="AD75" i="11"/>
  <c r="AD92" i="11"/>
  <c r="AD59" i="11"/>
  <c r="AD88" i="11"/>
  <c r="AD58" i="11"/>
  <c r="AD95" i="11"/>
  <c r="AD80" i="11"/>
  <c r="AD64" i="11"/>
  <c r="AD73" i="11"/>
  <c r="AD68" i="11"/>
  <c r="AD87" i="11"/>
  <c r="AD77" i="11"/>
  <c r="AD90" i="11"/>
  <c r="AD97" i="11"/>
  <c r="AD98" i="11"/>
  <c r="AD66" i="11"/>
  <c r="AD67" i="11"/>
  <c r="AD91" i="11"/>
  <c r="AD70" i="11"/>
  <c r="AD83" i="11"/>
  <c r="AD82" i="11"/>
  <c r="AD100" i="11"/>
  <c r="AD94" i="11"/>
  <c r="AD81" i="11"/>
  <c r="AD72" i="11"/>
  <c r="AD56" i="11"/>
  <c r="AD79" i="11"/>
  <c r="AD55" i="11"/>
  <c r="AD71" i="11"/>
  <c r="AD85" i="11"/>
  <c r="AD99" i="11"/>
  <c r="AD89" i="11"/>
  <c r="AD104" i="11"/>
  <c r="AD103" i="11"/>
  <c r="Q176" i="11"/>
  <c r="AC176" i="11" s="1"/>
  <c r="AC161" i="11"/>
  <c r="Q175" i="11"/>
  <c r="AC175" i="11" s="1"/>
  <c r="AC160" i="11"/>
  <c r="Q178" i="11"/>
  <c r="AC178" i="11" s="1"/>
  <c r="AC163" i="11"/>
  <c r="Q173" i="11"/>
  <c r="AC158" i="11"/>
  <c r="Q174" i="11"/>
  <c r="AC174" i="11" s="1"/>
  <c r="AC159" i="11"/>
  <c r="Q180" i="11"/>
  <c r="AC180" i="11" s="1"/>
  <c r="AC165" i="11"/>
  <c r="Q179" i="11"/>
  <c r="AC179" i="11" s="1"/>
  <c r="AC164" i="11"/>
  <c r="Q177" i="11"/>
  <c r="AC177" i="11" s="1"/>
  <c r="AC162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Q181" i="11" l="1"/>
  <c r="AC173" i="11"/>
  <c r="AC181" i="11" s="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6" i="11" l="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J7217" i="11"/>
  <c r="AI7214" i="11"/>
  <c r="AI7212" i="11"/>
  <c r="AJ7210" i="11"/>
  <c r="AI7205" i="11"/>
  <c r="AJ7203" i="11"/>
  <c r="AJ7201" i="11"/>
  <c r="AI7198" i="11"/>
  <c r="AI7196" i="11"/>
  <c r="AJ7194" i="11"/>
  <c r="AI7189" i="11"/>
  <c r="AJ7187" i="11"/>
  <c r="AJ7185" i="11"/>
  <c r="AI7182" i="11"/>
  <c r="AI7180" i="11"/>
  <c r="AJ7178" i="11"/>
  <c r="AI7173" i="11"/>
  <c r="AJ7171" i="11"/>
  <c r="AJ7169" i="11"/>
  <c r="AI7166" i="11"/>
  <c r="AI7164" i="11"/>
  <c r="AJ7162" i="11"/>
  <c r="AI7157" i="11"/>
  <c r="AJ7155" i="11"/>
  <c r="AJ7153" i="11"/>
  <c r="AI7150" i="11"/>
  <c r="AI7148" i="11"/>
  <c r="AJ7146" i="11"/>
  <c r="AI7141" i="11"/>
  <c r="AJ7139" i="11"/>
  <c r="AJ7137" i="11"/>
  <c r="AI7134" i="11"/>
  <c r="AI7132" i="11"/>
  <c r="AJ7130" i="11"/>
  <c r="AI7125" i="11"/>
  <c r="AJ7123" i="11"/>
  <c r="AJ7121" i="11"/>
  <c r="AI7118" i="11"/>
  <c r="AI7116" i="11"/>
  <c r="AJ7114" i="11"/>
  <c r="AI7109" i="11"/>
  <c r="AJ7107" i="11"/>
  <c r="AJ7105" i="11"/>
  <c r="AI7102" i="11"/>
  <c r="AI7100" i="11"/>
  <c r="AJ7098" i="11"/>
  <c r="AI7093" i="11"/>
  <c r="AJ7091" i="11"/>
  <c r="AJ7089" i="11"/>
  <c r="AI7086" i="11"/>
  <c r="AI7084" i="11"/>
  <c r="AJ7082" i="11"/>
  <c r="AI7077" i="11"/>
  <c r="AJ7075" i="11"/>
  <c r="AJ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I7217" i="11"/>
  <c r="AJ7215" i="11"/>
  <c r="AJ7213" i="11"/>
  <c r="AI7210" i="11"/>
  <c r="AI7208" i="11"/>
  <c r="AJ7206" i="11"/>
  <c r="AI7201" i="11"/>
  <c r="AJ7199" i="11"/>
  <c r="AJ7197" i="11"/>
  <c r="AI7194" i="11"/>
  <c r="AI7192" i="11"/>
  <c r="AJ7190" i="11"/>
  <c r="AI7185" i="11"/>
  <c r="AJ7183" i="11"/>
  <c r="AJ7181" i="11"/>
  <c r="AI7178" i="11"/>
  <c r="AI7176" i="11"/>
  <c r="AJ7174" i="11"/>
  <c r="AI7169" i="11"/>
  <c r="AJ7167" i="11"/>
  <c r="AI7213" i="11"/>
  <c r="AJ7209" i="11"/>
  <c r="AI7206" i="11"/>
  <c r="AJ7202" i="11"/>
  <c r="AJ7195" i="11"/>
  <c r="AI7188" i="11"/>
  <c r="AI7181" i="11"/>
  <c r="AJ7177" i="11"/>
  <c r="AI7174" i="11"/>
  <c r="AJ7170" i="11"/>
  <c r="AI7162" i="11"/>
  <c r="AJ7157" i="11"/>
  <c r="AJ7150" i="11"/>
  <c r="AJ7145" i="11"/>
  <c r="AJ7143" i="11"/>
  <c r="AJ7138" i="11"/>
  <c r="AI7136" i="11"/>
  <c r="AJ7133" i="11"/>
  <c r="AJ7131" i="11"/>
  <c r="AI7129" i="11"/>
  <c r="AJ7126" i="11"/>
  <c r="AI7124" i="11"/>
  <c r="AI7122" i="11"/>
  <c r="AJ7119" i="11"/>
  <c r="AI7117" i="11"/>
  <c r="AI7112" i="11"/>
  <c r="AI7110" i="11"/>
  <c r="AI7105" i="11"/>
  <c r="AI7098" i="11"/>
  <c r="AJ7093" i="11"/>
  <c r="AJ7086" i="11"/>
  <c r="AJ7081" i="11"/>
  <c r="AJ7079" i="11"/>
  <c r="AJ7074" i="11"/>
  <c r="AI7072" i="11"/>
  <c r="AI7070" i="11"/>
  <c r="AJ7068" i="11"/>
  <c r="AI7063" i="11"/>
  <c r="AJ7061" i="11"/>
  <c r="AJ7059" i="11"/>
  <c r="AI7056" i="11"/>
  <c r="AI7054" i="11"/>
  <c r="AJ7052" i="11"/>
  <c r="AI7047" i="11"/>
  <c r="AJ7045" i="11"/>
  <c r="AJ7043" i="11"/>
  <c r="AI7040" i="11"/>
  <c r="AI7038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I7216" i="11"/>
  <c r="AI7209" i="11"/>
  <c r="AJ7205" i="11"/>
  <c r="AI7202" i="11"/>
  <c r="AJ7198" i="11"/>
  <c r="AJ7191" i="11"/>
  <c r="AI7184" i="11"/>
  <c r="AI7177" i="11"/>
  <c r="AJ7173" i="11"/>
  <c r="AI7170" i="11"/>
  <c r="AJ7166" i="11"/>
  <c r="AJ7161" i="11"/>
  <c r="AJ7159" i="11"/>
  <c r="AJ7154" i="11"/>
  <c r="AI7152" i="11"/>
  <c r="AJ7149" i="11"/>
  <c r="AJ7147" i="11"/>
  <c r="AI7145" i="11"/>
  <c r="AJ7142" i="11"/>
  <c r="AI7140" i="11"/>
  <c r="AI7138" i="11"/>
  <c r="AJ7135" i="11"/>
  <c r="AI7133" i="11"/>
  <c r="AI7128" i="11"/>
  <c r="AI7126" i="11"/>
  <c r="AI7121" i="11"/>
  <c r="AI7114" i="11"/>
  <c r="AJ7109" i="11"/>
  <c r="AJ7102" i="11"/>
  <c r="AJ7097" i="11"/>
  <c r="AJ7095" i="11"/>
  <c r="AJ7090" i="11"/>
  <c r="AI7088" i="11"/>
  <c r="AJ7085" i="11"/>
  <c r="AJ7083" i="11"/>
  <c r="AI7081" i="11"/>
  <c r="AJ7078" i="11"/>
  <c r="AI7076" i="11"/>
  <c r="AI7074" i="11"/>
  <c r="AJ7071" i="11"/>
  <c r="AI7068" i="11"/>
  <c r="AI7066" i="11"/>
  <c r="AJ7064" i="11"/>
  <c r="AI7059" i="11"/>
  <c r="AJ7057" i="11"/>
  <c r="AJ7055" i="11"/>
  <c r="AI7052" i="11"/>
  <c r="AI7050" i="11"/>
  <c r="AJ7048" i="11"/>
  <c r="AI7043" i="11"/>
  <c r="AJ7041" i="11"/>
  <c r="AJ7039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J7193" i="11"/>
  <c r="AJ7186" i="11"/>
  <c r="AJ7179" i="11"/>
  <c r="AI7172" i="11"/>
  <c r="AJ7165" i="11"/>
  <c r="AI7161" i="11"/>
  <c r="AI7156" i="11"/>
  <c r="AJ7151" i="11"/>
  <c r="AI7142" i="11"/>
  <c r="AI7137" i="11"/>
  <c r="AJ7118" i="11"/>
  <c r="AJ7113" i="11"/>
  <c r="AI7104" i="11"/>
  <c r="AJ7099" i="11"/>
  <c r="AJ7094" i="11"/>
  <c r="AI7090" i="11"/>
  <c r="AI7085" i="11"/>
  <c r="AI7080" i="11"/>
  <c r="AI7071" i="11"/>
  <c r="AJ7067" i="11"/>
  <c r="AI7064" i="11"/>
  <c r="AJ7060" i="11"/>
  <c r="AJ7053" i="11"/>
  <c r="AI7046" i="11"/>
  <c r="AI7039" i="11"/>
  <c r="AI7033" i="11"/>
  <c r="AJ7030" i="11"/>
  <c r="AI7025" i="11"/>
  <c r="AJ7022" i="11"/>
  <c r="AI7017" i="11"/>
  <c r="AJ7014" i="11"/>
  <c r="AI7009" i="11"/>
  <c r="AJ7006" i="11"/>
  <c r="AI7001" i="11"/>
  <c r="AJ6998" i="11"/>
  <c r="AI6993" i="11"/>
  <c r="AJ6990" i="11"/>
  <c r="AI6988" i="11"/>
  <c r="AJ6986" i="11"/>
  <c r="AI6981" i="11"/>
  <c r="AJ6979" i="11"/>
  <c r="AJ6977" i="11"/>
  <c r="AI6974" i="11"/>
  <c r="AI6972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J7214" i="11"/>
  <c r="AJ7207" i="11"/>
  <c r="AI7200" i="11"/>
  <c r="AI7193" i="11"/>
  <c r="AI7186" i="11"/>
  <c r="AI7165" i="11"/>
  <c r="AI7160" i="11"/>
  <c r="AI7146" i="11"/>
  <c r="AJ7141" i="11"/>
  <c r="AJ7127" i="11"/>
  <c r="AJ7122" i="11"/>
  <c r="AJ7117" i="11"/>
  <c r="AI7113" i="11"/>
  <c r="AI7108" i="11"/>
  <c r="AJ7103" i="11"/>
  <c r="AI7094" i="11"/>
  <c r="AI7089" i="11"/>
  <c r="AI7067" i="11"/>
  <c r="AJ7063" i="11"/>
  <c r="AI7060" i="11"/>
  <c r="AJ7056" i="11"/>
  <c r="AJ7049" i="11"/>
  <c r="AI7042" i="11"/>
  <c r="AJ7035" i="11"/>
  <c r="AI7030" i="11"/>
  <c r="AJ7027" i="11"/>
  <c r="AI7022" i="11"/>
  <c r="AJ7019" i="11"/>
  <c r="AI7014" i="11"/>
  <c r="AJ7011" i="11"/>
  <c r="AI7006" i="11"/>
  <c r="AJ7003" i="11"/>
  <c r="AI6998" i="11"/>
  <c r="AJ6995" i="11"/>
  <c r="AI6990" i="11"/>
  <c r="AI6986" i="11"/>
  <c r="AI6984" i="11"/>
  <c r="AJ6982" i="11"/>
  <c r="AI6977" i="11"/>
  <c r="AJ6975" i="11"/>
  <c r="AJ6973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J7211" i="11"/>
  <c r="AI7197" i="11"/>
  <c r="AJ7158" i="11"/>
  <c r="AI7149" i="11"/>
  <c r="AI7130" i="11"/>
  <c r="AJ7111" i="11"/>
  <c r="AJ7101" i="11"/>
  <c r="AI7092" i="11"/>
  <c r="AI7073" i="11"/>
  <c r="AJ7051" i="11"/>
  <c r="AJ7044" i="11"/>
  <c r="AJ7037" i="11"/>
  <c r="AJ7026" i="11"/>
  <c r="AI7021" i="11"/>
  <c r="AJ7010" i="11"/>
  <c r="AI7005" i="11"/>
  <c r="AJ6994" i="11"/>
  <c r="AI6989" i="11"/>
  <c r="AJ6985" i="11"/>
  <c r="AI6982" i="11"/>
  <c r="AJ6978" i="11"/>
  <c r="AJ6971" i="11"/>
  <c r="AJ6968" i="11"/>
  <c r="AI6963" i="11"/>
  <c r="AJ6960" i="11"/>
  <c r="AI6955" i="11"/>
  <c r="AJ6952" i="11"/>
  <c r="AI6947" i="11"/>
  <c r="AJ6944" i="11"/>
  <c r="AI6939" i="11"/>
  <c r="AI6937" i="11"/>
  <c r="AI6935" i="11"/>
  <c r="AJ6933" i="11"/>
  <c r="AI6928" i="11"/>
  <c r="AJ6926" i="11"/>
  <c r="AJ6924" i="11"/>
  <c r="AI6921" i="11"/>
  <c r="AI6919" i="11"/>
  <c r="AJ6917" i="11"/>
  <c r="AI6912" i="11"/>
  <c r="AJ6910" i="11"/>
  <c r="AJ6908" i="11"/>
  <c r="AI6905" i="11"/>
  <c r="AI6903" i="11"/>
  <c r="AJ6901" i="11"/>
  <c r="AI6896" i="11"/>
  <c r="AJ6894" i="11"/>
  <c r="AJ6892" i="11"/>
  <c r="AI6889" i="11"/>
  <c r="AI6887" i="11"/>
  <c r="AJ6885" i="11"/>
  <c r="AI6880" i="11"/>
  <c r="AJ6878" i="11"/>
  <c r="AJ6876" i="11"/>
  <c r="AI6873" i="11"/>
  <c r="AI6871" i="11"/>
  <c r="AJ6869" i="11"/>
  <c r="AI6864" i="11"/>
  <c r="AJ6862" i="11"/>
  <c r="AJ6860" i="11"/>
  <c r="AI6857" i="11"/>
  <c r="AI6855" i="11"/>
  <c r="AJ6853" i="11"/>
  <c r="AI6848" i="11"/>
  <c r="AJ6846" i="11"/>
  <c r="AJ6844" i="11"/>
  <c r="AI6841" i="11"/>
  <c r="AI6839" i="11"/>
  <c r="AJ6837" i="11"/>
  <c r="AI6832" i="11"/>
  <c r="AJ6830" i="11"/>
  <c r="AJ6828" i="11"/>
  <c r="AI6825" i="11"/>
  <c r="AI6823" i="11"/>
  <c r="AJ6821" i="11"/>
  <c r="AI6816" i="11"/>
  <c r="AJ6814" i="11"/>
  <c r="AJ6812" i="11"/>
  <c r="AI6809" i="11"/>
  <c r="AI6807" i="11"/>
  <c r="AJ6805" i="11"/>
  <c r="AI6800" i="11"/>
  <c r="AJ6798" i="11"/>
  <c r="AJ6796" i="11"/>
  <c r="AI6793" i="11"/>
  <c r="AI6791" i="11"/>
  <c r="AJ6789" i="11"/>
  <c r="AI6784" i="11"/>
  <c r="AJ6782" i="11"/>
  <c r="AJ6780" i="11"/>
  <c r="AI6777" i="11"/>
  <c r="AI6775" i="11"/>
  <c r="AJ6773" i="11"/>
  <c r="AI6768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7182" i="11"/>
  <c r="AI7168" i="11"/>
  <c r="AI7158" i="11"/>
  <c r="AJ7129" i="11"/>
  <c r="AI7120" i="11"/>
  <c r="AJ7110" i="11"/>
  <c r="AI7101" i="11"/>
  <c r="AI7082" i="11"/>
  <c r="AJ7065" i="11"/>
  <c r="AI7058" i="11"/>
  <c r="AI7051" i="11"/>
  <c r="AI7044" i="11"/>
  <c r="AJ7031" i="11"/>
  <c r="AI7026" i="11"/>
  <c r="AJ7015" i="11"/>
  <c r="AI7010" i="11"/>
  <c r="AJ6999" i="11"/>
  <c r="AI6994" i="11"/>
  <c r="AI6985" i="11"/>
  <c r="AJ6981" i="11"/>
  <c r="AI6978" i="11"/>
  <c r="AJ6974" i="11"/>
  <c r="AI6968" i="11"/>
  <c r="AJ6965" i="11"/>
  <c r="AI6960" i="11"/>
  <c r="AJ6957" i="11"/>
  <c r="AI6952" i="11"/>
  <c r="AJ6949" i="11"/>
  <c r="AI6944" i="11"/>
  <c r="AJ6941" i="11"/>
  <c r="AJ6936" i="11"/>
  <c r="AI6933" i="11"/>
  <c r="AI6931" i="11"/>
  <c r="AJ6929" i="11"/>
  <c r="AI6924" i="11"/>
  <c r="AJ6922" i="11"/>
  <c r="AJ6920" i="11"/>
  <c r="AI6917" i="11"/>
  <c r="AI6915" i="11"/>
  <c r="AJ6913" i="11"/>
  <c r="AI6908" i="11"/>
  <c r="AJ6906" i="11"/>
  <c r="AJ6904" i="11"/>
  <c r="AI6901" i="11"/>
  <c r="AI6899" i="11"/>
  <c r="AJ6897" i="11"/>
  <c r="AI6892" i="11"/>
  <c r="AJ6890" i="11"/>
  <c r="AJ6888" i="11"/>
  <c r="AI6885" i="11"/>
  <c r="AI6883" i="11"/>
  <c r="AJ6881" i="11"/>
  <c r="AI6876" i="11"/>
  <c r="AJ6874" i="11"/>
  <c r="AJ6872" i="11"/>
  <c r="AI6869" i="11"/>
  <c r="AI6867" i="11"/>
  <c r="AJ6865" i="11"/>
  <c r="AI6860" i="11"/>
  <c r="AJ6858" i="11"/>
  <c r="AJ6856" i="11"/>
  <c r="AI6853" i="11"/>
  <c r="AI6851" i="11"/>
  <c r="AJ6849" i="11"/>
  <c r="AI6844" i="11"/>
  <c r="AJ6842" i="11"/>
  <c r="AJ6840" i="11"/>
  <c r="AI6837" i="11"/>
  <c r="AI6835" i="11"/>
  <c r="AJ6833" i="11"/>
  <c r="AI6828" i="11"/>
  <c r="AJ6826" i="11"/>
  <c r="AJ6824" i="11"/>
  <c r="AI6821" i="11"/>
  <c r="AI6819" i="11"/>
  <c r="AJ6817" i="11"/>
  <c r="AI6812" i="11"/>
  <c r="AJ6810" i="11"/>
  <c r="AJ6808" i="11"/>
  <c r="AI6805" i="11"/>
  <c r="AI6803" i="11"/>
  <c r="AJ6801" i="11"/>
  <c r="AI6796" i="11"/>
  <c r="AJ6794" i="11"/>
  <c r="AJ6792" i="11"/>
  <c r="AI6789" i="11"/>
  <c r="AI6787" i="11"/>
  <c r="AJ6785" i="11"/>
  <c r="AI6780" i="11"/>
  <c r="AJ6778" i="11"/>
  <c r="AJ6776" i="11"/>
  <c r="AI6773" i="11"/>
  <c r="AI6771" i="11"/>
  <c r="AJ6769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I7204" i="11"/>
  <c r="AI7154" i="11"/>
  <c r="AI7097" i="11"/>
  <c r="AI7078" i="11"/>
  <c r="AI7062" i="11"/>
  <c r="AI7048" i="11"/>
  <c r="AJ7034" i="11"/>
  <c r="AI7013" i="11"/>
  <c r="AJ7002" i="11"/>
  <c r="AJ6964" i="11"/>
  <c r="AI6959" i="11"/>
  <c r="AJ6948" i="11"/>
  <c r="AI6943" i="11"/>
  <c r="AJ6934" i="11"/>
  <c r="AI6927" i="11"/>
  <c r="AI6920" i="11"/>
  <c r="AJ6916" i="11"/>
  <c r="AI6913" i="11"/>
  <c r="AJ6909" i="11"/>
  <c r="AJ6902" i="11"/>
  <c r="AI6895" i="11"/>
  <c r="AI6888" i="11"/>
  <c r="AJ6884" i="11"/>
  <c r="AI6881" i="11"/>
  <c r="AJ6877" i="11"/>
  <c r="AJ6870" i="11"/>
  <c r="AI6863" i="11"/>
  <c r="AI6856" i="11"/>
  <c r="AJ6852" i="11"/>
  <c r="AI6849" i="11"/>
  <c r="AJ6845" i="11"/>
  <c r="AJ6838" i="11"/>
  <c r="AI6831" i="11"/>
  <c r="AI6824" i="11"/>
  <c r="AJ6820" i="11"/>
  <c r="AI6817" i="11"/>
  <c r="AJ6813" i="11"/>
  <c r="AJ6806" i="11"/>
  <c r="AI6799" i="11"/>
  <c r="AI6792" i="11"/>
  <c r="AJ6788" i="11"/>
  <c r="AI6785" i="11"/>
  <c r="AJ6781" i="11"/>
  <c r="AJ6774" i="11"/>
  <c r="AI6767" i="11"/>
  <c r="AJ6764" i="11"/>
  <c r="AI6759" i="11"/>
  <c r="AJ6756" i="11"/>
  <c r="AI6751" i="11"/>
  <c r="AJ6748" i="11"/>
  <c r="AI6743" i="11"/>
  <c r="AJ6740" i="11"/>
  <c r="AI6735" i="11"/>
  <c r="AJ6732" i="11"/>
  <c r="AI6727" i="11"/>
  <c r="AJ6724" i="11"/>
  <c r="AI6719" i="11"/>
  <c r="AJ6716" i="11"/>
  <c r="AI6711" i="11"/>
  <c r="AJ6708" i="11"/>
  <c r="AI6703" i="11"/>
  <c r="AJ6700" i="11"/>
  <c r="AI6695" i="11"/>
  <c r="AJ6692" i="11"/>
  <c r="AI6687" i="11"/>
  <c r="AJ6684" i="11"/>
  <c r="AI6679" i="11"/>
  <c r="AJ6676" i="11"/>
  <c r="AI6671" i="11"/>
  <c r="AJ6668" i="11"/>
  <c r="AI6663" i="11"/>
  <c r="AJ6661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J7175" i="11"/>
  <c r="AI7153" i="11"/>
  <c r="AJ7134" i="11"/>
  <c r="AJ7115" i="11"/>
  <c r="AI7096" i="11"/>
  <c r="AJ7077" i="11"/>
  <c r="AJ7047" i="11"/>
  <c r="AI7034" i="11"/>
  <c r="AJ7023" i="11"/>
  <c r="AI7002" i="11"/>
  <c r="AJ6991" i="11"/>
  <c r="AJ6983" i="11"/>
  <c r="AI6976" i="11"/>
  <c r="AJ6969" i="11"/>
  <c r="AI6964" i="11"/>
  <c r="AJ6953" i="11"/>
  <c r="AI6948" i="11"/>
  <c r="AJ6937" i="11"/>
  <c r="AJ6930" i="11"/>
  <c r="AI6923" i="11"/>
  <c r="AI6916" i="11"/>
  <c r="AJ6912" i="11"/>
  <c r="AI6909" i="11"/>
  <c r="AJ6905" i="11"/>
  <c r="AJ6898" i="11"/>
  <c r="AI6891" i="11"/>
  <c r="AI6884" i="11"/>
  <c r="AJ6880" i="11"/>
  <c r="AI6877" i="11"/>
  <c r="AJ6873" i="11"/>
  <c r="AJ6866" i="11"/>
  <c r="AI6859" i="11"/>
  <c r="AI6852" i="11"/>
  <c r="AJ6848" i="11"/>
  <c r="AI6845" i="11"/>
  <c r="AJ6841" i="11"/>
  <c r="AJ6834" i="11"/>
  <c r="AI6827" i="11"/>
  <c r="AI6820" i="11"/>
  <c r="AJ6816" i="11"/>
  <c r="AI6813" i="11"/>
  <c r="AJ6809" i="11"/>
  <c r="AJ6802" i="11"/>
  <c r="AI6795" i="11"/>
  <c r="AI6788" i="11"/>
  <c r="AJ6784" i="11"/>
  <c r="AI6781" i="11"/>
  <c r="AJ6777" i="11"/>
  <c r="AJ6770" i="11"/>
  <c r="AI6764" i="11"/>
  <c r="AJ6761" i="11"/>
  <c r="AI6756" i="11"/>
  <c r="AJ6753" i="11"/>
  <c r="AI6748" i="11"/>
  <c r="AJ6745" i="11"/>
  <c r="AI6740" i="11"/>
  <c r="AJ6737" i="11"/>
  <c r="AI6732" i="11"/>
  <c r="AJ6729" i="11"/>
  <c r="AI6724" i="11"/>
  <c r="AJ6721" i="11"/>
  <c r="AI6716" i="11"/>
  <c r="AJ6713" i="11"/>
  <c r="AI6708" i="11"/>
  <c r="AJ6705" i="11"/>
  <c r="AI6700" i="11"/>
  <c r="AJ6697" i="11"/>
  <c r="AI6692" i="11"/>
  <c r="AJ6689" i="11"/>
  <c r="AI6684" i="11"/>
  <c r="AJ6681" i="11"/>
  <c r="AI6676" i="11"/>
  <c r="AJ6673" i="11"/>
  <c r="AI6668" i="11"/>
  <c r="AJ6665" i="11"/>
  <c r="AI6661" i="11"/>
  <c r="AI6659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I7190" i="11"/>
  <c r="AI7144" i="11"/>
  <c r="AJ7106" i="11"/>
  <c r="AJ7069" i="11"/>
  <c r="AJ7018" i="11"/>
  <c r="AI6997" i="11"/>
  <c r="AI6980" i="11"/>
  <c r="AI6967" i="11"/>
  <c r="AJ6956" i="11"/>
  <c r="AI6936" i="11"/>
  <c r="AI6929" i="11"/>
  <c r="AJ6900" i="11"/>
  <c r="AJ6893" i="11"/>
  <c r="AJ6886" i="11"/>
  <c r="AI6879" i="11"/>
  <c r="AI6872" i="11"/>
  <c r="AI6865" i="11"/>
  <c r="AJ6836" i="11"/>
  <c r="AJ6829" i="11"/>
  <c r="AJ6822" i="11"/>
  <c r="AI6815" i="11"/>
  <c r="AI6808" i="11"/>
  <c r="AI6801" i="11"/>
  <c r="AJ6772" i="11"/>
  <c r="AJ6760" i="11"/>
  <c r="AI6755" i="11"/>
  <c r="AJ6744" i="11"/>
  <c r="AI6739" i="11"/>
  <c r="AJ6728" i="11"/>
  <c r="AI6723" i="11"/>
  <c r="AJ6712" i="11"/>
  <c r="AI6707" i="11"/>
  <c r="AJ6696" i="11"/>
  <c r="AI6691" i="11"/>
  <c r="AJ6680" i="11"/>
  <c r="AI6675" i="11"/>
  <c r="AJ6664" i="11"/>
  <c r="AJ6660" i="11"/>
  <c r="AI6657" i="11"/>
  <c r="AJ6654" i="11"/>
  <c r="AI6649" i="11"/>
  <c r="AJ6646" i="11"/>
  <c r="AI6641" i="11"/>
  <c r="AJ6638" i="11"/>
  <c r="AI6633" i="11"/>
  <c r="AJ6630" i="11"/>
  <c r="AI6625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I6513" i="11"/>
  <c r="AJ6510" i="11"/>
  <c r="AI6505" i="11"/>
  <c r="AJ6502" i="11"/>
  <c r="AI6497" i="11"/>
  <c r="AJ6494" i="11"/>
  <c r="AI6489" i="11"/>
  <c r="AJ6486" i="11"/>
  <c r="AI6481" i="11"/>
  <c r="AJ6478" i="11"/>
  <c r="AI6473" i="11"/>
  <c r="AJ6470" i="11"/>
  <c r="AI6465" i="11"/>
  <c r="AJ6462" i="11"/>
  <c r="AI6457" i="11"/>
  <c r="AJ6454" i="11"/>
  <c r="AI6449" i="11"/>
  <c r="AJ6446" i="11"/>
  <c r="AI6441" i="11"/>
  <c r="AJ6438" i="11"/>
  <c r="AI6433" i="11"/>
  <c r="AJ6430" i="11"/>
  <c r="AI6425" i="11"/>
  <c r="AJ6422" i="11"/>
  <c r="AI6417" i="11"/>
  <c r="AJ6414" i="11"/>
  <c r="AI6409" i="11"/>
  <c r="AJ6406" i="11"/>
  <c r="AI6401" i="11"/>
  <c r="AJ6398" i="11"/>
  <c r="AI6393" i="11"/>
  <c r="AJ6390" i="11"/>
  <c r="AI6385" i="11"/>
  <c r="AJ6382" i="11"/>
  <c r="AI6377" i="11"/>
  <c r="AJ6374" i="11"/>
  <c r="AI6369" i="11"/>
  <c r="AJ6366" i="11"/>
  <c r="AI6361" i="11"/>
  <c r="AJ6358" i="11"/>
  <c r="AI6353" i="11"/>
  <c r="AJ6350" i="11"/>
  <c r="AI6345" i="11"/>
  <c r="AJ6342" i="11"/>
  <c r="AI6337" i="11"/>
  <c r="AJ6334" i="11"/>
  <c r="AI6329" i="11"/>
  <c r="AJ6326" i="11"/>
  <c r="AI6321" i="11"/>
  <c r="AJ6318" i="11"/>
  <c r="AI6313" i="11"/>
  <c r="AI6311" i="11"/>
  <c r="AI6309" i="11"/>
  <c r="AJ6307" i="11"/>
  <c r="AI6302" i="11"/>
  <c r="AJ6300" i="11"/>
  <c r="AJ6298" i="11"/>
  <c r="AI6295" i="11"/>
  <c r="AI6293" i="11"/>
  <c r="AJ6291" i="11"/>
  <c r="AI6286" i="11"/>
  <c r="AJ6284" i="11"/>
  <c r="AJ6282" i="11"/>
  <c r="AI6279" i="11"/>
  <c r="AI6277" i="11"/>
  <c r="AJ6275" i="11"/>
  <c r="AI6270" i="11"/>
  <c r="AJ6268" i="11"/>
  <c r="AJ6266" i="11"/>
  <c r="AI6263" i="11"/>
  <c r="AI6261" i="11"/>
  <c r="AJ6259" i="11"/>
  <c r="AI6254" i="11"/>
  <c r="AJ6252" i="11"/>
  <c r="AJ6250" i="11"/>
  <c r="AI6247" i="11"/>
  <c r="AI6245" i="11"/>
  <c r="AJ6243" i="11"/>
  <c r="AI6238" i="11"/>
  <c r="AJ6236" i="11"/>
  <c r="AJ6234" i="11"/>
  <c r="AI6231" i="11"/>
  <c r="AI6229" i="11"/>
  <c r="AJ6227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J6127" i="11"/>
  <c r="AI6126" i="11"/>
  <c r="AJ6123" i="11"/>
  <c r="AI6122" i="11"/>
  <c r="AJ6119" i="11"/>
  <c r="AI6118" i="11"/>
  <c r="AJ6115" i="11"/>
  <c r="AI6114" i="11"/>
  <c r="AJ6111" i="11"/>
  <c r="AI6110" i="11"/>
  <c r="AJ6107" i="11"/>
  <c r="AI6106" i="11"/>
  <c r="AJ6103" i="11"/>
  <c r="AI6102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7189" i="11"/>
  <c r="AI7106" i="11"/>
  <c r="AJ7040" i="11"/>
  <c r="AI7018" i="11"/>
  <c r="AI6956" i="11"/>
  <c r="AJ6945" i="11"/>
  <c r="AJ6928" i="11"/>
  <c r="AJ6921" i="11"/>
  <c r="AJ6914" i="11"/>
  <c r="AI6907" i="11"/>
  <c r="AI6900" i="11"/>
  <c r="AI6893" i="11"/>
  <c r="AJ6864" i="11"/>
  <c r="AJ6857" i="11"/>
  <c r="AJ6850" i="11"/>
  <c r="AI6843" i="11"/>
  <c r="AI6836" i="11"/>
  <c r="AI6829" i="11"/>
  <c r="AJ6800" i="11"/>
  <c r="AJ6793" i="11"/>
  <c r="AJ6786" i="11"/>
  <c r="AI6779" i="11"/>
  <c r="AI6772" i="11"/>
  <c r="AJ6765" i="11"/>
  <c r="AI6760" i="11"/>
  <c r="AJ6749" i="11"/>
  <c r="AI6744" i="11"/>
  <c r="AJ6733" i="11"/>
  <c r="AI6728" i="11"/>
  <c r="AJ6717" i="11"/>
  <c r="AI6712" i="11"/>
  <c r="AJ6701" i="11"/>
  <c r="AI6696" i="11"/>
  <c r="AJ6685" i="11"/>
  <c r="AI6680" i="11"/>
  <c r="AJ6669" i="11"/>
  <c r="AI6664" i="11"/>
  <c r="AI6660" i="11"/>
  <c r="AI6654" i="11"/>
  <c r="AJ6651" i="11"/>
  <c r="AI6646" i="11"/>
  <c r="AJ6643" i="11"/>
  <c r="AI6638" i="11"/>
  <c r="AJ6635" i="11"/>
  <c r="AI6630" i="11"/>
  <c r="AJ6627" i="11"/>
  <c r="AI6622" i="11"/>
  <c r="AJ6619" i="11"/>
  <c r="AI6614" i="11"/>
  <c r="AJ6611" i="11"/>
  <c r="AI6606" i="11"/>
  <c r="AJ6603" i="11"/>
  <c r="AI6598" i="11"/>
  <c r="AJ6595" i="11"/>
  <c r="AI6590" i="11"/>
  <c r="AJ6587" i="11"/>
  <c r="AI6582" i="11"/>
  <c r="AJ6579" i="11"/>
  <c r="AI6574" i="11"/>
  <c r="AJ6571" i="11"/>
  <c r="AI6566" i="11"/>
  <c r="AJ6563" i="11"/>
  <c r="AI6558" i="11"/>
  <c r="AJ6555" i="11"/>
  <c r="AI6550" i="11"/>
  <c r="AJ6547" i="11"/>
  <c r="AI6542" i="11"/>
  <c r="AJ6539" i="11"/>
  <c r="AI6534" i="11"/>
  <c r="AJ6531" i="11"/>
  <c r="AI6526" i="11"/>
  <c r="AJ6523" i="11"/>
  <c r="AI6518" i="11"/>
  <c r="AJ6515" i="11"/>
  <c r="AI6510" i="11"/>
  <c r="AJ6507" i="11"/>
  <c r="AI6502" i="11"/>
  <c r="AJ6499" i="11"/>
  <c r="AI6494" i="11"/>
  <c r="AJ6491" i="11"/>
  <c r="AI6486" i="11"/>
  <c r="AJ6483" i="11"/>
  <c r="AI6478" i="11"/>
  <c r="AJ6475" i="11"/>
  <c r="AI6470" i="11"/>
  <c r="AJ6467" i="11"/>
  <c r="AI6462" i="11"/>
  <c r="AJ6459" i="11"/>
  <c r="AI6454" i="11"/>
  <c r="AJ6451" i="11"/>
  <c r="AI6446" i="11"/>
  <c r="AJ6443" i="11"/>
  <c r="AI6438" i="11"/>
  <c r="AJ6435" i="11"/>
  <c r="AI6430" i="11"/>
  <c r="AJ6427" i="11"/>
  <c r="AI6422" i="11"/>
  <c r="AJ6419" i="11"/>
  <c r="AI6414" i="11"/>
  <c r="AJ6411" i="11"/>
  <c r="AI6406" i="11"/>
  <c r="AJ6403" i="11"/>
  <c r="AI6398" i="11"/>
  <c r="AJ6395" i="11"/>
  <c r="AI6390" i="11"/>
  <c r="AJ6387" i="11"/>
  <c r="AI6382" i="11"/>
  <c r="AJ6379" i="11"/>
  <c r="AI6374" i="11"/>
  <c r="AJ6371" i="11"/>
  <c r="AI6366" i="11"/>
  <c r="AJ6363" i="11"/>
  <c r="AI6358" i="11"/>
  <c r="AJ6355" i="11"/>
  <c r="AI6350" i="11"/>
  <c r="AJ6347" i="11"/>
  <c r="AI6342" i="11"/>
  <c r="AJ6339" i="11"/>
  <c r="AI6334" i="11"/>
  <c r="AJ6331" i="11"/>
  <c r="AI6326" i="11"/>
  <c r="AJ6323" i="11"/>
  <c r="AI6318" i="11"/>
  <c r="AJ6315" i="11"/>
  <c r="AJ6310" i="11"/>
  <c r="AI6307" i="11"/>
  <c r="AI6305" i="11"/>
  <c r="AJ6303" i="11"/>
  <c r="AI6298" i="11"/>
  <c r="AJ6296" i="11"/>
  <c r="AJ6294" i="11"/>
  <c r="AI6291" i="11"/>
  <c r="AI6289" i="11"/>
  <c r="AJ6287" i="11"/>
  <c r="AI6282" i="11"/>
  <c r="AJ6280" i="11"/>
  <c r="AJ6278" i="11"/>
  <c r="AI6275" i="11"/>
  <c r="AI6273" i="11"/>
  <c r="AJ6271" i="11"/>
  <c r="AI6266" i="11"/>
  <c r="AJ6264" i="11"/>
  <c r="AJ6262" i="11"/>
  <c r="AI6259" i="11"/>
  <c r="AI6257" i="11"/>
  <c r="AJ6255" i="11"/>
  <c r="AI6250" i="11"/>
  <c r="AJ6248" i="11"/>
  <c r="AJ6246" i="11"/>
  <c r="AI6243" i="11"/>
  <c r="AI6241" i="11"/>
  <c r="AJ6239" i="11"/>
  <c r="AI6234" i="11"/>
  <c r="AJ6232" i="11"/>
  <c r="AJ6230" i="11"/>
  <c r="AI6227" i="11"/>
  <c r="AI6225" i="11"/>
  <c r="AJ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J7163" i="11"/>
  <c r="AJ7087" i="11"/>
  <c r="AI7029" i="11"/>
  <c r="AJ6987" i="11"/>
  <c r="AJ6940" i="11"/>
  <c r="AJ6925" i="11"/>
  <c r="AI6911" i="11"/>
  <c r="AI6897" i="11"/>
  <c r="AJ6868" i="11"/>
  <c r="AJ6854" i="11"/>
  <c r="AI6840" i="11"/>
  <c r="AJ6797" i="11"/>
  <c r="AI6783" i="11"/>
  <c r="AI6769" i="11"/>
  <c r="AI6747" i="11"/>
  <c r="AJ6736" i="11"/>
  <c r="AI6715" i="11"/>
  <c r="AJ6704" i="11"/>
  <c r="AI6683" i="11"/>
  <c r="AJ6672" i="11"/>
  <c r="AJ6662" i="11"/>
  <c r="AJ6650" i="11"/>
  <c r="AI6645" i="11"/>
  <c r="AJ6634" i="11"/>
  <c r="AI6629" i="11"/>
  <c r="AJ6618" i="11"/>
  <c r="AI6613" i="11"/>
  <c r="AJ6602" i="11"/>
  <c r="AI6597" i="11"/>
  <c r="AJ6586" i="11"/>
  <c r="AI6581" i="11"/>
  <c r="AJ6570" i="11"/>
  <c r="AI6565" i="11"/>
  <c r="AJ6554" i="11"/>
  <c r="AI6549" i="11"/>
  <c r="AJ6538" i="11"/>
  <c r="AI6533" i="11"/>
  <c r="AJ6522" i="11"/>
  <c r="AI6517" i="11"/>
  <c r="AJ6506" i="11"/>
  <c r="AI6501" i="11"/>
  <c r="AJ6490" i="11"/>
  <c r="AI6485" i="11"/>
  <c r="AJ6474" i="11"/>
  <c r="AI6469" i="11"/>
  <c r="AJ6458" i="11"/>
  <c r="AI6453" i="11"/>
  <c r="AJ6442" i="11"/>
  <c r="AI6437" i="11"/>
  <c r="AJ6426" i="11"/>
  <c r="AI6421" i="11"/>
  <c r="AJ6410" i="11"/>
  <c r="AI6405" i="11"/>
  <c r="AJ6394" i="11"/>
  <c r="AI6389" i="11"/>
  <c r="AJ6378" i="11"/>
  <c r="AI6373" i="11"/>
  <c r="AJ6362" i="11"/>
  <c r="AI6357" i="11"/>
  <c r="AJ6346" i="11"/>
  <c r="AI6341" i="11"/>
  <c r="AJ6330" i="11"/>
  <c r="AI6325" i="11"/>
  <c r="AJ6314" i="11"/>
  <c r="AI6310" i="11"/>
  <c r="AJ6306" i="11"/>
  <c r="AI6303" i="11"/>
  <c r="AJ6299" i="11"/>
  <c r="AJ6292" i="11"/>
  <c r="AI6285" i="11"/>
  <c r="AI6278" i="11"/>
  <c r="AJ6274" i="11"/>
  <c r="AI6271" i="11"/>
  <c r="AJ6267" i="11"/>
  <c r="AJ6260" i="11"/>
  <c r="AI6253" i="11"/>
  <c r="AI6246" i="11"/>
  <c r="AJ6242" i="11"/>
  <c r="AI6239" i="11"/>
  <c r="AJ6235" i="11"/>
  <c r="AJ6228" i="11"/>
  <c r="AJ6221" i="11"/>
  <c r="AI6216" i="11"/>
  <c r="AJ6213" i="11"/>
  <c r="AI6208" i="11"/>
  <c r="AJ6205" i="11"/>
  <c r="AI6200" i="11"/>
  <c r="AJ6197" i="11"/>
  <c r="AI6192" i="11"/>
  <c r="AJ6189" i="11"/>
  <c r="AI6184" i="11"/>
  <c r="AJ6181" i="11"/>
  <c r="AI6176" i="11"/>
  <c r="AJ6173" i="11"/>
  <c r="AI6168" i="11"/>
  <c r="AJ6165" i="11"/>
  <c r="AI6160" i="11"/>
  <c r="AJ6157" i="11"/>
  <c r="AI6152" i="11"/>
  <c r="AJ6149" i="11"/>
  <c r="AI6144" i="11"/>
  <c r="AJ6141" i="11"/>
  <c r="AI6136" i="11"/>
  <c r="AJ6133" i="11"/>
  <c r="AI6128" i="11"/>
  <c r="AJ6125" i="11"/>
  <c r="AI6120" i="11"/>
  <c r="AJ6117" i="11"/>
  <c r="AI6112" i="11"/>
  <c r="AJ6109" i="11"/>
  <c r="AI6104" i="11"/>
  <c r="AJ6101" i="11"/>
  <c r="AI6096" i="11"/>
  <c r="AJ6093" i="11"/>
  <c r="AI6088" i="11"/>
  <c r="AJ6085" i="11"/>
  <c r="AI6080" i="11"/>
  <c r="AJ6077" i="11"/>
  <c r="AI6072" i="11"/>
  <c r="AJ6069" i="11"/>
  <c r="AI6064" i="11"/>
  <c r="AJ6061" i="11"/>
  <c r="AI6059" i="11"/>
  <c r="AJ6057" i="11"/>
  <c r="AI6052" i="11"/>
  <c r="AJ6050" i="11"/>
  <c r="AJ6048" i="11"/>
  <c r="AI6045" i="11"/>
  <c r="AI6043" i="11"/>
  <c r="AJ6041" i="11"/>
  <c r="AI6036" i="11"/>
  <c r="AJ6034" i="11"/>
  <c r="AJ6032" i="11"/>
  <c r="AI6029" i="11"/>
  <c r="AI6027" i="11"/>
  <c r="AJ6025" i="11"/>
  <c r="AI6020" i="11"/>
  <c r="AJ6018" i="11"/>
  <c r="AJ6016" i="11"/>
  <c r="AI6013" i="11"/>
  <c r="AI6011" i="11"/>
  <c r="AJ6009" i="11"/>
  <c r="AI6004" i="11"/>
  <c r="AJ6002" i="11"/>
  <c r="AJ6000" i="11"/>
  <c r="AI5997" i="11"/>
  <c r="AI5995" i="11"/>
  <c r="AJ5993" i="11"/>
  <c r="AI5988" i="11"/>
  <c r="AJ5986" i="11"/>
  <c r="AJ5984" i="11"/>
  <c r="AI5981" i="11"/>
  <c r="AI5979" i="11"/>
  <c r="AJ5977" i="11"/>
  <c r="AI5972" i="11"/>
  <c r="AJ5970" i="11"/>
  <c r="AJ5968" i="11"/>
  <c r="AI5965" i="11"/>
  <c r="AI5963" i="11"/>
  <c r="AJ5961" i="11"/>
  <c r="AI5956" i="11"/>
  <c r="AJ5954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6961" i="11"/>
  <c r="AI6940" i="11"/>
  <c r="AI6925" i="11"/>
  <c r="AJ6896" i="11"/>
  <c r="AJ6882" i="11"/>
  <c r="AI6868" i="11"/>
  <c r="AJ6825" i="11"/>
  <c r="AI6811" i="11"/>
  <c r="AI6797" i="11"/>
  <c r="AJ6768" i="11"/>
  <c r="AJ6757" i="11"/>
  <c r="AI6736" i="11"/>
  <c r="AJ6725" i="11"/>
  <c r="AI6704" i="11"/>
  <c r="AJ6693" i="11"/>
  <c r="AI6672" i="11"/>
  <c r="AJ6655" i="11"/>
  <c r="AI6650" i="11"/>
  <c r="AJ6639" i="11"/>
  <c r="AI6634" i="11"/>
  <c r="AJ6623" i="11"/>
  <c r="AI6618" i="11"/>
  <c r="AJ6607" i="11"/>
  <c r="AI6602" i="11"/>
  <c r="AJ6591" i="11"/>
  <c r="AI6586" i="11"/>
  <c r="AJ6575" i="11"/>
  <c r="AI6570" i="11"/>
  <c r="AJ6559" i="11"/>
  <c r="AI6554" i="11"/>
  <c r="AJ6543" i="11"/>
  <c r="AI6538" i="11"/>
  <c r="AJ6527" i="11"/>
  <c r="AI6522" i="11"/>
  <c r="AJ6511" i="11"/>
  <c r="AI6506" i="11"/>
  <c r="AJ6495" i="11"/>
  <c r="AI6490" i="11"/>
  <c r="AJ6479" i="11"/>
  <c r="AI6474" i="11"/>
  <c r="AJ6463" i="11"/>
  <c r="AI6458" i="11"/>
  <c r="AJ6447" i="11"/>
  <c r="AI6442" i="11"/>
  <c r="AJ6431" i="11"/>
  <c r="AI6426" i="11"/>
  <c r="AJ6415" i="11"/>
  <c r="AI6410" i="11"/>
  <c r="AJ6399" i="11"/>
  <c r="AI6394" i="11"/>
  <c r="AJ6383" i="11"/>
  <c r="AI6378" i="11"/>
  <c r="AJ6367" i="11"/>
  <c r="AI6362" i="11"/>
  <c r="AJ6351" i="11"/>
  <c r="AI6346" i="11"/>
  <c r="AJ6335" i="11"/>
  <c r="AI6330" i="11"/>
  <c r="AJ6319" i="11"/>
  <c r="AI6314" i="11"/>
  <c r="AI6306" i="11"/>
  <c r="AJ6302" i="11"/>
  <c r="AI6299" i="11"/>
  <c r="AJ6295" i="11"/>
  <c r="AJ6288" i="11"/>
  <c r="AI6281" i="11"/>
  <c r="AI6274" i="11"/>
  <c r="AJ6270" i="11"/>
  <c r="AI6267" i="11"/>
  <c r="AJ6263" i="11"/>
  <c r="AJ6256" i="11"/>
  <c r="AI6249" i="11"/>
  <c r="AI6242" i="11"/>
  <c r="AJ6238" i="11"/>
  <c r="AI6235" i="11"/>
  <c r="AJ6231" i="11"/>
  <c r="AJ6224" i="11"/>
  <c r="AI6221" i="11"/>
  <c r="AJ6218" i="11"/>
  <c r="AI6213" i="11"/>
  <c r="AJ6210" i="11"/>
  <c r="AI6205" i="11"/>
  <c r="AJ6202" i="11"/>
  <c r="AI6197" i="11"/>
  <c r="AJ6194" i="11"/>
  <c r="AI6189" i="11"/>
  <c r="AJ6186" i="11"/>
  <c r="AI6181" i="11"/>
  <c r="AJ6178" i="11"/>
  <c r="AI6173" i="11"/>
  <c r="AJ6170" i="11"/>
  <c r="AI6165" i="11"/>
  <c r="AJ6162" i="11"/>
  <c r="AI6157" i="11"/>
  <c r="AJ6154" i="11"/>
  <c r="AI6149" i="11"/>
  <c r="AJ6146" i="11"/>
  <c r="AI6141" i="11"/>
  <c r="AJ6138" i="11"/>
  <c r="AI6133" i="11"/>
  <c r="AJ6130" i="11"/>
  <c r="AI6125" i="11"/>
  <c r="AJ6122" i="11"/>
  <c r="AI6117" i="11"/>
  <c r="AJ6114" i="11"/>
  <c r="AI6109" i="11"/>
  <c r="AJ6106" i="11"/>
  <c r="AI6101" i="11"/>
  <c r="AJ6098" i="11"/>
  <c r="AI6093" i="11"/>
  <c r="AJ6090" i="11"/>
  <c r="AI6085" i="11"/>
  <c r="AJ6082" i="11"/>
  <c r="AI6077" i="11"/>
  <c r="AJ6074" i="11"/>
  <c r="AI6069" i="11"/>
  <c r="AJ6066" i="11"/>
  <c r="AI6061" i="11"/>
  <c r="AI6057" i="11"/>
  <c r="AI6055" i="11"/>
  <c r="AJ6053" i="11"/>
  <c r="AI6048" i="11"/>
  <c r="AJ6046" i="11"/>
  <c r="AJ6044" i="11"/>
  <c r="AI6041" i="11"/>
  <c r="AI6039" i="11"/>
  <c r="AJ6037" i="11"/>
  <c r="AI6032" i="11"/>
  <c r="AJ6030" i="11"/>
  <c r="AJ6028" i="11"/>
  <c r="AI6025" i="11"/>
  <c r="AI6023" i="11"/>
  <c r="AJ6021" i="11"/>
  <c r="AI6016" i="11"/>
  <c r="AJ6014" i="11"/>
  <c r="AJ6012" i="11"/>
  <c r="AI6009" i="11"/>
  <c r="AI6007" i="11"/>
  <c r="AJ6005" i="11"/>
  <c r="AI6000" i="11"/>
  <c r="AJ5998" i="11"/>
  <c r="AJ5996" i="11"/>
  <c r="AI5993" i="11"/>
  <c r="AI5991" i="11"/>
  <c r="AJ5989" i="11"/>
  <c r="AI5984" i="11"/>
  <c r="AJ5982" i="11"/>
  <c r="AJ5980" i="11"/>
  <c r="AI5977" i="11"/>
  <c r="AI5975" i="11"/>
  <c r="AJ5973" i="11"/>
  <c r="AI5968" i="11"/>
  <c r="AJ5966" i="11"/>
  <c r="AJ5964" i="11"/>
  <c r="AI5961" i="11"/>
  <c r="AI5959" i="11"/>
  <c r="AJ5957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J7125" i="11"/>
  <c r="AI7055" i="11"/>
  <c r="AI6973" i="11"/>
  <c r="AI6951" i="11"/>
  <c r="AJ6932" i="11"/>
  <c r="AJ6918" i="11"/>
  <c r="AI6904" i="11"/>
  <c r="AJ6861" i="11"/>
  <c r="AI6847" i="11"/>
  <c r="AI6833" i="11"/>
  <c r="AJ6804" i="11"/>
  <c r="AJ6790" i="11"/>
  <c r="AI6776" i="11"/>
  <c r="AI6763" i="11"/>
  <c r="AJ6752" i="11"/>
  <c r="AI6731" i="11"/>
  <c r="AJ6720" i="11"/>
  <c r="AI6699" i="11"/>
  <c r="AJ6688" i="11"/>
  <c r="AI6667" i="11"/>
  <c r="AI6653" i="11"/>
  <c r="AJ6642" i="11"/>
  <c r="AI6637" i="11"/>
  <c r="AJ6626" i="11"/>
  <c r="AI6621" i="11"/>
  <c r="AJ6610" i="11"/>
  <c r="AI6605" i="11"/>
  <c r="AJ6594" i="11"/>
  <c r="AI6589" i="11"/>
  <c r="AJ6578" i="11"/>
  <c r="AI6573" i="11"/>
  <c r="AJ6562" i="11"/>
  <c r="AI6557" i="11"/>
  <c r="AJ6546" i="11"/>
  <c r="AI6541" i="11"/>
  <c r="AJ6530" i="11"/>
  <c r="AI6525" i="11"/>
  <c r="AJ6514" i="11"/>
  <c r="AI6509" i="11"/>
  <c r="AJ6498" i="11"/>
  <c r="AI6493" i="11"/>
  <c r="AJ6482" i="11"/>
  <c r="AI6477" i="11"/>
  <c r="AJ6466" i="11"/>
  <c r="AI6461" i="11"/>
  <c r="AJ6450" i="11"/>
  <c r="AI6445" i="11"/>
  <c r="AJ6434" i="11"/>
  <c r="AI6429" i="11"/>
  <c r="AJ6418" i="11"/>
  <c r="AI6413" i="11"/>
  <c r="AJ6402" i="11"/>
  <c r="AI6397" i="11"/>
  <c r="AJ6386" i="11"/>
  <c r="AI6381" i="11"/>
  <c r="AJ6370" i="11"/>
  <c r="AI6365" i="11"/>
  <c r="AJ6354" i="11"/>
  <c r="AI6349" i="11"/>
  <c r="AJ6338" i="11"/>
  <c r="AI6333" i="11"/>
  <c r="AJ6322" i="11"/>
  <c r="AI6317" i="11"/>
  <c r="AJ6308" i="11"/>
  <c r="AI6301" i="11"/>
  <c r="AI6294" i="11"/>
  <c r="AJ6290" i="11"/>
  <c r="AI6287" i="11"/>
  <c r="AJ6283" i="11"/>
  <c r="AJ6276" i="11"/>
  <c r="AI6269" i="11"/>
  <c r="AI6262" i="11"/>
  <c r="AJ6258" i="11"/>
  <c r="AI6255" i="11"/>
  <c r="AJ6251" i="11"/>
  <c r="AJ6889" i="11"/>
  <c r="AJ6832" i="11"/>
  <c r="AI6688" i="11"/>
  <c r="AJ6631" i="11"/>
  <c r="AI6610" i="11"/>
  <c r="AJ6567" i="11"/>
  <c r="AI6546" i="11"/>
  <c r="AJ6503" i="11"/>
  <c r="AI6482" i="11"/>
  <c r="AJ6439" i="11"/>
  <c r="AI6418" i="11"/>
  <c r="AJ6375" i="11"/>
  <c r="AI6354" i="11"/>
  <c r="AJ6311" i="11"/>
  <c r="AI6297" i="11"/>
  <c r="AI6283" i="11"/>
  <c r="AJ6254" i="11"/>
  <c r="AJ6244" i="11"/>
  <c r="AI6237" i="11"/>
  <c r="AI6230" i="11"/>
  <c r="AI6223" i="11"/>
  <c r="AJ6217" i="11"/>
  <c r="AI6212" i="11"/>
  <c r="AJ6201" i="11"/>
  <c r="AI6196" i="11"/>
  <c r="AJ6185" i="11"/>
  <c r="AI6180" i="11"/>
  <c r="AJ6169" i="11"/>
  <c r="AI6164" i="11"/>
  <c r="AJ6153" i="11"/>
  <c r="AI6148" i="11"/>
  <c r="AJ6137" i="11"/>
  <c r="AI6132" i="11"/>
  <c r="AJ6121" i="11"/>
  <c r="AI6116" i="11"/>
  <c r="AJ6105" i="11"/>
  <c r="AI6100" i="11"/>
  <c r="AJ6089" i="11"/>
  <c r="AI6084" i="11"/>
  <c r="AJ6073" i="11"/>
  <c r="AI6068" i="11"/>
  <c r="AJ6058" i="11"/>
  <c r="AI6051" i="11"/>
  <c r="AI6044" i="11"/>
  <c r="AJ6040" i="11"/>
  <c r="AI6037" i="11"/>
  <c r="AJ6033" i="11"/>
  <c r="AJ6026" i="11"/>
  <c r="AI6019" i="11"/>
  <c r="AI6012" i="11"/>
  <c r="AJ6008" i="11"/>
  <c r="AI6005" i="11"/>
  <c r="AJ6001" i="11"/>
  <c r="AJ5994" i="11"/>
  <c r="AI5987" i="11"/>
  <c r="AI5980" i="11"/>
  <c r="AJ5976" i="11"/>
  <c r="AI5973" i="11"/>
  <c r="AJ5969" i="11"/>
  <c r="AJ5962" i="11"/>
  <c r="AI5955" i="11"/>
  <c r="AI5949" i="11"/>
  <c r="AJ5946" i="11"/>
  <c r="AI5941" i="11"/>
  <c r="AJ5938" i="11"/>
  <c r="AI5933" i="11"/>
  <c r="AJ5930" i="11"/>
  <c r="AI5925" i="11"/>
  <c r="AJ5922" i="11"/>
  <c r="AI5917" i="11"/>
  <c r="AJ5914" i="11"/>
  <c r="AI5909" i="11"/>
  <c r="AJ5906" i="11"/>
  <c r="AI5901" i="11"/>
  <c r="AJ5898" i="11"/>
  <c r="AI5893" i="11"/>
  <c r="AJ5890" i="11"/>
  <c r="AI5885" i="11"/>
  <c r="AJ5882" i="11"/>
  <c r="AI5877" i="11"/>
  <c r="AJ5874" i="11"/>
  <c r="AI5869" i="11"/>
  <c r="AJ5866" i="11"/>
  <c r="AI5861" i="11"/>
  <c r="AJ5858" i="11"/>
  <c r="AI5853" i="11"/>
  <c r="AJ5850" i="11"/>
  <c r="AI5845" i="11"/>
  <c r="AJ5842" i="11"/>
  <c r="AI5837" i="11"/>
  <c r="AJ5834" i="11"/>
  <c r="AI5829" i="11"/>
  <c r="AJ5826" i="11"/>
  <c r="AI5821" i="11"/>
  <c r="AJ5818" i="11"/>
  <c r="AI5813" i="11"/>
  <c r="AJ5810" i="11"/>
  <c r="AI5805" i="11"/>
  <c r="AJ5802" i="11"/>
  <c r="AI5797" i="11"/>
  <c r="AJ5794" i="11"/>
  <c r="AI5789" i="11"/>
  <c r="AJ5786" i="11"/>
  <c r="AI5781" i="11"/>
  <c r="AJ5778" i="11"/>
  <c r="AI5773" i="11"/>
  <c r="AJ5770" i="11"/>
  <c r="AI5765" i="11"/>
  <c r="AJ5762" i="11"/>
  <c r="AI5757" i="11"/>
  <c r="AJ5754" i="11"/>
  <c r="AI5749" i="11"/>
  <c r="AJ5746" i="11"/>
  <c r="AI5741" i="11"/>
  <c r="AJ5738" i="11"/>
  <c r="AI5733" i="11"/>
  <c r="AJ5730" i="11"/>
  <c r="AI5725" i="11"/>
  <c r="AJ5722" i="11"/>
  <c r="AI5714" i="11"/>
  <c r="AJ5712" i="11"/>
  <c r="AJ5710" i="11"/>
  <c r="AI5707" i="11"/>
  <c r="AI5705" i="11"/>
  <c r="AJ5703" i="11"/>
  <c r="AI5698" i="11"/>
  <c r="AJ5696" i="11"/>
  <c r="AJ5694" i="11"/>
  <c r="AI5691" i="11"/>
  <c r="AI5689" i="11"/>
  <c r="AJ5687" i="11"/>
  <c r="AI5682" i="11"/>
  <c r="AJ5680" i="11"/>
  <c r="AJ5678" i="11"/>
  <c r="AI5675" i="11"/>
  <c r="AI5673" i="11"/>
  <c r="AJ5671" i="11"/>
  <c r="AI5666" i="11"/>
  <c r="AJ5664" i="11"/>
  <c r="AJ5662" i="11"/>
  <c r="AI5659" i="11"/>
  <c r="AI5657" i="11"/>
  <c r="AJ5655" i="11"/>
  <c r="AI5650" i="11"/>
  <c r="AJ5648" i="11"/>
  <c r="AJ5646" i="11"/>
  <c r="AI5643" i="11"/>
  <c r="AI5641" i="11"/>
  <c r="AJ5639" i="11"/>
  <c r="AI5634" i="11"/>
  <c r="AJ5632" i="11"/>
  <c r="AJ5630" i="11"/>
  <c r="AI5627" i="11"/>
  <c r="AI5625" i="11"/>
  <c r="AJ5623" i="11"/>
  <c r="AI5620" i="11"/>
  <c r="AI6932" i="11"/>
  <c r="AI6875" i="11"/>
  <c r="AJ6818" i="11"/>
  <c r="AI6720" i="11"/>
  <c r="AJ6677" i="11"/>
  <c r="AJ6647" i="11"/>
  <c r="AI6626" i="11"/>
  <c r="AJ6583" i="11"/>
  <c r="AI6562" i="11"/>
  <c r="AJ6519" i="11"/>
  <c r="AI6498" i="11"/>
  <c r="AJ6455" i="11"/>
  <c r="AI6434" i="11"/>
  <c r="AJ6391" i="11"/>
  <c r="AI6370" i="11"/>
  <c r="AJ6327" i="11"/>
  <c r="AJ6279" i="11"/>
  <c r="AI6265" i="11"/>
  <c r="AI6251" i="11"/>
  <c r="AJ6222" i="11"/>
  <c r="AI6217" i="11"/>
  <c r="AJ6206" i="11"/>
  <c r="AI6201" i="11"/>
  <c r="AJ6190" i="11"/>
  <c r="AI6185" i="11"/>
  <c r="AJ6174" i="11"/>
  <c r="AI6169" i="11"/>
  <c r="AJ6158" i="11"/>
  <c r="AI6153" i="11"/>
  <c r="AJ6142" i="11"/>
  <c r="AI6137" i="11"/>
  <c r="AJ6126" i="11"/>
  <c r="AI6121" i="11"/>
  <c r="AJ6110" i="11"/>
  <c r="AI6105" i="11"/>
  <c r="AJ6094" i="11"/>
  <c r="AI6089" i="11"/>
  <c r="AJ6078" i="11"/>
  <c r="AI6073" i="11"/>
  <c r="AJ6062" i="11"/>
  <c r="AJ6054" i="11"/>
  <c r="AI6047" i="11"/>
  <c r="AI6040" i="11"/>
  <c r="AJ6036" i="11"/>
  <c r="AI6033" i="11"/>
  <c r="AJ6029" i="11"/>
  <c r="AJ6022" i="11"/>
  <c r="AI6015" i="11"/>
  <c r="AI6008" i="11"/>
  <c r="AJ6004" i="11"/>
  <c r="AI6001" i="11"/>
  <c r="AJ5997" i="11"/>
  <c r="AJ5990" i="11"/>
  <c r="AI5983" i="11"/>
  <c r="AI5976" i="11"/>
  <c r="AJ5972" i="11"/>
  <c r="AI5969" i="11"/>
  <c r="AJ5965" i="11"/>
  <c r="AJ5958" i="11"/>
  <c r="AJ5951" i="11"/>
  <c r="AI5946" i="11"/>
  <c r="AJ5943" i="11"/>
  <c r="AI5938" i="11"/>
  <c r="AJ5935" i="11"/>
  <c r="AI5930" i="11"/>
  <c r="AJ5927" i="11"/>
  <c r="AI5922" i="11"/>
  <c r="AJ5919" i="11"/>
  <c r="AI5914" i="11"/>
  <c r="AJ5911" i="11"/>
  <c r="AI5906" i="11"/>
  <c r="AJ5903" i="11"/>
  <c r="AI5898" i="11"/>
  <c r="AJ5895" i="11"/>
  <c r="AI5890" i="11"/>
  <c r="AJ5887" i="11"/>
  <c r="AI5882" i="11"/>
  <c r="AJ5879" i="11"/>
  <c r="AI5874" i="11"/>
  <c r="AJ5871" i="11"/>
  <c r="AI5866" i="11"/>
  <c r="AJ5863" i="11"/>
  <c r="AI5858" i="11"/>
  <c r="AJ5855" i="11"/>
  <c r="AI5850" i="11"/>
  <c r="AJ5847" i="11"/>
  <c r="AI5842" i="11"/>
  <c r="AJ5839" i="11"/>
  <c r="AI5834" i="11"/>
  <c r="AJ5831" i="11"/>
  <c r="AI5826" i="11"/>
  <c r="AJ5823" i="11"/>
  <c r="AI5818" i="11"/>
  <c r="AJ5815" i="11"/>
  <c r="AI5810" i="11"/>
  <c r="AJ5807" i="11"/>
  <c r="AI5802" i="11"/>
  <c r="AJ5799" i="11"/>
  <c r="AI5794" i="11"/>
  <c r="AJ5791" i="11"/>
  <c r="AI5786" i="11"/>
  <c r="AJ5783" i="11"/>
  <c r="AI5778" i="11"/>
  <c r="AJ5775" i="11"/>
  <c r="AI5770" i="11"/>
  <c r="AJ5767" i="11"/>
  <c r="AI5762" i="11"/>
  <c r="AJ5759" i="11"/>
  <c r="AI5754" i="11"/>
  <c r="AJ5751" i="11"/>
  <c r="AI5746" i="11"/>
  <c r="AJ5743" i="11"/>
  <c r="AI5738" i="11"/>
  <c r="AJ5735" i="11"/>
  <c r="AI5730" i="11"/>
  <c r="AJ5727" i="11"/>
  <c r="AI5722" i="11"/>
  <c r="AJ5719" i="11"/>
  <c r="AI5717" i="11"/>
  <c r="AJ5715" i="11"/>
  <c r="AI5710" i="11"/>
  <c r="AJ5708" i="11"/>
  <c r="AJ5706" i="11"/>
  <c r="AI5703" i="11"/>
  <c r="AI5701" i="11"/>
  <c r="AJ5699" i="11"/>
  <c r="AI5694" i="11"/>
  <c r="AJ5692" i="11"/>
  <c r="AJ5690" i="11"/>
  <c r="AI5687" i="11"/>
  <c r="AI5685" i="11"/>
  <c r="AJ5683" i="11"/>
  <c r="AI5678" i="11"/>
  <c r="AJ5676" i="11"/>
  <c r="AJ5674" i="11"/>
  <c r="AI5671" i="11"/>
  <c r="AI5669" i="11"/>
  <c r="AJ5667" i="11"/>
  <c r="AI5662" i="11"/>
  <c r="AJ5660" i="11"/>
  <c r="AJ5658" i="11"/>
  <c r="AI5655" i="11"/>
  <c r="AI5653" i="11"/>
  <c r="AJ5651" i="11"/>
  <c r="AI5646" i="11"/>
  <c r="AJ5644" i="11"/>
  <c r="AJ5642" i="11"/>
  <c r="AI5639" i="11"/>
  <c r="AI5637" i="11"/>
  <c r="AJ5635" i="11"/>
  <c r="AI5630" i="11"/>
  <c r="AJ5628" i="11"/>
  <c r="AJ5626" i="11"/>
  <c r="AI5623" i="11"/>
  <c r="AI5621" i="11"/>
  <c r="AJ5618" i="11"/>
  <c r="AJ7007" i="11"/>
  <c r="AI6861" i="11"/>
  <c r="AI6804" i="11"/>
  <c r="AI6752" i="11"/>
  <c r="AJ6709" i="11"/>
  <c r="AI6642" i="11"/>
  <c r="AJ6599" i="11"/>
  <c r="AI6578" i="11"/>
  <c r="AJ6535" i="11"/>
  <c r="AI6514" i="11"/>
  <c r="AJ6471" i="11"/>
  <c r="AI6450" i="11"/>
  <c r="AJ6407" i="11"/>
  <c r="AI6386" i="11"/>
  <c r="AJ6343" i="11"/>
  <c r="AI6322" i="11"/>
  <c r="AJ6304" i="11"/>
  <c r="AI6290" i="11"/>
  <c r="AJ6226" i="11"/>
  <c r="AI6220" i="11"/>
  <c r="AJ6209" i="11"/>
  <c r="AI6204" i="11"/>
  <c r="AJ6193" i="11"/>
  <c r="AI6188" i="11"/>
  <c r="AJ6177" i="11"/>
  <c r="AI6172" i="11"/>
  <c r="AJ6161" i="11"/>
  <c r="AI6156" i="11"/>
  <c r="AJ6145" i="11"/>
  <c r="AI6140" i="11"/>
  <c r="AJ6129" i="11"/>
  <c r="AI6124" i="11"/>
  <c r="AJ6113" i="11"/>
  <c r="AI6108" i="11"/>
  <c r="AJ6097" i="11"/>
  <c r="AI6092" i="11"/>
  <c r="AJ6081" i="11"/>
  <c r="AI6076" i="11"/>
  <c r="AJ6065" i="11"/>
  <c r="AI6060" i="11"/>
  <c r="AJ6056" i="11"/>
  <c r="AI6053" i="11"/>
  <c r="AJ6049" i="11"/>
  <c r="AJ6042" i="11"/>
  <c r="AI6035" i="11"/>
  <c r="AI6028" i="11"/>
  <c r="AJ6024" i="11"/>
  <c r="AI6021" i="11"/>
  <c r="AJ6017" i="11"/>
  <c r="AJ6010" i="11"/>
  <c r="AI6003" i="11"/>
  <c r="AI5996" i="11"/>
  <c r="AJ5992" i="11"/>
  <c r="AI5989" i="11"/>
  <c r="AJ5985" i="11"/>
  <c r="AJ5978" i="11"/>
  <c r="AI5971" i="11"/>
  <c r="AI5964" i="11"/>
  <c r="AJ5960" i="11"/>
  <c r="AI5957" i="11"/>
  <c r="AJ5953" i="11"/>
  <c r="AJ5950" i="11"/>
  <c r="AI5945" i="11"/>
  <c r="AJ5942" i="11"/>
  <c r="AI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J5878" i="11"/>
  <c r="AI5873" i="11"/>
  <c r="AJ5870" i="11"/>
  <c r="AI5865" i="11"/>
  <c r="AJ5862" i="11"/>
  <c r="AI5857" i="11"/>
  <c r="AJ5854" i="11"/>
  <c r="AI5849" i="11"/>
  <c r="AJ5846" i="11"/>
  <c r="AI5841" i="11"/>
  <c r="AJ5838" i="11"/>
  <c r="AI5833" i="11"/>
  <c r="AJ5830" i="11"/>
  <c r="AI5825" i="11"/>
  <c r="AJ5822" i="11"/>
  <c r="AI5817" i="11"/>
  <c r="AJ5814" i="11"/>
  <c r="AI5809" i="11"/>
  <c r="AJ5806" i="11"/>
  <c r="AI5801" i="11"/>
  <c r="AJ5798" i="11"/>
  <c r="AI5793" i="11"/>
  <c r="AJ5790" i="11"/>
  <c r="AI5785" i="11"/>
  <c r="AJ5782" i="11"/>
  <c r="AI5777" i="11"/>
  <c r="AJ5774" i="11"/>
  <c r="AI5769" i="11"/>
  <c r="AJ5766" i="11"/>
  <c r="AI5761" i="11"/>
  <c r="AJ5758" i="11"/>
  <c r="AI5753" i="11"/>
  <c r="AJ5750" i="11"/>
  <c r="AI5745" i="11"/>
  <c r="AJ5742" i="11"/>
  <c r="AI5737" i="11"/>
  <c r="AJ5734" i="11"/>
  <c r="AI5729" i="11"/>
  <c r="AJ5726" i="11"/>
  <c r="AI5721" i="11"/>
  <c r="AJ5718" i="11"/>
  <c r="AI5715" i="11"/>
  <c r="AI5713" i="11"/>
  <c r="AJ5711" i="11"/>
  <c r="AI5706" i="11"/>
  <c r="AJ5704" i="11"/>
  <c r="AJ5702" i="11"/>
  <c r="AI5699" i="11"/>
  <c r="AI5697" i="11"/>
  <c r="AJ5695" i="11"/>
  <c r="AI5690" i="11"/>
  <c r="AJ5688" i="11"/>
  <c r="AJ5686" i="11"/>
  <c r="AI5683" i="11"/>
  <c r="AI5681" i="11"/>
  <c r="AJ5679" i="11"/>
  <c r="AI5674" i="11"/>
  <c r="AJ5672" i="11"/>
  <c r="AJ5670" i="11"/>
  <c r="AI5667" i="11"/>
  <c r="AI5665" i="11"/>
  <c r="AJ5663" i="11"/>
  <c r="AI5658" i="11"/>
  <c r="AJ5656" i="11"/>
  <c r="AJ5654" i="11"/>
  <c r="AI5651" i="11"/>
  <c r="AI5649" i="11"/>
  <c r="AJ6741" i="11"/>
  <c r="AJ6615" i="11"/>
  <c r="AI6530" i="11"/>
  <c r="AJ6359" i="11"/>
  <c r="AJ6286" i="11"/>
  <c r="AJ6240" i="11"/>
  <c r="AJ6214" i="11"/>
  <c r="AI6193" i="11"/>
  <c r="AJ6150" i="11"/>
  <c r="AI6129" i="11"/>
  <c r="AJ6086" i="11"/>
  <c r="AI6065" i="11"/>
  <c r="AI6049" i="11"/>
  <c r="AJ6020" i="11"/>
  <c r="AJ6006" i="11"/>
  <c r="AI5992" i="11"/>
  <c r="AI5950" i="11"/>
  <c r="AJ5939" i="11"/>
  <c r="AI5918" i="11"/>
  <c r="AJ5907" i="11"/>
  <c r="AI5886" i="11"/>
  <c r="AJ5875" i="11"/>
  <c r="AI5854" i="11"/>
  <c r="AJ5843" i="11"/>
  <c r="AI5822" i="11"/>
  <c r="AJ5811" i="11"/>
  <c r="AI5790" i="11"/>
  <c r="AJ5779" i="11"/>
  <c r="AI5758" i="11"/>
  <c r="AJ5747" i="11"/>
  <c r="AI5726" i="11"/>
  <c r="AJ5716" i="11"/>
  <c r="AI5709" i="11"/>
  <c r="AI5702" i="11"/>
  <c r="AI5695" i="11"/>
  <c r="AJ5666" i="11"/>
  <c r="AJ5659" i="11"/>
  <c r="AJ5652" i="11"/>
  <c r="AI5647" i="11"/>
  <c r="AJ5643" i="11"/>
  <c r="AJ5636" i="11"/>
  <c r="AI5629" i="11"/>
  <c r="AI5622" i="11"/>
  <c r="AI5619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6594" i="11"/>
  <c r="AJ6423" i="11"/>
  <c r="AI6338" i="11"/>
  <c r="AJ6272" i="11"/>
  <c r="AI6233" i="11"/>
  <c r="AI6209" i="11"/>
  <c r="AJ6166" i="11"/>
  <c r="AI6145" i="11"/>
  <c r="AJ6102" i="11"/>
  <c r="AI6081" i="11"/>
  <c r="AJ6045" i="11"/>
  <c r="AI6031" i="11"/>
  <c r="AI6017" i="11"/>
  <c r="AJ5988" i="11"/>
  <c r="AJ5974" i="11"/>
  <c r="AI5960" i="11"/>
  <c r="AJ5947" i="11"/>
  <c r="AI5926" i="11"/>
  <c r="AJ5915" i="11"/>
  <c r="AI5894" i="11"/>
  <c r="AJ5883" i="11"/>
  <c r="AI5862" i="11"/>
  <c r="AJ5851" i="11"/>
  <c r="AI5830" i="11"/>
  <c r="AJ5819" i="11"/>
  <c r="AI5798" i="11"/>
  <c r="AJ5787" i="11"/>
  <c r="AI5766" i="11"/>
  <c r="AJ5755" i="11"/>
  <c r="AI5734" i="11"/>
  <c r="AJ5723" i="11"/>
  <c r="AJ5714" i="11"/>
  <c r="AJ5707" i="11"/>
  <c r="AJ5700" i="11"/>
  <c r="AI5693" i="11"/>
  <c r="AI5686" i="11"/>
  <c r="AI5679" i="11"/>
  <c r="AJ5650" i="11"/>
  <c r="AI5642" i="11"/>
  <c r="AJ5638" i="11"/>
  <c r="AI5635" i="11"/>
  <c r="AJ5631" i="11"/>
  <c r="AJ5624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6658" i="11"/>
  <c r="AJ6487" i="11"/>
  <c r="AI6402" i="11"/>
  <c r="AI6258" i="11"/>
  <c r="AI6226" i="11"/>
  <c r="AJ6182" i="11"/>
  <c r="AI6161" i="11"/>
  <c r="AJ6118" i="11"/>
  <c r="AI6097" i="11"/>
  <c r="AI6056" i="11"/>
  <c r="AJ6013" i="11"/>
  <c r="AI5999" i="11"/>
  <c r="AI5985" i="11"/>
  <c r="AJ5956" i="11"/>
  <c r="AI5934" i="11"/>
  <c r="AJ5923" i="11"/>
  <c r="AI5902" i="11"/>
  <c r="AJ5891" i="11"/>
  <c r="AI5870" i="11"/>
  <c r="AJ5859" i="11"/>
  <c r="AI5838" i="11"/>
  <c r="AJ5827" i="11"/>
  <c r="AI5806" i="11"/>
  <c r="AJ5795" i="11"/>
  <c r="AI5774" i="11"/>
  <c r="AJ5763" i="11"/>
  <c r="AI5742" i="11"/>
  <c r="AJ5731" i="11"/>
  <c r="AJ5698" i="11"/>
  <c r="AJ5691" i="11"/>
  <c r="AJ5684" i="11"/>
  <c r="AI5677" i="11"/>
  <c r="AI5670" i="11"/>
  <c r="AI5663" i="11"/>
  <c r="AI5645" i="11"/>
  <c r="AI5638" i="11"/>
  <c r="AJ5634" i="11"/>
  <c r="AI5631" i="11"/>
  <c r="AJ5627" i="11"/>
  <c r="AJ5620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6198" i="11"/>
  <c r="AI6113" i="11"/>
  <c r="AJ6038" i="11"/>
  <c r="AJ5981" i="11"/>
  <c r="AJ5931" i="11"/>
  <c r="AI5846" i="11"/>
  <c r="AJ5803" i="11"/>
  <c r="AI5718" i="11"/>
  <c r="AI5661" i="11"/>
  <c r="AJ5640" i="11"/>
  <c r="AI5626" i="11"/>
  <c r="AJ5616" i="11"/>
  <c r="AI5611" i="11"/>
  <c r="AJ5600" i="11"/>
  <c r="AI5595" i="11"/>
  <c r="AJ5584" i="11"/>
  <c r="AI5579" i="11"/>
  <c r="AJ5568" i="11"/>
  <c r="AI5563" i="11"/>
  <c r="AJ5552" i="11"/>
  <c r="AI5547" i="11"/>
  <c r="AJ5536" i="11"/>
  <c r="AI5531" i="11"/>
  <c r="AJ5520" i="11"/>
  <c r="AI5515" i="11"/>
  <c r="AJ5504" i="11"/>
  <c r="AI5499" i="11"/>
  <c r="AJ5488" i="11"/>
  <c r="AI5483" i="11"/>
  <c r="AJ5472" i="11"/>
  <c r="AI5467" i="11"/>
  <c r="AJ5456" i="11"/>
  <c r="AI5451" i="11"/>
  <c r="AJ5440" i="11"/>
  <c r="AI5435" i="11"/>
  <c r="AJ5424" i="11"/>
  <c r="AI5419" i="11"/>
  <c r="AJ5408" i="11"/>
  <c r="AI5403" i="11"/>
  <c r="AJ5392" i="11"/>
  <c r="AI5387" i="11"/>
  <c r="AJ5376" i="11"/>
  <c r="AI5371" i="11"/>
  <c r="AJ5360" i="11"/>
  <c r="AI5355" i="11"/>
  <c r="AJ5344" i="11"/>
  <c r="AI5339" i="11"/>
  <c r="AJ5328" i="11"/>
  <c r="AI5323" i="11"/>
  <c r="AI5315" i="11"/>
  <c r="AJ5312" i="11"/>
  <c r="AI5307" i="11"/>
  <c r="AJ5304" i="11"/>
  <c r="AI5299" i="11"/>
  <c r="AJ5296" i="11"/>
  <c r="AI5291" i="11"/>
  <c r="AJ5288" i="11"/>
  <c r="AI5283" i="11"/>
  <c r="AJ5280" i="11"/>
  <c r="AI5275" i="11"/>
  <c r="AJ5272" i="11"/>
  <c r="AI5267" i="11"/>
  <c r="AJ5264" i="11"/>
  <c r="AI5259" i="11"/>
  <c r="AJ5256" i="11"/>
  <c r="AI5251" i="11"/>
  <c r="AJ5248" i="11"/>
  <c r="AI5243" i="11"/>
  <c r="AJ5240" i="11"/>
  <c r="AI5235" i="11"/>
  <c r="AJ5232" i="11"/>
  <c r="AI5227" i="11"/>
  <c r="AJ5224" i="11"/>
  <c r="AI5219" i="11"/>
  <c r="AJ5216" i="11"/>
  <c r="AI5211" i="11"/>
  <c r="AJ5208" i="11"/>
  <c r="AI5203" i="11"/>
  <c r="AJ5200" i="11"/>
  <c r="AI5195" i="11"/>
  <c r="AJ5192" i="11"/>
  <c r="AI5187" i="11"/>
  <c r="AJ5184" i="11"/>
  <c r="AI5179" i="11"/>
  <c r="AJ5176" i="11"/>
  <c r="AI5171" i="11"/>
  <c r="AJ5168" i="11"/>
  <c r="AI5163" i="11"/>
  <c r="AJ5160" i="11"/>
  <c r="AI5155" i="11"/>
  <c r="AJ5152" i="11"/>
  <c r="AI5147" i="11"/>
  <c r="AJ5144" i="11"/>
  <c r="AI5139" i="11"/>
  <c r="AJ5136" i="11"/>
  <c r="AI5131" i="11"/>
  <c r="AJ5128" i="11"/>
  <c r="AI5123" i="11"/>
  <c r="AJ5120" i="11"/>
  <c r="AI5115" i="11"/>
  <c r="AJ5112" i="11"/>
  <c r="AI5107" i="11"/>
  <c r="AJ5104" i="11"/>
  <c r="AI5099" i="11"/>
  <c r="AJ5096" i="11"/>
  <c r="AI5091" i="11"/>
  <c r="AJ5088" i="11"/>
  <c r="AI5083" i="11"/>
  <c r="AJ5080" i="11"/>
  <c r="AI5075" i="11"/>
  <c r="AJ5072" i="11"/>
  <c r="AI5067" i="11"/>
  <c r="AJ5064" i="11"/>
  <c r="AI5059" i="11"/>
  <c r="AJ5056" i="11"/>
  <c r="AI5051" i="11"/>
  <c r="AJ5048" i="11"/>
  <c r="AI5043" i="11"/>
  <c r="AJ5040" i="11"/>
  <c r="AI5035" i="11"/>
  <c r="AJ5032" i="11"/>
  <c r="AI5027" i="11"/>
  <c r="AJ5024" i="11"/>
  <c r="AI5019" i="11"/>
  <c r="AJ5016" i="11"/>
  <c r="AI5011" i="11"/>
  <c r="AJ5008" i="11"/>
  <c r="AI5003" i="11"/>
  <c r="AJ5000" i="11"/>
  <c r="AI4995" i="11"/>
  <c r="AJ4992" i="11"/>
  <c r="AI4987" i="11"/>
  <c r="AJ4984" i="11"/>
  <c r="AI4979" i="11"/>
  <c r="AJ4976" i="11"/>
  <c r="AI4971" i="11"/>
  <c r="AJ4968" i="11"/>
  <c r="AI4963" i="11"/>
  <c r="AJ4960" i="11"/>
  <c r="AI4955" i="11"/>
  <c r="AJ4952" i="11"/>
  <c r="AI4947" i="11"/>
  <c r="AI6177" i="11"/>
  <c r="AI6024" i="11"/>
  <c r="AI5967" i="11"/>
  <c r="AI5878" i="11"/>
  <c r="AJ5835" i="11"/>
  <c r="AI5750" i="11"/>
  <c r="AI5711" i="11"/>
  <c r="AJ5682" i="11"/>
  <c r="AI5654" i="11"/>
  <c r="AJ5622" i="11"/>
  <c r="AI5615" i="11"/>
  <c r="AJ5604" i="11"/>
  <c r="AI5599" i="11"/>
  <c r="AJ5588" i="11"/>
  <c r="AI5583" i="11"/>
  <c r="AJ5572" i="11"/>
  <c r="AI5567" i="11"/>
  <c r="AJ5556" i="11"/>
  <c r="AI5551" i="11"/>
  <c r="AJ5540" i="11"/>
  <c r="AI5535" i="11"/>
  <c r="AJ5524" i="11"/>
  <c r="AI5519" i="11"/>
  <c r="AJ5508" i="11"/>
  <c r="AI5503" i="11"/>
  <c r="AJ5492" i="11"/>
  <c r="AI5487" i="11"/>
  <c r="AJ5476" i="11"/>
  <c r="AI5471" i="11"/>
  <c r="AJ5460" i="11"/>
  <c r="AI5455" i="11"/>
  <c r="AJ5444" i="11"/>
  <c r="AI5439" i="11"/>
  <c r="AJ5428" i="11"/>
  <c r="AI5423" i="11"/>
  <c r="AJ5412" i="11"/>
  <c r="AI5407" i="11"/>
  <c r="AJ5396" i="11"/>
  <c r="AI5391" i="11"/>
  <c r="AJ5380" i="11"/>
  <c r="AI5375" i="11"/>
  <c r="AJ5364" i="11"/>
  <c r="AI5359" i="11"/>
  <c r="AJ5348" i="11"/>
  <c r="AI5343" i="11"/>
  <c r="AJ5332" i="11"/>
  <c r="AI5327" i="11"/>
  <c r="AI5314" i="11"/>
  <c r="AJ5311" i="11"/>
  <c r="AI5306" i="11"/>
  <c r="AJ5303" i="11"/>
  <c r="AI5298" i="11"/>
  <c r="AJ5295" i="11"/>
  <c r="AI5290" i="11"/>
  <c r="AJ5287" i="11"/>
  <c r="AI5282" i="11"/>
  <c r="AJ5279" i="11"/>
  <c r="AI5274" i="11"/>
  <c r="AJ5271" i="11"/>
  <c r="AI5266" i="11"/>
  <c r="AJ5263" i="11"/>
  <c r="AI5258" i="11"/>
  <c r="AJ5255" i="11"/>
  <c r="AI5250" i="11"/>
  <c r="AJ5247" i="11"/>
  <c r="AI5242" i="11"/>
  <c r="AJ5239" i="11"/>
  <c r="AI5234" i="11"/>
  <c r="AJ5231" i="11"/>
  <c r="AI5226" i="11"/>
  <c r="AJ5223" i="11"/>
  <c r="AI5218" i="11"/>
  <c r="AJ5215" i="11"/>
  <c r="AI5210" i="11"/>
  <c r="AJ5207" i="11"/>
  <c r="AI5202" i="11"/>
  <c r="AJ5199" i="11"/>
  <c r="AI5194" i="11"/>
  <c r="AJ5191" i="11"/>
  <c r="AI5186" i="11"/>
  <c r="AJ5183" i="11"/>
  <c r="AI5178" i="11"/>
  <c r="AJ5175" i="11"/>
  <c r="AI5170" i="11"/>
  <c r="AJ5167" i="11"/>
  <c r="AI5162" i="11"/>
  <c r="AJ5159" i="11"/>
  <c r="AI5154" i="11"/>
  <c r="AJ5151" i="11"/>
  <c r="AI5146" i="11"/>
  <c r="AJ5143" i="11"/>
  <c r="AI5138" i="11"/>
  <c r="AJ5135" i="11"/>
  <c r="AI5130" i="11"/>
  <c r="AJ5127" i="11"/>
  <c r="AI5122" i="11"/>
  <c r="AJ5119" i="11"/>
  <c r="AI5114" i="11"/>
  <c r="AJ5111" i="11"/>
  <c r="AI5106" i="11"/>
  <c r="AJ5103" i="11"/>
  <c r="AI5098" i="11"/>
  <c r="AJ5095" i="11"/>
  <c r="AI5090" i="11"/>
  <c r="AJ5087" i="11"/>
  <c r="AI5082" i="11"/>
  <c r="AJ5079" i="11"/>
  <c r="AI5074" i="11"/>
  <c r="AJ5071" i="11"/>
  <c r="AI5066" i="11"/>
  <c r="AJ5063" i="11"/>
  <c r="AI5058" i="11"/>
  <c r="AJ5055" i="11"/>
  <c r="AI5050" i="11"/>
  <c r="AJ5047" i="11"/>
  <c r="AI5042" i="11"/>
  <c r="AJ5039" i="11"/>
  <c r="AI5034" i="11"/>
  <c r="AJ5031" i="11"/>
  <c r="AI5026" i="11"/>
  <c r="AJ5023" i="11"/>
  <c r="AI5018" i="11"/>
  <c r="AJ5015" i="11"/>
  <c r="AI5010" i="11"/>
  <c r="AJ5007" i="11"/>
  <c r="AI5002" i="11"/>
  <c r="AJ4999" i="11"/>
  <c r="AI4994" i="11"/>
  <c r="AJ4991" i="11"/>
  <c r="AI4986" i="11"/>
  <c r="AJ4983" i="11"/>
  <c r="AI4978" i="11"/>
  <c r="AJ4975" i="11"/>
  <c r="AI4970" i="11"/>
  <c r="AJ4967" i="11"/>
  <c r="AI4962" i="11"/>
  <c r="AJ4959" i="11"/>
  <c r="AI4954" i="11"/>
  <c r="AJ4951" i="11"/>
  <c r="AI4946" i="11"/>
  <c r="AJ4943" i="11"/>
  <c r="AI4938" i="11"/>
  <c r="AJ6551" i="11"/>
  <c r="AJ6247" i="11"/>
  <c r="AJ6070" i="11"/>
  <c r="AI5953" i="11"/>
  <c r="AI5910" i="11"/>
  <c r="AJ5867" i="11"/>
  <c r="AI5782" i="11"/>
  <c r="AJ5739" i="11"/>
  <c r="AJ5675" i="11"/>
  <c r="AJ5647" i="11"/>
  <c r="AI5633" i="11"/>
  <c r="AJ5619" i="11"/>
  <c r="AJ5608" i="11"/>
  <c r="AI5603" i="11"/>
  <c r="AJ5592" i="11"/>
  <c r="AI5587" i="11"/>
  <c r="AJ5576" i="11"/>
  <c r="AI5571" i="11"/>
  <c r="AJ5560" i="11"/>
  <c r="AI5555" i="11"/>
  <c r="AJ5544" i="11"/>
  <c r="AI5539" i="11"/>
  <c r="AJ5528" i="11"/>
  <c r="AI5523" i="11"/>
  <c r="AJ5512" i="11"/>
  <c r="AI5507" i="11"/>
  <c r="AJ5496" i="11"/>
  <c r="AI5491" i="11"/>
  <c r="AJ5480" i="11"/>
  <c r="AI5475" i="11"/>
  <c r="AJ5464" i="11"/>
  <c r="AI5459" i="11"/>
  <c r="AJ5448" i="11"/>
  <c r="AI5443" i="11"/>
  <c r="AJ5432" i="11"/>
  <c r="AI5427" i="11"/>
  <c r="AJ5416" i="11"/>
  <c r="AI5411" i="11"/>
  <c r="AJ5400" i="11"/>
  <c r="AI5395" i="11"/>
  <c r="AJ5384" i="11"/>
  <c r="AI5379" i="11"/>
  <c r="AJ5368" i="11"/>
  <c r="AI5363" i="11"/>
  <c r="AJ5352" i="11"/>
  <c r="AI5347" i="11"/>
  <c r="AJ5336" i="11"/>
  <c r="AI5331" i="11"/>
  <c r="AJ5320" i="11"/>
  <c r="AJ5316" i="11"/>
  <c r="AI5311" i="11"/>
  <c r="AJ5308" i="11"/>
  <c r="AI5303" i="11"/>
  <c r="AJ5300" i="11"/>
  <c r="AI5295" i="11"/>
  <c r="AJ5292" i="11"/>
  <c r="AI5287" i="11"/>
  <c r="AJ5284" i="11"/>
  <c r="AI5279" i="11"/>
  <c r="AJ5276" i="11"/>
  <c r="AI5271" i="11"/>
  <c r="AJ5268" i="11"/>
  <c r="AI5263" i="11"/>
  <c r="AJ5260" i="11"/>
  <c r="AI5255" i="11"/>
  <c r="AJ5252" i="11"/>
  <c r="AI5247" i="11"/>
  <c r="AJ5244" i="11"/>
  <c r="AI5239" i="11"/>
  <c r="AJ5236" i="11"/>
  <c r="AI5231" i="11"/>
  <c r="AJ5228" i="11"/>
  <c r="AI5223" i="11"/>
  <c r="AJ5220" i="11"/>
  <c r="AI5215" i="11"/>
  <c r="AJ5212" i="11"/>
  <c r="AI5207" i="11"/>
  <c r="AJ5204" i="11"/>
  <c r="AI5199" i="11"/>
  <c r="AJ5196" i="11"/>
  <c r="AI5191" i="11"/>
  <c r="AJ5188" i="11"/>
  <c r="AI5183" i="11"/>
  <c r="AJ5180" i="11"/>
  <c r="AI5175" i="11"/>
  <c r="AJ5172" i="11"/>
  <c r="AI5167" i="11"/>
  <c r="AJ5164" i="11"/>
  <c r="AI5159" i="11"/>
  <c r="AJ5156" i="11"/>
  <c r="AI5151" i="11"/>
  <c r="AJ5148" i="11"/>
  <c r="AI5143" i="11"/>
  <c r="AJ5140" i="11"/>
  <c r="AI5135" i="11"/>
  <c r="AJ5132" i="11"/>
  <c r="AI5127" i="11"/>
  <c r="AJ5124" i="11"/>
  <c r="AI5119" i="11"/>
  <c r="AJ5116" i="11"/>
  <c r="AI5111" i="11"/>
  <c r="AJ5108" i="11"/>
  <c r="AI5103" i="11"/>
  <c r="AJ5100" i="11"/>
  <c r="AI5095" i="11"/>
  <c r="AJ5092" i="11"/>
  <c r="AI5087" i="11"/>
  <c r="AJ5084" i="11"/>
  <c r="AI5079" i="11"/>
  <c r="AJ5076" i="11"/>
  <c r="AI5071" i="11"/>
  <c r="AJ5068" i="11"/>
  <c r="AI5063" i="11"/>
  <c r="AJ5060" i="11"/>
  <c r="AI5055" i="11"/>
  <c r="AJ5052" i="11"/>
  <c r="AI5047" i="11"/>
  <c r="AJ5044" i="11"/>
  <c r="AI5039" i="11"/>
  <c r="AJ5036" i="11"/>
  <c r="AI5031" i="11"/>
  <c r="AJ5028" i="11"/>
  <c r="AI5023" i="11"/>
  <c r="AJ5020" i="11"/>
  <c r="AI5015" i="11"/>
  <c r="AJ5012" i="11"/>
  <c r="AI5007" i="11"/>
  <c r="AJ5004" i="11"/>
  <c r="AI4999" i="11"/>
  <c r="AJ4996" i="11"/>
  <c r="AI4991" i="11"/>
  <c r="AJ4988" i="11"/>
  <c r="AI4983" i="11"/>
  <c r="AJ4980" i="11"/>
  <c r="AI4975" i="11"/>
  <c r="AJ4972" i="11"/>
  <c r="AI4967" i="11"/>
  <c r="AJ4964" i="11"/>
  <c r="AI4959" i="11"/>
  <c r="AJ4956" i="11"/>
  <c r="AI4951" i="11"/>
  <c r="AJ4948" i="11"/>
  <c r="AI6466" i="11"/>
  <c r="AJ6134" i="11"/>
  <c r="AJ6052" i="11"/>
  <c r="AI5942" i="11"/>
  <c r="AJ5899" i="11"/>
  <c r="AI5814" i="11"/>
  <c r="AJ5771" i="11"/>
  <c r="AJ5668" i="11"/>
  <c r="AJ5612" i="11"/>
  <c r="AI5607" i="11"/>
  <c r="AJ5596" i="11"/>
  <c r="AI5591" i="11"/>
  <c r="AJ5580" i="11"/>
  <c r="AI5575" i="11"/>
  <c r="AJ5564" i="11"/>
  <c r="AI5559" i="11"/>
  <c r="AJ5548" i="11"/>
  <c r="AI5543" i="11"/>
  <c r="AJ5532" i="11"/>
  <c r="AI5527" i="11"/>
  <c r="AJ5516" i="11"/>
  <c r="AI5511" i="11"/>
  <c r="AJ5500" i="11"/>
  <c r="AI5495" i="11"/>
  <c r="AJ5484" i="11"/>
  <c r="AI5479" i="11"/>
  <c r="AJ5468" i="11"/>
  <c r="AI5463" i="11"/>
  <c r="AJ5452" i="11"/>
  <c r="AI5447" i="11"/>
  <c r="AJ5436" i="11"/>
  <c r="AI5431" i="11"/>
  <c r="AJ5420" i="11"/>
  <c r="AI5415" i="11"/>
  <c r="AJ5404" i="11"/>
  <c r="AI5399" i="11"/>
  <c r="AJ5388" i="11"/>
  <c r="AI5383" i="11"/>
  <c r="AJ5372" i="11"/>
  <c r="AI5367" i="11"/>
  <c r="AJ5356" i="11"/>
  <c r="AI5351" i="11"/>
  <c r="AJ5340" i="11"/>
  <c r="AI5335" i="11"/>
  <c r="AJ5324" i="11"/>
  <c r="AI5319" i="11"/>
  <c r="AJ5315" i="11"/>
  <c r="AI5310" i="11"/>
  <c r="AJ5307" i="11"/>
  <c r="AI5302" i="11"/>
  <c r="AJ5299" i="11"/>
  <c r="AI5294" i="11"/>
  <c r="AJ5291" i="11"/>
  <c r="AI5286" i="11"/>
  <c r="AJ5283" i="11"/>
  <c r="AI5278" i="11"/>
  <c r="AJ5275" i="11"/>
  <c r="AI5270" i="11"/>
  <c r="AJ5267" i="11"/>
  <c r="AI5262" i="11"/>
  <c r="AJ5259" i="11"/>
  <c r="AI5254" i="11"/>
  <c r="AJ5251" i="11"/>
  <c r="AI5246" i="11"/>
  <c r="AJ5243" i="11"/>
  <c r="AI5238" i="11"/>
  <c r="AJ5235" i="11"/>
  <c r="AI5230" i="11"/>
  <c r="AJ5227" i="11"/>
  <c r="AI5222" i="11"/>
  <c r="AJ5219" i="11"/>
  <c r="AI5214" i="11"/>
  <c r="AJ5211" i="11"/>
  <c r="AI5206" i="11"/>
  <c r="AJ5203" i="11"/>
  <c r="AI5198" i="11"/>
  <c r="AJ5195" i="11"/>
  <c r="AI5190" i="11"/>
  <c r="AJ5187" i="11"/>
  <c r="AI5182" i="11"/>
  <c r="AJ5179" i="11"/>
  <c r="AI5174" i="11"/>
  <c r="AJ5171" i="11"/>
  <c r="AI5166" i="11"/>
  <c r="AJ5163" i="11"/>
  <c r="AI5158" i="11"/>
  <c r="AJ5155" i="11"/>
  <c r="AI5150" i="11"/>
  <c r="AJ5147" i="11"/>
  <c r="AI5142" i="11"/>
  <c r="AJ5139" i="11"/>
  <c r="AI5134" i="11"/>
  <c r="AJ5131" i="11"/>
  <c r="AI5126" i="11"/>
  <c r="AJ5123" i="11"/>
  <c r="AI5118" i="11"/>
  <c r="AJ5115" i="11"/>
  <c r="AI5110" i="11"/>
  <c r="AJ5107" i="11"/>
  <c r="AI5102" i="11"/>
  <c r="AJ5099" i="11"/>
  <c r="AI5094" i="11"/>
  <c r="AJ5091" i="11"/>
  <c r="AI5086" i="11"/>
  <c r="AJ5083" i="11"/>
  <c r="AI5078" i="11"/>
  <c r="AJ5075" i="11"/>
  <c r="AI5070" i="11"/>
  <c r="AJ5067" i="11"/>
  <c r="AI5062" i="11"/>
  <c r="AJ5059" i="11"/>
  <c r="AI5054" i="11"/>
  <c r="AJ5051" i="11"/>
  <c r="AI5046" i="11"/>
  <c r="AJ5043" i="11"/>
  <c r="AI5038" i="11"/>
  <c r="AJ5035" i="11"/>
  <c r="AI5030" i="11"/>
  <c r="AJ5027" i="11"/>
  <c r="AI5022" i="11"/>
  <c r="AJ5019" i="11"/>
  <c r="AI5014" i="11"/>
  <c r="AJ5011" i="11"/>
  <c r="AI5006" i="11"/>
  <c r="AJ5003" i="11"/>
  <c r="AI4998" i="11"/>
  <c r="AJ4995" i="11"/>
  <c r="AI4990" i="11"/>
  <c r="AJ4987" i="11"/>
  <c r="AI4982" i="11"/>
  <c r="AJ4979" i="11"/>
  <c r="AI4974" i="11"/>
  <c r="AJ4971" i="11"/>
  <c r="AI4966" i="11"/>
  <c r="AJ4963" i="11"/>
  <c r="AI4958" i="11"/>
  <c r="AJ4955" i="11"/>
  <c r="AI4950" i="11"/>
  <c r="AJ4947" i="11"/>
  <c r="AI4942" i="11"/>
  <c r="AJ4939" i="11"/>
  <c r="AI4934" i="11"/>
  <c r="AJ4931" i="11"/>
  <c r="AJ4940" i="11"/>
  <c r="AJ4935" i="11"/>
  <c r="AJ4932" i="11"/>
  <c r="AJ4928" i="11"/>
  <c r="AI4923" i="11"/>
  <c r="AJ4920" i="11"/>
  <c r="AI4915" i="11"/>
  <c r="AJ4912" i="11"/>
  <c r="AI4907" i="11"/>
  <c r="AJ4904" i="11"/>
  <c r="AI4899" i="11"/>
  <c r="AJ4896" i="11"/>
  <c r="AI4891" i="11"/>
  <c r="AJ4888" i="11"/>
  <c r="AI4883" i="11"/>
  <c r="AJ4880" i="11"/>
  <c r="AI4875" i="11"/>
  <c r="AJ4872" i="11"/>
  <c r="AI4867" i="11"/>
  <c r="AJ4864" i="11"/>
  <c r="AI4859" i="11"/>
  <c r="AJ4856" i="11"/>
  <c r="AI4851" i="11"/>
  <c r="AJ4848" i="11"/>
  <c r="AI4843" i="11"/>
  <c r="AJ4840" i="11"/>
  <c r="AI4835" i="11"/>
  <c r="AJ4832" i="11"/>
  <c r="AI4827" i="11"/>
  <c r="AI4825" i="11"/>
  <c r="AJ4823" i="11"/>
  <c r="AI4818" i="11"/>
  <c r="AJ4816" i="11"/>
  <c r="AJ4814" i="11"/>
  <c r="AI4811" i="11"/>
  <c r="AI4809" i="11"/>
  <c r="AJ4807" i="11"/>
  <c r="AI4802" i="11"/>
  <c r="AJ4800" i="11"/>
  <c r="AJ4798" i="11"/>
  <c r="AI4795" i="11"/>
  <c r="AI4793" i="11"/>
  <c r="AJ4791" i="11"/>
  <c r="AI4786" i="11"/>
  <c r="AJ4784" i="11"/>
  <c r="AJ4782" i="11"/>
  <c r="AI4779" i="11"/>
  <c r="AI4777" i="11"/>
  <c r="AJ4775" i="11"/>
  <c r="AI4770" i="11"/>
  <c r="AJ4768" i="11"/>
  <c r="AJ4766" i="11"/>
  <c r="AI4763" i="11"/>
  <c r="AI4761" i="11"/>
  <c r="AJ4759" i="11"/>
  <c r="AI4754" i="11"/>
  <c r="AJ4752" i="11"/>
  <c r="AJ4750" i="11"/>
  <c r="AI4747" i="11"/>
  <c r="AI4745" i="11"/>
  <c r="AJ4743" i="11"/>
  <c r="AI4738" i="11"/>
  <c r="AJ4736" i="11"/>
  <c r="AJ4734" i="11"/>
  <c r="AI4731" i="11"/>
  <c r="AI4729" i="11"/>
  <c r="AJ4727" i="11"/>
  <c r="AI4722" i="11"/>
  <c r="AJ4720" i="11"/>
  <c r="AJ4718" i="11"/>
  <c r="AI4715" i="11"/>
  <c r="AI4713" i="11"/>
  <c r="AJ4711" i="11"/>
  <c r="AI4706" i="11"/>
  <c r="AJ4704" i="11"/>
  <c r="AJ4702" i="11"/>
  <c r="AI4699" i="11"/>
  <c r="AI4697" i="11"/>
  <c r="AJ4695" i="11"/>
  <c r="AI4690" i="11"/>
  <c r="AJ4688" i="11"/>
  <c r="AJ4686" i="11"/>
  <c r="AI4683" i="11"/>
  <c r="AI4681" i="11"/>
  <c r="AJ4679" i="11"/>
  <c r="AI4674" i="11"/>
  <c r="AJ4672" i="11"/>
  <c r="AJ4670" i="11"/>
  <c r="AI4667" i="11"/>
  <c r="AI4665" i="11"/>
  <c r="AJ4663" i="11"/>
  <c r="AI4658" i="11"/>
  <c r="AJ4656" i="11"/>
  <c r="AJ4654" i="11"/>
  <c r="AI4651" i="11"/>
  <c r="AI4649" i="11"/>
  <c r="AJ4647" i="11"/>
  <c r="AI4642" i="11"/>
  <c r="AJ4640" i="11"/>
  <c r="AJ4638" i="11"/>
  <c r="AI4635" i="11"/>
  <c r="AI4633" i="11"/>
  <c r="AJ4631" i="11"/>
  <c r="AI4626" i="11"/>
  <c r="AJ4624" i="11"/>
  <c r="AJ4622" i="11"/>
  <c r="AI4619" i="11"/>
  <c r="AI4617" i="11"/>
  <c r="AJ4615" i="11"/>
  <c r="AI4610" i="11"/>
  <c r="AJ4608" i="11"/>
  <c r="AJ4606" i="11"/>
  <c r="AI4603" i="11"/>
  <c r="AI4601" i="11"/>
  <c r="AJ4599" i="11"/>
  <c r="AI4594" i="11"/>
  <c r="AJ4592" i="11"/>
  <c r="AJ4590" i="11"/>
  <c r="AI4587" i="11"/>
  <c r="AI4585" i="11"/>
  <c r="AJ4583" i="11"/>
  <c r="AI4578" i="11"/>
  <c r="AJ4576" i="11"/>
  <c r="AJ4574" i="11"/>
  <c r="AI4571" i="11"/>
  <c r="AI4569" i="11"/>
  <c r="AJ4567" i="11"/>
  <c r="AI4562" i="11"/>
  <c r="AJ4560" i="11"/>
  <c r="AJ4558" i="11"/>
  <c r="AI4555" i="11"/>
  <c r="AI4553" i="11"/>
  <c r="AJ4551" i="11"/>
  <c r="AI4546" i="11"/>
  <c r="AJ4544" i="11"/>
  <c r="AJ4542" i="11"/>
  <c r="AI4539" i="11"/>
  <c r="AI4537" i="11"/>
  <c r="AJ4535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944" i="11"/>
  <c r="AI4939" i="11"/>
  <c r="AI4935" i="11"/>
  <c r="AI4931" i="11"/>
  <c r="AJ4927" i="11"/>
  <c r="AI4922" i="11"/>
  <c r="AJ4919" i="11"/>
  <c r="AI4914" i="11"/>
  <c r="AJ4911" i="11"/>
  <c r="AI4906" i="11"/>
  <c r="AJ4903" i="11"/>
  <c r="AI4898" i="11"/>
  <c r="AJ4895" i="11"/>
  <c r="AI4890" i="11"/>
  <c r="AJ4887" i="11"/>
  <c r="AI4882" i="11"/>
  <c r="AJ4879" i="11"/>
  <c r="AI4874" i="11"/>
  <c r="AJ4871" i="11"/>
  <c r="AI4866" i="11"/>
  <c r="AJ4863" i="11"/>
  <c r="AI4858" i="11"/>
  <c r="AJ4855" i="11"/>
  <c r="AI4850" i="11"/>
  <c r="AJ4847" i="11"/>
  <c r="AI4842" i="11"/>
  <c r="AJ4839" i="11"/>
  <c r="AI4834" i="11"/>
  <c r="AJ4831" i="11"/>
  <c r="AJ4826" i="11"/>
  <c r="AI4823" i="11"/>
  <c r="AI4821" i="11"/>
  <c r="AJ4819" i="11"/>
  <c r="AI4814" i="11"/>
  <c r="AJ4812" i="11"/>
  <c r="AJ4810" i="11"/>
  <c r="AI4807" i="11"/>
  <c r="AI4805" i="11"/>
  <c r="AJ4803" i="11"/>
  <c r="AI4798" i="11"/>
  <c r="AJ4796" i="11"/>
  <c r="AJ4794" i="11"/>
  <c r="AI4791" i="11"/>
  <c r="AI4789" i="11"/>
  <c r="AJ4787" i="11"/>
  <c r="AI4782" i="11"/>
  <c r="AJ4780" i="11"/>
  <c r="AJ4778" i="11"/>
  <c r="AI4775" i="11"/>
  <c r="AI4773" i="11"/>
  <c r="AJ4771" i="11"/>
  <c r="AI4766" i="11"/>
  <c r="AJ4764" i="11"/>
  <c r="AJ4762" i="11"/>
  <c r="AI4759" i="11"/>
  <c r="AI4757" i="11"/>
  <c r="AJ4755" i="11"/>
  <c r="AI4750" i="11"/>
  <c r="AJ4748" i="11"/>
  <c r="AJ4746" i="11"/>
  <c r="AI4743" i="11"/>
  <c r="AI4741" i="11"/>
  <c r="AJ4739" i="11"/>
  <c r="AI4734" i="11"/>
  <c r="AJ4732" i="11"/>
  <c r="AJ4730" i="11"/>
  <c r="AI4727" i="11"/>
  <c r="AI4725" i="11"/>
  <c r="AJ4723" i="11"/>
  <c r="AI4718" i="11"/>
  <c r="AJ4716" i="11"/>
  <c r="AJ4714" i="11"/>
  <c r="AI4711" i="11"/>
  <c r="AI4709" i="11"/>
  <c r="AJ4707" i="11"/>
  <c r="AI4702" i="11"/>
  <c r="AJ4700" i="11"/>
  <c r="AJ4698" i="11"/>
  <c r="AI4695" i="11"/>
  <c r="AI4693" i="11"/>
  <c r="AJ4691" i="11"/>
  <c r="AI4686" i="11"/>
  <c r="AJ4684" i="11"/>
  <c r="AJ4682" i="11"/>
  <c r="AI4679" i="11"/>
  <c r="AI4677" i="11"/>
  <c r="AJ4675" i="11"/>
  <c r="AI4670" i="11"/>
  <c r="AJ4668" i="11"/>
  <c r="AJ4666" i="11"/>
  <c r="AI4663" i="11"/>
  <c r="AI4661" i="11"/>
  <c r="AJ4659" i="11"/>
  <c r="AI4654" i="11"/>
  <c r="AJ4652" i="11"/>
  <c r="AJ4650" i="11"/>
  <c r="AI4647" i="11"/>
  <c r="AI4645" i="11"/>
  <c r="AJ4643" i="11"/>
  <c r="AI4638" i="11"/>
  <c r="AJ4636" i="11"/>
  <c r="AJ4634" i="11"/>
  <c r="AI4631" i="11"/>
  <c r="AI4629" i="11"/>
  <c r="AJ4627" i="11"/>
  <c r="AI4622" i="11"/>
  <c r="AJ4620" i="11"/>
  <c r="AJ4618" i="11"/>
  <c r="AI4615" i="11"/>
  <c r="AI4613" i="11"/>
  <c r="AJ4611" i="11"/>
  <c r="AI4606" i="11"/>
  <c r="AJ4604" i="11"/>
  <c r="AJ4602" i="11"/>
  <c r="AI4599" i="11"/>
  <c r="AI4597" i="11"/>
  <c r="AJ4595" i="11"/>
  <c r="AI4590" i="11"/>
  <c r="AJ4588" i="11"/>
  <c r="AJ4586" i="11"/>
  <c r="AI4583" i="11"/>
  <c r="AI4581" i="11"/>
  <c r="AJ4579" i="11"/>
  <c r="AI4574" i="11"/>
  <c r="AJ4572" i="11"/>
  <c r="AJ4570" i="11"/>
  <c r="AI4567" i="11"/>
  <c r="AI4565" i="11"/>
  <c r="AJ4563" i="11"/>
  <c r="AI4558" i="11"/>
  <c r="AJ4556" i="11"/>
  <c r="AJ4554" i="11"/>
  <c r="AI4551" i="11"/>
  <c r="AI4549" i="11"/>
  <c r="AJ4547" i="11"/>
  <c r="AI4542" i="11"/>
  <c r="AJ4540" i="11"/>
  <c r="AJ4538" i="11"/>
  <c r="AI4535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I4943" i="11"/>
  <c r="AI4930" i="11"/>
  <c r="AI4927" i="11"/>
  <c r="AJ4924" i="11"/>
  <c r="AI4919" i="11"/>
  <c r="AJ4916" i="11"/>
  <c r="AI4911" i="11"/>
  <c r="AJ4908" i="11"/>
  <c r="AI4903" i="11"/>
  <c r="AJ4900" i="11"/>
  <c r="AI4895" i="11"/>
  <c r="AJ4892" i="11"/>
  <c r="AI4887" i="11"/>
  <c r="AJ4884" i="11"/>
  <c r="AI4879" i="11"/>
  <c r="AJ4876" i="11"/>
  <c r="AI4871" i="11"/>
  <c r="AJ4868" i="11"/>
  <c r="AI4863" i="11"/>
  <c r="AJ4860" i="11"/>
  <c r="AI4855" i="11"/>
  <c r="AJ4852" i="11"/>
  <c r="AI4847" i="11"/>
  <c r="AJ4844" i="11"/>
  <c r="AI4839" i="11"/>
  <c r="AJ4836" i="11"/>
  <c r="AI4831" i="11"/>
  <c r="AJ4828" i="11"/>
  <c r="AI4826" i="11"/>
  <c r="AJ4824" i="11"/>
  <c r="AJ4822" i="11"/>
  <c r="AI4819" i="11"/>
  <c r="AI4817" i="11"/>
  <c r="AJ4815" i="11"/>
  <c r="AI4810" i="11"/>
  <c r="AJ4808" i="11"/>
  <c r="AJ4806" i="11"/>
  <c r="AI4803" i="11"/>
  <c r="AI4801" i="11"/>
  <c r="AJ4799" i="11"/>
  <c r="AI4794" i="11"/>
  <c r="AJ4792" i="11"/>
  <c r="AJ4790" i="11"/>
  <c r="AI4787" i="11"/>
  <c r="AI4785" i="11"/>
  <c r="AJ4783" i="11"/>
  <c r="AI4778" i="11"/>
  <c r="AJ4776" i="11"/>
  <c r="AJ4774" i="11"/>
  <c r="AI4771" i="11"/>
  <c r="AI4769" i="11"/>
  <c r="AJ4767" i="11"/>
  <c r="AI4762" i="11"/>
  <c r="AJ4760" i="11"/>
  <c r="AJ4758" i="11"/>
  <c r="AI4755" i="11"/>
  <c r="AI4753" i="11"/>
  <c r="AJ4751" i="11"/>
  <c r="AI4746" i="11"/>
  <c r="AJ4744" i="11"/>
  <c r="AJ4742" i="11"/>
  <c r="AI4739" i="11"/>
  <c r="AI4737" i="11"/>
  <c r="AJ4735" i="11"/>
  <c r="AI4730" i="11"/>
  <c r="AJ4728" i="11"/>
  <c r="AJ4726" i="11"/>
  <c r="AI4723" i="11"/>
  <c r="AI4721" i="11"/>
  <c r="AJ4719" i="11"/>
  <c r="AI4714" i="11"/>
  <c r="AJ4712" i="11"/>
  <c r="AJ4710" i="11"/>
  <c r="AI4707" i="11"/>
  <c r="AI4705" i="11"/>
  <c r="AJ4703" i="11"/>
  <c r="AI4698" i="11"/>
  <c r="AJ4696" i="11"/>
  <c r="AJ4694" i="11"/>
  <c r="AI4691" i="11"/>
  <c r="AI4689" i="11"/>
  <c r="AJ4687" i="11"/>
  <c r="AI4682" i="11"/>
  <c r="AJ4680" i="11"/>
  <c r="AJ4678" i="11"/>
  <c r="AI4675" i="11"/>
  <c r="AI4673" i="11"/>
  <c r="AJ4671" i="11"/>
  <c r="AI4666" i="11"/>
  <c r="AJ4664" i="11"/>
  <c r="AJ4662" i="11"/>
  <c r="AI4659" i="11"/>
  <c r="AI4657" i="11"/>
  <c r="AJ4655" i="11"/>
  <c r="AI4650" i="11"/>
  <c r="AJ4648" i="11"/>
  <c r="AJ4646" i="11"/>
  <c r="AI4643" i="11"/>
  <c r="AI4641" i="11"/>
  <c r="AJ4639" i="11"/>
  <c r="AI4634" i="11"/>
  <c r="AJ4632" i="11"/>
  <c r="AJ4630" i="11"/>
  <c r="AI4627" i="11"/>
  <c r="AI4625" i="11"/>
  <c r="AJ4623" i="11"/>
  <c r="AI4618" i="11"/>
  <c r="AJ4616" i="11"/>
  <c r="AJ4614" i="11"/>
  <c r="AI4611" i="11"/>
  <c r="AI4609" i="11"/>
  <c r="AJ4607" i="11"/>
  <c r="AI4602" i="11"/>
  <c r="AJ4600" i="11"/>
  <c r="AJ4598" i="11"/>
  <c r="AI4595" i="11"/>
  <c r="AI4593" i="11"/>
  <c r="AJ4591" i="11"/>
  <c r="AI4586" i="11"/>
  <c r="AJ4584" i="11"/>
  <c r="AJ4582" i="11"/>
  <c r="AI4579" i="11"/>
  <c r="AI4577" i="11"/>
  <c r="AJ4575" i="11"/>
  <c r="AI4570" i="11"/>
  <c r="AJ4568" i="11"/>
  <c r="AJ4566" i="11"/>
  <c r="AI4563" i="11"/>
  <c r="AI4561" i="11"/>
  <c r="AJ4559" i="11"/>
  <c r="AI4554" i="11"/>
  <c r="AJ4552" i="11"/>
  <c r="AJ4550" i="11"/>
  <c r="AI4547" i="11"/>
  <c r="AI4545" i="11"/>
  <c r="AJ4543" i="11"/>
  <c r="AI4538" i="11"/>
  <c r="AJ4536" i="11"/>
  <c r="AJ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936" i="11"/>
  <c r="AI4926" i="11"/>
  <c r="AJ4923" i="11"/>
  <c r="AI4918" i="11"/>
  <c r="AJ4915" i="11"/>
  <c r="AI4910" i="11"/>
  <c r="AJ4907" i="11"/>
  <c r="AI4902" i="11"/>
  <c r="AJ4899" i="11"/>
  <c r="AI4894" i="11"/>
  <c r="AJ4891" i="11"/>
  <c r="AI4886" i="11"/>
  <c r="AJ4883" i="11"/>
  <c r="AI4878" i="11"/>
  <c r="AJ4875" i="11"/>
  <c r="AI4870" i="11"/>
  <c r="AJ4867" i="11"/>
  <c r="AI4862" i="11"/>
  <c r="AJ4859" i="11"/>
  <c r="AI4854" i="11"/>
  <c r="AJ4851" i="11"/>
  <c r="AI4846" i="11"/>
  <c r="AJ4843" i="11"/>
  <c r="AI4838" i="11"/>
  <c r="AJ4835" i="11"/>
  <c r="AI4830" i="11"/>
  <c r="AJ4827" i="11"/>
  <c r="AI4822" i="11"/>
  <c r="AJ4820" i="11"/>
  <c r="AJ4818" i="11"/>
  <c r="AI4815" i="11"/>
  <c r="AI4813" i="11"/>
  <c r="AJ4811" i="11"/>
  <c r="AI4806" i="11"/>
  <c r="AJ4804" i="11"/>
  <c r="AJ4802" i="11"/>
  <c r="AI4799" i="11"/>
  <c r="AI4797" i="11"/>
  <c r="AJ4795" i="11"/>
  <c r="AI4790" i="11"/>
  <c r="AJ4788" i="11"/>
  <c r="AJ4786" i="11"/>
  <c r="AI4783" i="11"/>
  <c r="AI4781" i="11"/>
  <c r="AJ4779" i="11"/>
  <c r="AI4774" i="11"/>
  <c r="AJ4772" i="11"/>
  <c r="AJ4770" i="11"/>
  <c r="AI4767" i="11"/>
  <c r="AI4765" i="11"/>
  <c r="AJ4763" i="11"/>
  <c r="AI4758" i="11"/>
  <c r="AJ4756" i="11"/>
  <c r="AJ4754" i="11"/>
  <c r="AI4751" i="11"/>
  <c r="AI4749" i="11"/>
  <c r="AJ4747" i="11"/>
  <c r="AI4742" i="11"/>
  <c r="AJ4740" i="11"/>
  <c r="AJ4738" i="11"/>
  <c r="AI4735" i="11"/>
  <c r="AI4733" i="11"/>
  <c r="AJ4731" i="11"/>
  <c r="AI4726" i="11"/>
  <c r="AJ4724" i="11"/>
  <c r="AJ4722" i="11"/>
  <c r="AI4719" i="11"/>
  <c r="AI4717" i="11"/>
  <c r="AJ4715" i="11"/>
  <c r="AI4710" i="11"/>
  <c r="AJ4708" i="11"/>
  <c r="AJ4706" i="11"/>
  <c r="AI4703" i="11"/>
  <c r="AI4701" i="11"/>
  <c r="AJ4699" i="11"/>
  <c r="AI4694" i="11"/>
  <c r="AJ4692" i="11"/>
  <c r="AJ4690" i="11"/>
  <c r="AI4687" i="11"/>
  <c r="AI4685" i="11"/>
  <c r="AJ4683" i="11"/>
  <c r="AI4678" i="11"/>
  <c r="AJ4676" i="11"/>
  <c r="AJ4674" i="11"/>
  <c r="AI4671" i="11"/>
  <c r="AI4669" i="11"/>
  <c r="AJ4667" i="11"/>
  <c r="AI4662" i="11"/>
  <c r="AJ4660" i="11"/>
  <c r="AJ4658" i="11"/>
  <c r="AI4655" i="11"/>
  <c r="AI4653" i="11"/>
  <c r="AJ4651" i="11"/>
  <c r="AI4646" i="11"/>
  <c r="AJ4644" i="11"/>
  <c r="AJ4642" i="11"/>
  <c r="AI4639" i="11"/>
  <c r="AI4637" i="11"/>
  <c r="AJ4635" i="11"/>
  <c r="AI4630" i="11"/>
  <c r="AJ4628" i="11"/>
  <c r="AJ4626" i="11"/>
  <c r="AI4623" i="11"/>
  <c r="AI4621" i="11"/>
  <c r="AJ4619" i="11"/>
  <c r="AI4614" i="11"/>
  <c r="AJ4612" i="11"/>
  <c r="AJ4610" i="11"/>
  <c r="AI4607" i="11"/>
  <c r="AI4605" i="11"/>
  <c r="AJ4603" i="11"/>
  <c r="AI4598" i="11"/>
  <c r="AJ4596" i="11"/>
  <c r="AJ4594" i="11"/>
  <c r="AI4591" i="11"/>
  <c r="AI4589" i="11"/>
  <c r="AJ4587" i="11"/>
  <c r="AI4582" i="11"/>
  <c r="AJ4580" i="11"/>
  <c r="AJ4578" i="11"/>
  <c r="AJ4562" i="11"/>
  <c r="AJ4555" i="11"/>
  <c r="AJ4548" i="11"/>
  <c r="AI4541" i="11"/>
  <c r="AI4534" i="11"/>
  <c r="AJ4528" i="11"/>
  <c r="AI4523" i="11"/>
  <c r="AJ4512" i="11"/>
  <c r="AI4507" i="11"/>
  <c r="AJ4496" i="11"/>
  <c r="AI4491" i="11"/>
  <c r="AJ4480" i="11"/>
  <c r="AI4475" i="11"/>
  <c r="AJ4464" i="11"/>
  <c r="AI4459" i="11"/>
  <c r="AJ4448" i="11"/>
  <c r="AI4443" i="11"/>
  <c r="AJ4432" i="11"/>
  <c r="AI4427" i="11"/>
  <c r="AJ4416" i="11"/>
  <c r="AI4411" i="11"/>
  <c r="AJ4400" i="11"/>
  <c r="AI4395" i="11"/>
  <c r="AJ4384" i="11"/>
  <c r="AI4379" i="11"/>
  <c r="AJ4368" i="11"/>
  <c r="AI4363" i="11"/>
  <c r="AJ4352" i="11"/>
  <c r="AI4347" i="11"/>
  <c r="AJ4336" i="11"/>
  <c r="AI4331" i="11"/>
  <c r="AJ4320" i="11"/>
  <c r="AI4315" i="11"/>
  <c r="AJ4304" i="11"/>
  <c r="AI4299" i="11"/>
  <c r="AJ4288" i="11"/>
  <c r="AI4283" i="11"/>
  <c r="AJ4272" i="11"/>
  <c r="AI4267" i="11"/>
  <c r="AJ4256" i="11"/>
  <c r="AI4251" i="11"/>
  <c r="AJ4240" i="11"/>
  <c r="AI4235" i="11"/>
  <c r="AJ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I4575" i="11"/>
  <c r="AJ4546" i="11"/>
  <c r="AJ4539" i="11"/>
  <c r="AJ4532" i="11"/>
  <c r="AI4527" i="11"/>
  <c r="AJ4516" i="11"/>
  <c r="AI4511" i="11"/>
  <c r="AJ4500" i="11"/>
  <c r="AI4495" i="11"/>
  <c r="AJ4484" i="11"/>
  <c r="AI4479" i="11"/>
  <c r="AJ4468" i="11"/>
  <c r="AI4463" i="11"/>
  <c r="AJ4452" i="11"/>
  <c r="AI4447" i="11"/>
  <c r="AJ4436" i="11"/>
  <c r="AI4431" i="11"/>
  <c r="AJ4420" i="11"/>
  <c r="AI4415" i="11"/>
  <c r="AJ4404" i="11"/>
  <c r="AI4399" i="11"/>
  <c r="AJ4388" i="11"/>
  <c r="AI4383" i="11"/>
  <c r="AJ4372" i="11"/>
  <c r="AI4367" i="11"/>
  <c r="AJ4356" i="11"/>
  <c r="AI4351" i="11"/>
  <c r="AJ4340" i="11"/>
  <c r="AI4335" i="11"/>
  <c r="AJ4324" i="11"/>
  <c r="AI4319" i="11"/>
  <c r="AJ4308" i="11"/>
  <c r="AI4303" i="11"/>
  <c r="AJ4292" i="11"/>
  <c r="AI4287" i="11"/>
  <c r="AJ4276" i="11"/>
  <c r="AI4271" i="11"/>
  <c r="AJ4260" i="11"/>
  <c r="AI4255" i="11"/>
  <c r="AJ4244" i="11"/>
  <c r="AI4239" i="11"/>
  <c r="AJ4228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I4573" i="11"/>
  <c r="AI4566" i="11"/>
  <c r="AI4559" i="11"/>
  <c r="AI4531" i="11"/>
  <c r="AJ4520" i="11"/>
  <c r="AI4515" i="11"/>
  <c r="AJ4504" i="11"/>
  <c r="AI4499" i="11"/>
  <c r="AJ4488" i="11"/>
  <c r="AI4483" i="11"/>
  <c r="AJ4472" i="11"/>
  <c r="AI4467" i="11"/>
  <c r="AJ4456" i="11"/>
  <c r="AI4451" i="11"/>
  <c r="AJ4440" i="11"/>
  <c r="AI4435" i="11"/>
  <c r="AJ4424" i="11"/>
  <c r="AI4419" i="11"/>
  <c r="AJ4408" i="11"/>
  <c r="AI4403" i="11"/>
  <c r="AJ4392" i="11"/>
  <c r="AI4387" i="11"/>
  <c r="AJ4376" i="11"/>
  <c r="AI4371" i="11"/>
  <c r="AJ4360" i="11"/>
  <c r="AI4355" i="11"/>
  <c r="AJ4344" i="11"/>
  <c r="AI4339" i="11"/>
  <c r="AJ4328" i="11"/>
  <c r="AI4323" i="11"/>
  <c r="AJ4312" i="11"/>
  <c r="AI4307" i="11"/>
  <c r="AJ4296" i="11"/>
  <c r="AI4291" i="11"/>
  <c r="AJ4280" i="11"/>
  <c r="AI4275" i="11"/>
  <c r="AJ4264" i="11"/>
  <c r="AI4259" i="11"/>
  <c r="AJ4248" i="11"/>
  <c r="AI4243" i="11"/>
  <c r="AJ4232" i="11"/>
  <c r="AI4227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4571" i="11"/>
  <c r="AI4543" i="11"/>
  <c r="AI4519" i="11"/>
  <c r="AJ4476" i="11"/>
  <c r="AI4455" i="11"/>
  <c r="AJ4412" i="11"/>
  <c r="AI4391" i="11"/>
  <c r="AJ4348" i="11"/>
  <c r="AI4327" i="11"/>
  <c r="AJ4284" i="11"/>
  <c r="AI4263" i="11"/>
  <c r="AI4223" i="11"/>
  <c r="AJ4212" i="11"/>
  <c r="AI4207" i="11"/>
  <c r="AJ4196" i="11"/>
  <c r="AI4191" i="11"/>
  <c r="AJ4180" i="11"/>
  <c r="AI4175" i="11"/>
  <c r="AJ4164" i="11"/>
  <c r="AI4159" i="11"/>
  <c r="AJ4148" i="11"/>
  <c r="AI4143" i="11"/>
  <c r="AJ4132" i="11"/>
  <c r="AI4127" i="11"/>
  <c r="AJ4116" i="11"/>
  <c r="AI4111" i="11"/>
  <c r="AJ4100" i="11"/>
  <c r="AI4095" i="11"/>
  <c r="AJ4084" i="11"/>
  <c r="AI4079" i="11"/>
  <c r="AJ4068" i="11"/>
  <c r="AI4063" i="11"/>
  <c r="AJ4052" i="11"/>
  <c r="AI4047" i="11"/>
  <c r="AJ4036" i="11"/>
  <c r="AI4031" i="11"/>
  <c r="AJ4020" i="11"/>
  <c r="AI4015" i="11"/>
  <c r="AJ4004" i="11"/>
  <c r="AI3999" i="11"/>
  <c r="AJ3988" i="11"/>
  <c r="AI3983" i="11"/>
  <c r="AJ3972" i="11"/>
  <c r="AI3967" i="11"/>
  <c r="AJ3956" i="11"/>
  <c r="AI3951" i="11"/>
  <c r="AJ3940" i="11"/>
  <c r="AI3935" i="11"/>
  <c r="AJ3924" i="11"/>
  <c r="AI3919" i="11"/>
  <c r="AJ3908" i="11"/>
  <c r="AI3903" i="11"/>
  <c r="AJ3892" i="11"/>
  <c r="AI3887" i="11"/>
  <c r="AJ3876" i="11"/>
  <c r="AI3871" i="11"/>
  <c r="AJ3860" i="11"/>
  <c r="AI3855" i="11"/>
  <c r="AJ3844" i="11"/>
  <c r="AI3839" i="11"/>
  <c r="AJ3828" i="11"/>
  <c r="AI3823" i="11"/>
  <c r="AJ3812" i="11"/>
  <c r="AI3807" i="11"/>
  <c r="AJ3796" i="11"/>
  <c r="AI3791" i="11"/>
  <c r="AJ3780" i="11"/>
  <c r="AI3775" i="11"/>
  <c r="AJ3764" i="11"/>
  <c r="AI3759" i="11"/>
  <c r="AJ3748" i="11"/>
  <c r="AI3743" i="11"/>
  <c r="AJ3732" i="11"/>
  <c r="AI3727" i="11"/>
  <c r="AJ3716" i="11"/>
  <c r="AI3711" i="11"/>
  <c r="AJ3700" i="11"/>
  <c r="AI3695" i="11"/>
  <c r="AJ3684" i="11"/>
  <c r="AI3679" i="11"/>
  <c r="AJ3668" i="11"/>
  <c r="AI3663" i="11"/>
  <c r="AJ3652" i="11"/>
  <c r="AI3647" i="11"/>
  <c r="AJ3636" i="11"/>
  <c r="AI3631" i="11"/>
  <c r="AJ3620" i="11"/>
  <c r="AI3615" i="11"/>
  <c r="AJ3604" i="11"/>
  <c r="AI3599" i="11"/>
  <c r="AJ3588" i="11"/>
  <c r="AI3583" i="11"/>
  <c r="AJ3572" i="11"/>
  <c r="AI3567" i="11"/>
  <c r="AJ3556" i="11"/>
  <c r="AI3551" i="11"/>
  <c r="AJ3540" i="11"/>
  <c r="AI3535" i="11"/>
  <c r="AJ3524" i="11"/>
  <c r="AI3519" i="11"/>
  <c r="AJ3508" i="11"/>
  <c r="AI3503" i="11"/>
  <c r="AJ3492" i="11"/>
  <c r="AI3487" i="11"/>
  <c r="AJ3476" i="11"/>
  <c r="AI3471" i="11"/>
  <c r="AJ3460" i="11"/>
  <c r="AI3455" i="11"/>
  <c r="AJ3444" i="11"/>
  <c r="AJ3441" i="11"/>
  <c r="AI3436" i="11"/>
  <c r="AJ3433" i="11"/>
  <c r="AI3428" i="11"/>
  <c r="AJ3425" i="11"/>
  <c r="AI3420" i="11"/>
  <c r="AJ3417" i="11"/>
  <c r="AI3412" i="11"/>
  <c r="AJ3409" i="11"/>
  <c r="AI3404" i="11"/>
  <c r="AJ3401" i="11"/>
  <c r="AI3396" i="11"/>
  <c r="AJ3393" i="11"/>
  <c r="AI3388" i="11"/>
  <c r="AJ3385" i="11"/>
  <c r="AI3380" i="11"/>
  <c r="AJ3377" i="11"/>
  <c r="AI3372" i="11"/>
  <c r="AJ3369" i="11"/>
  <c r="AI3364" i="11"/>
  <c r="AJ3361" i="11"/>
  <c r="AI3356" i="11"/>
  <c r="AJ3353" i="11"/>
  <c r="AI3348" i="11"/>
  <c r="AJ3345" i="11"/>
  <c r="AI3340" i="11"/>
  <c r="AJ3337" i="11"/>
  <c r="AI3332" i="11"/>
  <c r="AJ3329" i="11"/>
  <c r="AI3324" i="11"/>
  <c r="AJ3321" i="11"/>
  <c r="AI3316" i="11"/>
  <c r="AJ3313" i="11"/>
  <c r="AI3308" i="11"/>
  <c r="AJ3305" i="11"/>
  <c r="AI3300" i="11"/>
  <c r="AJ3297" i="11"/>
  <c r="AI3292" i="11"/>
  <c r="AJ3289" i="11"/>
  <c r="AI3284" i="11"/>
  <c r="AJ3281" i="11"/>
  <c r="AI3276" i="11"/>
  <c r="AJ3273" i="11"/>
  <c r="AI3268" i="11"/>
  <c r="AJ3265" i="11"/>
  <c r="AI3260" i="11"/>
  <c r="AJ3257" i="11"/>
  <c r="AI3252" i="11"/>
  <c r="AJ3249" i="11"/>
  <c r="AI3244" i="11"/>
  <c r="AJ3241" i="11"/>
  <c r="AI3236" i="11"/>
  <c r="AJ3233" i="11"/>
  <c r="AI3228" i="11"/>
  <c r="AJ3225" i="11"/>
  <c r="AI3220" i="11"/>
  <c r="AJ3217" i="11"/>
  <c r="AI3212" i="11"/>
  <c r="AJ3209" i="11"/>
  <c r="AI3204" i="11"/>
  <c r="AJ3201" i="11"/>
  <c r="AI3196" i="11"/>
  <c r="AJ3193" i="11"/>
  <c r="AI3188" i="11"/>
  <c r="AJ3185" i="11"/>
  <c r="AI3180" i="11"/>
  <c r="AJ3177" i="11"/>
  <c r="AJ3175" i="11"/>
  <c r="AI3172" i="11"/>
  <c r="AI3170" i="11"/>
  <c r="AJ3168" i="11"/>
  <c r="AI3163" i="11"/>
  <c r="AJ3161" i="11"/>
  <c r="AJ3159" i="11"/>
  <c r="AI3156" i="11"/>
  <c r="AI3154" i="11"/>
  <c r="AJ3152" i="11"/>
  <c r="AI3147" i="11"/>
  <c r="AJ3145" i="11"/>
  <c r="AJ3143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4564" i="11"/>
  <c r="AJ4492" i="11"/>
  <c r="AI4471" i="11"/>
  <c r="AJ4428" i="11"/>
  <c r="AI4407" i="11"/>
  <c r="AJ4364" i="11"/>
  <c r="AI4343" i="11"/>
  <c r="AJ4300" i="11"/>
  <c r="AI4279" i="11"/>
  <c r="AJ4236" i="11"/>
  <c r="AJ4216" i="11"/>
  <c r="AI4211" i="11"/>
  <c r="AJ4200" i="11"/>
  <c r="AI4195" i="11"/>
  <c r="AJ4184" i="11"/>
  <c r="AI4179" i="11"/>
  <c r="AJ4168" i="11"/>
  <c r="AI4163" i="11"/>
  <c r="AJ4152" i="11"/>
  <c r="AI4147" i="11"/>
  <c r="AJ4136" i="11"/>
  <c r="AI4131" i="11"/>
  <c r="AJ4120" i="11"/>
  <c r="AI4115" i="11"/>
  <c r="AJ4104" i="11"/>
  <c r="AI4099" i="11"/>
  <c r="AJ4088" i="11"/>
  <c r="AI4083" i="11"/>
  <c r="AJ4072" i="11"/>
  <c r="AI4067" i="11"/>
  <c r="AJ4056" i="11"/>
  <c r="AI4051" i="11"/>
  <c r="AJ4040" i="11"/>
  <c r="AI4035" i="11"/>
  <c r="AJ4024" i="11"/>
  <c r="AI4019" i="11"/>
  <c r="AJ4008" i="11"/>
  <c r="AI4003" i="11"/>
  <c r="AJ3992" i="11"/>
  <c r="AI3987" i="11"/>
  <c r="AJ3976" i="11"/>
  <c r="AI3971" i="11"/>
  <c r="AJ3960" i="11"/>
  <c r="AI3955" i="11"/>
  <c r="AJ3944" i="11"/>
  <c r="AI3939" i="11"/>
  <c r="AJ3928" i="11"/>
  <c r="AI3923" i="11"/>
  <c r="AJ3912" i="11"/>
  <c r="AI3907" i="11"/>
  <c r="AJ3896" i="11"/>
  <c r="AI3891" i="11"/>
  <c r="AJ3880" i="11"/>
  <c r="AI3875" i="11"/>
  <c r="AJ3864" i="11"/>
  <c r="AI3859" i="11"/>
  <c r="AJ3848" i="11"/>
  <c r="AI3843" i="11"/>
  <c r="AJ3832" i="11"/>
  <c r="AI3827" i="11"/>
  <c r="AJ3816" i="11"/>
  <c r="AI3811" i="11"/>
  <c r="AJ3800" i="11"/>
  <c r="AI3795" i="11"/>
  <c r="AJ3784" i="11"/>
  <c r="AI3779" i="11"/>
  <c r="AJ3768" i="11"/>
  <c r="AI3763" i="11"/>
  <c r="AJ3752" i="11"/>
  <c r="AI3747" i="11"/>
  <c r="AJ3736" i="11"/>
  <c r="AI3731" i="11"/>
  <c r="AJ3720" i="11"/>
  <c r="AI3715" i="11"/>
  <c r="AJ3704" i="11"/>
  <c r="AI3699" i="11"/>
  <c r="AJ3688" i="11"/>
  <c r="AI3683" i="11"/>
  <c r="AJ3672" i="11"/>
  <c r="AI3667" i="11"/>
  <c r="AJ3656" i="11"/>
  <c r="AI3651" i="11"/>
  <c r="AJ3640" i="11"/>
  <c r="AI3635" i="11"/>
  <c r="AJ3624" i="11"/>
  <c r="AI3619" i="11"/>
  <c r="AJ3608" i="11"/>
  <c r="AI3603" i="11"/>
  <c r="AJ3592" i="11"/>
  <c r="AI3587" i="11"/>
  <c r="AJ3576" i="11"/>
  <c r="AI3571" i="11"/>
  <c r="AJ3560" i="11"/>
  <c r="AI3555" i="11"/>
  <c r="AJ3544" i="11"/>
  <c r="AI3539" i="11"/>
  <c r="AJ3528" i="11"/>
  <c r="AI3523" i="11"/>
  <c r="AJ3512" i="11"/>
  <c r="AI3507" i="11"/>
  <c r="AJ3496" i="11"/>
  <c r="AI3491" i="11"/>
  <c r="AJ3480" i="11"/>
  <c r="AI3475" i="11"/>
  <c r="AJ3464" i="11"/>
  <c r="AI3459" i="11"/>
  <c r="AJ3448" i="11"/>
  <c r="AI3443" i="11"/>
  <c r="AJ3440" i="11"/>
  <c r="AI3435" i="11"/>
  <c r="AJ3432" i="11"/>
  <c r="AI3427" i="11"/>
  <c r="AJ3424" i="11"/>
  <c r="AI3419" i="11"/>
  <c r="AJ3416" i="11"/>
  <c r="AI3411" i="11"/>
  <c r="AJ3408" i="11"/>
  <c r="AI3403" i="11"/>
  <c r="AJ3400" i="11"/>
  <c r="AI3395" i="11"/>
  <c r="AJ3392" i="11"/>
  <c r="AI3387" i="11"/>
  <c r="AJ3384" i="11"/>
  <c r="AI3379" i="11"/>
  <c r="AJ3376" i="11"/>
  <c r="AI3371" i="11"/>
  <c r="AJ3368" i="11"/>
  <c r="AI3363" i="11"/>
  <c r="AJ3360" i="11"/>
  <c r="AI3355" i="11"/>
  <c r="AJ3352" i="11"/>
  <c r="AI3347" i="11"/>
  <c r="AJ3344" i="11"/>
  <c r="AI3339" i="11"/>
  <c r="AJ3336" i="11"/>
  <c r="AI3331" i="11"/>
  <c r="AJ3328" i="11"/>
  <c r="AI3323" i="11"/>
  <c r="AJ3320" i="11"/>
  <c r="AI3315" i="11"/>
  <c r="AJ3312" i="11"/>
  <c r="AI3307" i="11"/>
  <c r="AJ3304" i="11"/>
  <c r="AI3299" i="11"/>
  <c r="AJ3296" i="11"/>
  <c r="AI3291" i="11"/>
  <c r="AJ3288" i="11"/>
  <c r="AI3283" i="11"/>
  <c r="AJ3280" i="11"/>
  <c r="AI3275" i="11"/>
  <c r="AJ3272" i="11"/>
  <c r="AI3267" i="11"/>
  <c r="AJ3264" i="11"/>
  <c r="AI3259" i="11"/>
  <c r="AJ3256" i="11"/>
  <c r="AI3251" i="11"/>
  <c r="AJ3248" i="11"/>
  <c r="AI3243" i="11"/>
  <c r="AJ3240" i="11"/>
  <c r="AI3235" i="11"/>
  <c r="AJ3232" i="11"/>
  <c r="AI3227" i="11"/>
  <c r="AJ3224" i="11"/>
  <c r="AI3219" i="11"/>
  <c r="AJ3216" i="11"/>
  <c r="AI3211" i="11"/>
  <c r="AJ3208" i="11"/>
  <c r="AI3203" i="11"/>
  <c r="AJ3200" i="11"/>
  <c r="AI3195" i="11"/>
  <c r="AJ3192" i="11"/>
  <c r="AI3187" i="11"/>
  <c r="AJ3184" i="11"/>
  <c r="AI3179" i="11"/>
  <c r="AI3175" i="11"/>
  <c r="AJ3173" i="11"/>
  <c r="AJ3171" i="11"/>
  <c r="AI3168" i="11"/>
  <c r="AI3166" i="11"/>
  <c r="AJ3164" i="11"/>
  <c r="AI3159" i="11"/>
  <c r="AJ3157" i="11"/>
  <c r="AJ3155" i="11"/>
  <c r="AI3152" i="11"/>
  <c r="AI3150" i="11"/>
  <c r="AJ3148" i="11"/>
  <c r="AI3143" i="11"/>
  <c r="AJ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4557" i="11"/>
  <c r="AJ4508" i="11"/>
  <c r="AI4487" i="11"/>
  <c r="AJ4444" i="11"/>
  <c r="AI4423" i="11"/>
  <c r="AJ4380" i="11"/>
  <c r="AI4359" i="11"/>
  <c r="AJ4316" i="11"/>
  <c r="AI4295" i="11"/>
  <c r="AJ4252" i="11"/>
  <c r="AI4231" i="11"/>
  <c r="AJ4220" i="11"/>
  <c r="AI4215" i="11"/>
  <c r="AJ4204" i="11"/>
  <c r="AI4199" i="11"/>
  <c r="AJ4188" i="11"/>
  <c r="AI4183" i="11"/>
  <c r="AJ4172" i="11"/>
  <c r="AI4167" i="11"/>
  <c r="AJ4156" i="11"/>
  <c r="AI4151" i="11"/>
  <c r="AJ4140" i="11"/>
  <c r="AI4135" i="11"/>
  <c r="AJ4124" i="11"/>
  <c r="AI4119" i="11"/>
  <c r="AJ4108" i="11"/>
  <c r="AI4103" i="11"/>
  <c r="AJ4092" i="11"/>
  <c r="AI4087" i="11"/>
  <c r="AJ4076" i="11"/>
  <c r="AI4071" i="11"/>
  <c r="AJ4060" i="11"/>
  <c r="AI4055" i="11"/>
  <c r="AJ4044" i="11"/>
  <c r="AI4039" i="11"/>
  <c r="AJ4028" i="11"/>
  <c r="AI4023" i="11"/>
  <c r="AJ4012" i="11"/>
  <c r="AI4007" i="11"/>
  <c r="AJ3996" i="11"/>
  <c r="AI3991" i="11"/>
  <c r="AJ3980" i="11"/>
  <c r="AI3975" i="11"/>
  <c r="AJ3964" i="11"/>
  <c r="AI3959" i="11"/>
  <c r="AJ3948" i="11"/>
  <c r="AI3943" i="11"/>
  <c r="AJ3932" i="11"/>
  <c r="AI3927" i="11"/>
  <c r="AJ3916" i="11"/>
  <c r="AI3911" i="11"/>
  <c r="AJ3900" i="11"/>
  <c r="AI3895" i="11"/>
  <c r="AJ3884" i="11"/>
  <c r="AI3879" i="11"/>
  <c r="AJ3868" i="11"/>
  <c r="AI3863" i="11"/>
  <c r="AJ3852" i="11"/>
  <c r="AI3847" i="11"/>
  <c r="AJ3836" i="11"/>
  <c r="AI3831" i="11"/>
  <c r="AJ3820" i="11"/>
  <c r="AI3815" i="11"/>
  <c r="AJ3804" i="11"/>
  <c r="AI3799" i="11"/>
  <c r="AJ3788" i="11"/>
  <c r="AI3783" i="11"/>
  <c r="AJ3772" i="11"/>
  <c r="AI3767" i="11"/>
  <c r="AJ3756" i="11"/>
  <c r="AI3751" i="11"/>
  <c r="AJ3740" i="11"/>
  <c r="AI3735" i="11"/>
  <c r="AJ3724" i="11"/>
  <c r="AI3719" i="11"/>
  <c r="AJ3708" i="11"/>
  <c r="AI3703" i="11"/>
  <c r="AJ3692" i="11"/>
  <c r="AI3687" i="11"/>
  <c r="AJ3676" i="11"/>
  <c r="AI3671" i="11"/>
  <c r="AJ3660" i="11"/>
  <c r="AI3655" i="11"/>
  <c r="AJ3644" i="11"/>
  <c r="AI3639" i="11"/>
  <c r="AJ3628" i="11"/>
  <c r="AI3623" i="11"/>
  <c r="AJ3612" i="11"/>
  <c r="AI3607" i="11"/>
  <c r="AJ3596" i="11"/>
  <c r="AI3591" i="11"/>
  <c r="AJ3580" i="11"/>
  <c r="AI3575" i="11"/>
  <c r="AJ3564" i="11"/>
  <c r="AI3559" i="11"/>
  <c r="AJ3548" i="11"/>
  <c r="AI3543" i="11"/>
  <c r="AJ3532" i="11"/>
  <c r="AI3527" i="11"/>
  <c r="AJ3516" i="11"/>
  <c r="AI3511" i="11"/>
  <c r="AJ3500" i="11"/>
  <c r="AI3495" i="11"/>
  <c r="AJ3484" i="11"/>
  <c r="AI3479" i="11"/>
  <c r="AJ3468" i="11"/>
  <c r="AI3463" i="11"/>
  <c r="AJ3452" i="11"/>
  <c r="AI3447" i="11"/>
  <c r="AI3440" i="11"/>
  <c r="AJ3437" i="11"/>
  <c r="AI3432" i="11"/>
  <c r="AJ3429" i="11"/>
  <c r="AI3424" i="11"/>
  <c r="AJ3421" i="11"/>
  <c r="AI3416" i="11"/>
  <c r="AJ3413" i="11"/>
  <c r="AI3408" i="11"/>
  <c r="AJ3405" i="11"/>
  <c r="AI3400" i="11"/>
  <c r="AJ3397" i="11"/>
  <c r="AI3392" i="11"/>
  <c r="AJ3389" i="11"/>
  <c r="AI3384" i="11"/>
  <c r="AJ3381" i="11"/>
  <c r="AI3376" i="11"/>
  <c r="AJ3373" i="11"/>
  <c r="AI3368" i="11"/>
  <c r="AJ3365" i="11"/>
  <c r="AI3360" i="11"/>
  <c r="AJ3357" i="11"/>
  <c r="AI3352" i="11"/>
  <c r="AJ3349" i="11"/>
  <c r="AI3344" i="11"/>
  <c r="AJ3341" i="11"/>
  <c r="AI3336" i="11"/>
  <c r="AJ3333" i="11"/>
  <c r="AI3328" i="11"/>
  <c r="AJ3325" i="11"/>
  <c r="AI3320" i="11"/>
  <c r="AJ3317" i="11"/>
  <c r="AI3312" i="11"/>
  <c r="AJ3309" i="11"/>
  <c r="AI3304" i="11"/>
  <c r="AJ3301" i="11"/>
  <c r="AI3296" i="11"/>
  <c r="AJ3293" i="11"/>
  <c r="AI3288" i="11"/>
  <c r="AJ3285" i="11"/>
  <c r="AI3280" i="11"/>
  <c r="AJ3277" i="11"/>
  <c r="AI3272" i="11"/>
  <c r="AJ3269" i="11"/>
  <c r="AI3264" i="11"/>
  <c r="AJ3261" i="11"/>
  <c r="AI3256" i="11"/>
  <c r="AJ3253" i="11"/>
  <c r="AI3248" i="11"/>
  <c r="AJ3245" i="11"/>
  <c r="AI3240" i="11"/>
  <c r="AJ3237" i="11"/>
  <c r="AI3232" i="11"/>
  <c r="AJ3229" i="11"/>
  <c r="AI3224" i="11"/>
  <c r="AJ3221" i="11"/>
  <c r="AI3216" i="11"/>
  <c r="AJ3213" i="11"/>
  <c r="AI3208" i="11"/>
  <c r="AJ3205" i="11"/>
  <c r="AI3200" i="11"/>
  <c r="AJ3197" i="11"/>
  <c r="AI3192" i="11"/>
  <c r="AJ3189" i="11"/>
  <c r="AI3184" i="11"/>
  <c r="AJ3181" i="11"/>
  <c r="AJ3176" i="11"/>
  <c r="AI3171" i="11"/>
  <c r="AJ3169" i="11"/>
  <c r="AJ3167" i="11"/>
  <c r="AI3164" i="11"/>
  <c r="AI3162" i="11"/>
  <c r="AJ3160" i="11"/>
  <c r="AI3155" i="11"/>
  <c r="AJ3153" i="11"/>
  <c r="AJ3151" i="11"/>
  <c r="AI3148" i="11"/>
  <c r="AI3146" i="11"/>
  <c r="AJ3144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I4550" i="11"/>
  <c r="AJ4524" i="11"/>
  <c r="AI4503" i="11"/>
  <c r="AJ4460" i="11"/>
  <c r="AI4439" i="11"/>
  <c r="AJ4396" i="11"/>
  <c r="AI4375" i="11"/>
  <c r="AJ4332" i="11"/>
  <c r="AI4311" i="11"/>
  <c r="AJ4268" i="11"/>
  <c r="AI4247" i="11"/>
  <c r="AI4219" i="11"/>
  <c r="AJ4208" i="11"/>
  <c r="AI4203" i="11"/>
  <c r="AJ4192" i="11"/>
  <c r="AI4187" i="11"/>
  <c r="AJ4176" i="11"/>
  <c r="AI4171" i="11"/>
  <c r="AJ4160" i="11"/>
  <c r="AI4155" i="11"/>
  <c r="AJ4144" i="11"/>
  <c r="AI4139" i="11"/>
  <c r="AJ4128" i="11"/>
  <c r="AI4123" i="11"/>
  <c r="AJ4112" i="11"/>
  <c r="AI4107" i="11"/>
  <c r="AJ4096" i="11"/>
  <c r="AI4091" i="11"/>
  <c r="AJ4080" i="11"/>
  <c r="AI4075" i="11"/>
  <c r="AJ4064" i="11"/>
  <c r="AI4059" i="11"/>
  <c r="AJ4048" i="11"/>
  <c r="AI4043" i="11"/>
  <c r="AJ4032" i="11"/>
  <c r="AI4027" i="11"/>
  <c r="AJ4016" i="11"/>
  <c r="AI4011" i="11"/>
  <c r="AJ4000" i="11"/>
  <c r="AI3995" i="11"/>
  <c r="AJ3984" i="11"/>
  <c r="AI3979" i="11"/>
  <c r="AJ3968" i="11"/>
  <c r="AI3963" i="11"/>
  <c r="AJ3952" i="11"/>
  <c r="AI3947" i="11"/>
  <c r="AJ3936" i="11"/>
  <c r="AI3931" i="11"/>
  <c r="AJ3920" i="11"/>
  <c r="AI3915" i="11"/>
  <c r="AJ3904" i="11"/>
  <c r="AI3899" i="11"/>
  <c r="AJ3888" i="11"/>
  <c r="AI3883" i="11"/>
  <c r="AJ3872" i="11"/>
  <c r="AI3867" i="11"/>
  <c r="AJ3856" i="11"/>
  <c r="AI3851" i="11"/>
  <c r="AJ3840" i="11"/>
  <c r="AI3835" i="11"/>
  <c r="AJ3824" i="11"/>
  <c r="AI3819" i="11"/>
  <c r="AJ3808" i="11"/>
  <c r="AI3803" i="11"/>
  <c r="AJ3792" i="11"/>
  <c r="AI3787" i="11"/>
  <c r="AJ3776" i="11"/>
  <c r="AI3771" i="11"/>
  <c r="AJ3760" i="11"/>
  <c r="AI3755" i="11"/>
  <c r="AJ3744" i="11"/>
  <c r="AI3739" i="11"/>
  <c r="AJ3728" i="11"/>
  <c r="AI3723" i="11"/>
  <c r="AJ3712" i="11"/>
  <c r="AI3707" i="11"/>
  <c r="AJ3696" i="11"/>
  <c r="AI3691" i="11"/>
  <c r="AJ3680" i="11"/>
  <c r="AI3675" i="11"/>
  <c r="AJ3664" i="11"/>
  <c r="AI3659" i="11"/>
  <c r="AJ3648" i="11"/>
  <c r="AI3643" i="11"/>
  <c r="AJ3632" i="11"/>
  <c r="AI3627" i="11"/>
  <c r="AJ3616" i="11"/>
  <c r="AI3611" i="11"/>
  <c r="AJ3600" i="11"/>
  <c r="AI3595" i="11"/>
  <c r="AJ3584" i="11"/>
  <c r="AI3579" i="11"/>
  <c r="AJ3568" i="11"/>
  <c r="AI3563" i="11"/>
  <c r="AJ3552" i="11"/>
  <c r="AI3547" i="11"/>
  <c r="AJ3536" i="11"/>
  <c r="AI3531" i="11"/>
  <c r="AJ3520" i="11"/>
  <c r="AI3515" i="11"/>
  <c r="AJ3504" i="11"/>
  <c r="AI3499" i="11"/>
  <c r="AJ3488" i="11"/>
  <c r="AI3483" i="11"/>
  <c r="AJ3472" i="11"/>
  <c r="AI3467" i="11"/>
  <c r="AJ3456" i="11"/>
  <c r="AI3451" i="11"/>
  <c r="AI3439" i="11"/>
  <c r="AJ3436" i="11"/>
  <c r="AI3431" i="11"/>
  <c r="AJ3428" i="11"/>
  <c r="AI3423" i="11"/>
  <c r="AJ3420" i="11"/>
  <c r="AI3415" i="11"/>
  <c r="AJ3412" i="11"/>
  <c r="AI3407" i="11"/>
  <c r="AJ3404" i="11"/>
  <c r="AI3399" i="11"/>
  <c r="AJ3396" i="11"/>
  <c r="AI3391" i="11"/>
  <c r="AJ3388" i="11"/>
  <c r="AI3383" i="11"/>
  <c r="AJ3380" i="11"/>
  <c r="AI3375" i="11"/>
  <c r="AJ3372" i="11"/>
  <c r="AI3367" i="11"/>
  <c r="AJ3364" i="11"/>
  <c r="AI3359" i="11"/>
  <c r="AJ3356" i="11"/>
  <c r="AI3351" i="11"/>
  <c r="AJ3348" i="11"/>
  <c r="AI3343" i="11"/>
  <c r="AJ3340" i="11"/>
  <c r="AI3335" i="11"/>
  <c r="AJ3332" i="11"/>
  <c r="AI3327" i="11"/>
  <c r="AJ3324" i="11"/>
  <c r="AI3319" i="11"/>
  <c r="AJ3316" i="11"/>
  <c r="AI3311" i="11"/>
  <c r="AJ3308" i="11"/>
  <c r="AI3303" i="11"/>
  <c r="AJ3300" i="11"/>
  <c r="AI3295" i="11"/>
  <c r="AJ3292" i="11"/>
  <c r="AI3287" i="11"/>
  <c r="AJ3284" i="11"/>
  <c r="AI3279" i="11"/>
  <c r="AJ3276" i="11"/>
  <c r="AI3271" i="11"/>
  <c r="AJ3268" i="11"/>
  <c r="AI3263" i="11"/>
  <c r="AJ3260" i="11"/>
  <c r="AI3255" i="11"/>
  <c r="AJ3252" i="11"/>
  <c r="AI3247" i="11"/>
  <c r="AJ3244" i="11"/>
  <c r="AI3239" i="11"/>
  <c r="AJ3236" i="11"/>
  <c r="AI3231" i="11"/>
  <c r="AJ3228" i="11"/>
  <c r="AI3223" i="11"/>
  <c r="AJ3220" i="11"/>
  <c r="AI3215" i="11"/>
  <c r="AJ3212" i="11"/>
  <c r="AI3207" i="11"/>
  <c r="AJ3204" i="11"/>
  <c r="AI3199" i="11"/>
  <c r="AJ3196" i="11"/>
  <c r="AI3191" i="11"/>
  <c r="AJ3188" i="11"/>
  <c r="AI3183" i="11"/>
  <c r="AJ3180" i="11"/>
  <c r="AI3176" i="11"/>
  <c r="AI3174" i="11"/>
  <c r="AJ3172" i="11"/>
  <c r="AI3167" i="11"/>
  <c r="AJ3165" i="11"/>
  <c r="AJ3163" i="11"/>
  <c r="AI3160" i="11"/>
  <c r="AI3158" i="11"/>
  <c r="AJ3156" i="11"/>
  <c r="AI3151" i="11"/>
  <c r="AJ3149" i="11"/>
  <c r="AJ3147" i="11"/>
  <c r="AI3144" i="11"/>
  <c r="AI3142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27" i="11"/>
  <c r="AJ2916" i="11"/>
  <c r="AI2911" i="11"/>
  <c r="AJ2900" i="11"/>
  <c r="AI2895" i="11"/>
  <c r="AJ2884" i="11"/>
  <c r="AI2879" i="11"/>
  <c r="AJ2868" i="11"/>
  <c r="AI2863" i="11"/>
  <c r="AJ2852" i="11"/>
  <c r="AI2847" i="11"/>
  <c r="AJ2836" i="11"/>
  <c r="AI2831" i="11"/>
  <c r="AJ2820" i="11"/>
  <c r="AI2815" i="11"/>
  <c r="AJ2804" i="11"/>
  <c r="AI2799" i="11"/>
  <c r="AJ2788" i="11"/>
  <c r="AI2783" i="11"/>
  <c r="AJ2772" i="11"/>
  <c r="AI2767" i="11"/>
  <c r="AJ2756" i="11"/>
  <c r="AI2751" i="11"/>
  <c r="AJ2740" i="11"/>
  <c r="AI2735" i="11"/>
  <c r="AJ2724" i="11"/>
  <c r="AI2719" i="11"/>
  <c r="AJ2708" i="11"/>
  <c r="AI2703" i="11"/>
  <c r="AJ2692" i="11"/>
  <c r="AI2687" i="11"/>
  <c r="AJ2676" i="11"/>
  <c r="AI2671" i="11"/>
  <c r="AJ2660" i="11"/>
  <c r="AI2655" i="11"/>
  <c r="AJ2644" i="11"/>
  <c r="AI2639" i="11"/>
  <c r="AJ2628" i="11"/>
  <c r="AI2623" i="11"/>
  <c r="AI2613" i="11"/>
  <c r="AJ2610" i="11"/>
  <c r="AI2605" i="11"/>
  <c r="AJ2602" i="11"/>
  <c r="AI2597" i="11"/>
  <c r="AJ2594" i="11"/>
  <c r="AI2589" i="11"/>
  <c r="AJ2586" i="11"/>
  <c r="AI2581" i="11"/>
  <c r="AJ2578" i="11"/>
  <c r="AI2573" i="11"/>
  <c r="AJ2570" i="11"/>
  <c r="AI2565" i="11"/>
  <c r="AJ2562" i="11"/>
  <c r="AI2557" i="11"/>
  <c r="AJ2554" i="11"/>
  <c r="AI2549" i="11"/>
  <c r="AJ2546" i="11"/>
  <c r="AI2541" i="11"/>
  <c r="AJ2538" i="11"/>
  <c r="AI2533" i="11"/>
  <c r="AJ2531" i="11"/>
  <c r="AI2526" i="11"/>
  <c r="AJ2524" i="11"/>
  <c r="AJ2522" i="11"/>
  <c r="AI2519" i="11"/>
  <c r="AI2517" i="11"/>
  <c r="AJ2515" i="11"/>
  <c r="AI2510" i="11"/>
  <c r="AJ2508" i="11"/>
  <c r="AJ2506" i="11"/>
  <c r="AI2503" i="11"/>
  <c r="AI2501" i="11"/>
  <c r="AJ2499" i="11"/>
  <c r="AI2494" i="11"/>
  <c r="AJ2492" i="11"/>
  <c r="AJ2490" i="11"/>
  <c r="AI2487" i="11"/>
  <c r="AI2485" i="11"/>
  <c r="AJ2483" i="11"/>
  <c r="AI2478" i="11"/>
  <c r="AJ2476" i="11"/>
  <c r="AJ2474" i="11"/>
  <c r="AI2471" i="11"/>
  <c r="AI2469" i="11"/>
  <c r="AJ2467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I2931" i="11"/>
  <c r="AJ2920" i="11"/>
  <c r="AI2915" i="11"/>
  <c r="AJ2904" i="11"/>
  <c r="AI2899" i="11"/>
  <c r="AJ2888" i="11"/>
  <c r="AI2883" i="11"/>
  <c r="AJ2872" i="11"/>
  <c r="AI2867" i="11"/>
  <c r="AJ2856" i="11"/>
  <c r="AI2851" i="11"/>
  <c r="AJ2840" i="11"/>
  <c r="AI2835" i="11"/>
  <c r="AJ2824" i="11"/>
  <c r="AI2819" i="11"/>
  <c r="AJ2808" i="11"/>
  <c r="AI2803" i="11"/>
  <c r="AJ2792" i="11"/>
  <c r="AI2787" i="11"/>
  <c r="AJ2776" i="11"/>
  <c r="AI2771" i="11"/>
  <c r="AJ2760" i="11"/>
  <c r="AI2755" i="11"/>
  <c r="AJ2744" i="11"/>
  <c r="AI2739" i="11"/>
  <c r="AJ2728" i="11"/>
  <c r="AI2723" i="11"/>
  <c r="AJ2712" i="11"/>
  <c r="AI2707" i="11"/>
  <c r="AJ2696" i="11"/>
  <c r="AI2691" i="11"/>
  <c r="AJ2680" i="11"/>
  <c r="AI2675" i="11"/>
  <c r="AJ2664" i="11"/>
  <c r="AI2659" i="11"/>
  <c r="AJ2648" i="11"/>
  <c r="AI2643" i="11"/>
  <c r="AJ2632" i="11"/>
  <c r="AI2627" i="11"/>
  <c r="AJ2616" i="11"/>
  <c r="AJ2612" i="11"/>
  <c r="AI2607" i="11"/>
  <c r="AJ2604" i="11"/>
  <c r="AI2599" i="11"/>
  <c r="AJ2596" i="11"/>
  <c r="AI2591" i="11"/>
  <c r="AJ2588" i="11"/>
  <c r="AI2583" i="11"/>
  <c r="AJ2580" i="11"/>
  <c r="AI2575" i="11"/>
  <c r="AJ2572" i="11"/>
  <c r="AI2567" i="11"/>
  <c r="AJ2564" i="11"/>
  <c r="AI2559" i="11"/>
  <c r="AJ2556" i="11"/>
  <c r="AI2551" i="11"/>
  <c r="AJ2548" i="11"/>
  <c r="AI2543" i="11"/>
  <c r="AJ2540" i="11"/>
  <c r="AI2535" i="11"/>
  <c r="AI2531" i="11"/>
  <c r="AI2529" i="11"/>
  <c r="AJ2527" i="11"/>
  <c r="AI2522" i="11"/>
  <c r="AJ2520" i="11"/>
  <c r="AJ2518" i="11"/>
  <c r="AI2515" i="11"/>
  <c r="AI2513" i="11"/>
  <c r="AJ2511" i="11"/>
  <c r="AI2506" i="11"/>
  <c r="AJ2504" i="11"/>
  <c r="AJ2502" i="11"/>
  <c r="AI2499" i="11"/>
  <c r="AI2497" i="11"/>
  <c r="AJ2495" i="11"/>
  <c r="AI2490" i="11"/>
  <c r="AJ2488" i="11"/>
  <c r="AJ2486" i="11"/>
  <c r="AI2483" i="11"/>
  <c r="AI2481" i="11"/>
  <c r="AJ2479" i="11"/>
  <c r="AI2474" i="11"/>
  <c r="AJ2472" i="11"/>
  <c r="AJ2470" i="11"/>
  <c r="AI2467" i="11"/>
  <c r="AI2465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2924" i="11"/>
  <c r="AI2919" i="11"/>
  <c r="AJ2908" i="11"/>
  <c r="AI2903" i="11"/>
  <c r="AJ2892" i="11"/>
  <c r="AI2887" i="11"/>
  <c r="AJ2876" i="11"/>
  <c r="AI2871" i="11"/>
  <c r="AJ2860" i="11"/>
  <c r="AI2855" i="11"/>
  <c r="AJ2844" i="11"/>
  <c r="AI2839" i="11"/>
  <c r="AJ2828" i="11"/>
  <c r="AI2823" i="11"/>
  <c r="AJ2812" i="11"/>
  <c r="AI2807" i="11"/>
  <c r="AJ2796" i="11"/>
  <c r="AI2791" i="11"/>
  <c r="AJ2780" i="11"/>
  <c r="AI2775" i="11"/>
  <c r="AJ2764" i="11"/>
  <c r="AI2759" i="11"/>
  <c r="AJ2748" i="11"/>
  <c r="AI2743" i="11"/>
  <c r="AJ2732" i="11"/>
  <c r="AI2727" i="11"/>
  <c r="AJ2716" i="11"/>
  <c r="AI2711" i="11"/>
  <c r="AJ2700" i="11"/>
  <c r="AI2695" i="11"/>
  <c r="AJ2684" i="11"/>
  <c r="AI2679" i="11"/>
  <c r="AJ2668" i="11"/>
  <c r="AI2663" i="11"/>
  <c r="AJ2652" i="11"/>
  <c r="AI2647" i="11"/>
  <c r="AJ2636" i="11"/>
  <c r="AI2631" i="11"/>
  <c r="AJ2620" i="11"/>
  <c r="AI2615" i="11"/>
  <c r="AI2609" i="11"/>
  <c r="AJ2606" i="11"/>
  <c r="AI2601" i="11"/>
  <c r="AJ2598" i="11"/>
  <c r="AI2593" i="11"/>
  <c r="AJ2590" i="11"/>
  <c r="AI2585" i="11"/>
  <c r="AJ2582" i="11"/>
  <c r="AI2577" i="11"/>
  <c r="AJ2574" i="11"/>
  <c r="AI2569" i="11"/>
  <c r="AJ2566" i="11"/>
  <c r="AI2561" i="11"/>
  <c r="AJ2558" i="11"/>
  <c r="AI2553" i="11"/>
  <c r="AJ2550" i="11"/>
  <c r="AI2545" i="11"/>
  <c r="AJ2542" i="11"/>
  <c r="AI2537" i="11"/>
  <c r="AJ2534" i="11"/>
  <c r="AJ2532" i="11"/>
  <c r="AJ2530" i="11"/>
  <c r="AI2527" i="11"/>
  <c r="AI2525" i="11"/>
  <c r="AJ2523" i="11"/>
  <c r="AI2518" i="11"/>
  <c r="AJ2516" i="11"/>
  <c r="AJ2514" i="11"/>
  <c r="AI2511" i="11"/>
  <c r="AI2509" i="11"/>
  <c r="AJ2507" i="11"/>
  <c r="AI2502" i="11"/>
  <c r="AJ2500" i="11"/>
  <c r="AJ2498" i="11"/>
  <c r="AI2495" i="11"/>
  <c r="AI2493" i="11"/>
  <c r="AJ2491" i="11"/>
  <c r="AI2486" i="11"/>
  <c r="AJ2484" i="11"/>
  <c r="AJ2482" i="11"/>
  <c r="AI2479" i="11"/>
  <c r="AI2477" i="11"/>
  <c r="AJ2475" i="11"/>
  <c r="AI2470" i="11"/>
  <c r="AJ2468" i="11"/>
  <c r="AJ2466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2928" i="11"/>
  <c r="AI2923" i="11"/>
  <c r="AJ2912" i="11"/>
  <c r="AI2907" i="11"/>
  <c r="AJ2896" i="11"/>
  <c r="AI2891" i="11"/>
  <c r="AJ2880" i="11"/>
  <c r="AI2875" i="11"/>
  <c r="AJ2864" i="11"/>
  <c r="AI2859" i="11"/>
  <c r="AJ2848" i="11"/>
  <c r="AI2843" i="11"/>
  <c r="AJ2832" i="11"/>
  <c r="AI2827" i="11"/>
  <c r="AJ2816" i="11"/>
  <c r="AI2811" i="11"/>
  <c r="AJ2800" i="11"/>
  <c r="AI2795" i="11"/>
  <c r="AJ2784" i="11"/>
  <c r="AI2779" i="11"/>
  <c r="AJ2768" i="11"/>
  <c r="AI2763" i="11"/>
  <c r="AJ2752" i="11"/>
  <c r="AI2747" i="11"/>
  <c r="AJ2736" i="11"/>
  <c r="AI2731" i="11"/>
  <c r="AJ2720" i="11"/>
  <c r="AI2715" i="11"/>
  <c r="AJ2704" i="11"/>
  <c r="AI2699" i="11"/>
  <c r="AJ2688" i="11"/>
  <c r="AI2683" i="11"/>
  <c r="AJ2672" i="11"/>
  <c r="AI2667" i="11"/>
  <c r="AJ2656" i="11"/>
  <c r="AI2651" i="11"/>
  <c r="AJ2640" i="11"/>
  <c r="AI2635" i="11"/>
  <c r="AJ2624" i="11"/>
  <c r="AI2619" i="11"/>
  <c r="AI2611" i="11"/>
  <c r="AJ2608" i="11"/>
  <c r="AI2603" i="11"/>
  <c r="AJ2600" i="11"/>
  <c r="AI2595" i="11"/>
  <c r="AJ2592" i="11"/>
  <c r="AI2587" i="11"/>
  <c r="AJ2584" i="11"/>
  <c r="AI2579" i="11"/>
  <c r="AJ2576" i="11"/>
  <c r="AI2571" i="11"/>
  <c r="AJ2568" i="11"/>
  <c r="AI2563" i="11"/>
  <c r="AJ2560" i="11"/>
  <c r="AI2555" i="11"/>
  <c r="AJ2552" i="11"/>
  <c r="AI2547" i="11"/>
  <c r="AJ2544" i="11"/>
  <c r="AI2539" i="11"/>
  <c r="AJ2536" i="11"/>
  <c r="AI2530" i="11"/>
  <c r="AJ2528" i="11"/>
  <c r="AJ2526" i="11"/>
  <c r="AI2523" i="11"/>
  <c r="AI2521" i="11"/>
  <c r="AJ2519" i="11"/>
  <c r="AI2514" i="11"/>
  <c r="AJ2512" i="11"/>
  <c r="AJ2510" i="11"/>
  <c r="AI2507" i="11"/>
  <c r="AI2505" i="11"/>
  <c r="AJ2503" i="11"/>
  <c r="AI2498" i="11"/>
  <c r="AJ2496" i="11"/>
  <c r="AJ2494" i="11"/>
  <c r="AI2491" i="11"/>
  <c r="AI2489" i="11"/>
  <c r="AJ2487" i="11"/>
  <c r="AI2482" i="11"/>
  <c r="AJ2480" i="11"/>
  <c r="AJ2478" i="11"/>
  <c r="AI2475" i="11"/>
  <c r="AI2473" i="11"/>
  <c r="AJ2471" i="11"/>
  <c r="AI2466" i="11"/>
  <c r="AJ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6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J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I1465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15" i="11"/>
  <c r="AI12" i="11"/>
  <c r="AI8" i="11"/>
  <c r="AJ294" i="11"/>
  <c r="AJ289" i="11"/>
  <c r="AJ285" i="11"/>
  <c r="AJ281" i="11"/>
  <c r="AJ277" i="11"/>
  <c r="AJ273" i="11"/>
  <c r="AJ269" i="11"/>
  <c r="AJ265" i="11"/>
  <c r="AJ261" i="11"/>
  <c r="AJ257" i="11"/>
  <c r="AJ253" i="11"/>
  <c r="AJ249" i="11"/>
  <c r="AJ245" i="11"/>
  <c r="AJ241" i="11"/>
  <c r="AJ237" i="11"/>
  <c r="AJ233" i="11"/>
  <c r="AJ229" i="11"/>
  <c r="AJ225" i="11"/>
  <c r="AJ221" i="11"/>
  <c r="AJ217" i="11"/>
  <c r="AJ213" i="11"/>
  <c r="AJ209" i="11"/>
  <c r="AJ205" i="11"/>
  <c r="AJ201" i="11"/>
  <c r="AJ197" i="11"/>
  <c r="AJ193" i="11"/>
  <c r="AJ189" i="11"/>
  <c r="AJ185" i="11"/>
  <c r="AJ181" i="11"/>
  <c r="AJ180" i="11"/>
  <c r="AJ176" i="11"/>
  <c r="AJ172" i="11"/>
  <c r="AJ170" i="11"/>
  <c r="AJ166" i="11"/>
  <c r="AJ165" i="11"/>
  <c r="AJ161" i="11"/>
  <c r="AJ157" i="11"/>
  <c r="AJ155" i="11"/>
  <c r="AJ150" i="11"/>
  <c r="AJ146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J126" i="11"/>
  <c r="AJ122" i="11"/>
  <c r="AJ121" i="11"/>
  <c r="AJ105" i="11"/>
  <c r="AJ104" i="11"/>
  <c r="AJ39" i="11"/>
  <c r="AJ37" i="11"/>
  <c r="AJ33" i="11"/>
  <c r="AJ30" i="11"/>
  <c r="AJ28" i="11"/>
  <c r="AJ27" i="11"/>
  <c r="AJ26" i="11"/>
  <c r="AJ22" i="11"/>
  <c r="AJ1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<sst xmlns="http://schemas.openxmlformats.org/spreadsheetml/2006/main" count="18878" uniqueCount="1852">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</sst>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Data...3994235733</v>
        <stp/>
        <stp>BDP|11890849347572517576</stp>
        <tr r="C22" s="11"/>
      </tp>
      <tp t="s">
        <v>#N/A Requesting Data...3824194348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7.4050000000000002</v>
        <stp/>
        <stp>BDP|17126916438941211442|22</stp>
        <stp>WLQ40 Index</stp>
        <stp>LAST_PRICE</stp>
        <tr r="K26" s="11"/>
        <tr r="D27" s="19"/>
      </tp>
      <tp t="s">
        <v>#N/A Requesting Data...4035483908</v>
        <stp/>
        <stp>BDP|11672668594955036146</stp>
        <tr r="M13" s="2"/>
      </tp>
      <tp t="s">
        <v>#N/A Requesting Data...3474954679</v>
        <stp/>
        <stp>BDP|10525875546933644503</stp>
        <tr r="J16" s="2"/>
      </tp>
      <tp t="s">
        <v>#N/A Requesting Data...3844615409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13.885</v>
        <stp/>
        <stp>BDP|1817248158173027332|22</stp>
        <stp>ODF27 Comdty</stp>
        <stp>LAST_PRICE</stp>
        <tr r="I9" s="2"/>
      </tp>
      <tp t="s">
        <v>#N/A Requesting Data...4189432117</v>
        <stp/>
        <stp>BDP|13922660516409086616</stp>
        <tr r="J8" s="2"/>
      </tp>
      <tp t="s">
        <v>#N/A Requesting Data...4163120316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Data...1692204753</v>
        <stp/>
        <stp>BDP|13351826156476807351</stp>
        <tr r="I4" s="11"/>
        <tr r="I4" s="19"/>
      </tp>
      <tp t="s">
        <v>#N/A Requesting Data...3236270597</v>
        <stp/>
        <stp>BDP|16242250041598013390</stp>
        <tr r="H12" s="2"/>
      </tp>
      <tp t="s">
        <v>#N/A Requesting Data...951817497</v>
        <stp/>
        <stp>BDP|17554782934170103895</stp>
        <tr r="I11" s="11"/>
        <tr r="I13" s="19"/>
      </tp>
      <tp t="s">
        <v>#N/A Requesting Data...1149554976</v>
        <stp/>
        <stp>BDP|11933922321687068691</stp>
        <tr r="J30" s="11"/>
        <tr r="J36" s="11"/>
      </tp>
      <tp t="s">
        <v>#N/A Requesting Data...3028517577</v>
        <stp/>
        <stp>BDP|10989192625468543075</stp>
        <tr r="M11" s="2"/>
      </tp>
      <tp t="s">
        <v>#N/A Requesting Data...3208084348</v>
        <stp/>
        <stp>BDP|10560911534449628801</stp>
        <tr r="H16" s="2"/>
      </tp>
      <tp>
        <v>13.17</v>
        <stp/>
        <stp>BDP|5994555288853599865|22</stp>
        <stp>ODF28 Comdty</stp>
        <stp>LAST_PRICE</stp>
        <tr r="I10" s="2"/>
      </tp>
      <tp t="s">
        <v>#N/A Requesting Data...3938981170</v>
        <stp/>
        <stp>BDP|15250395624748236457</stp>
        <tr r="J12" s="11"/>
        <tr r="J14" s="19"/>
      </tp>
      <tp t="s">
        <v>#N/A Requesting Data...3772320449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Data...2569324228</v>
        <stp/>
        <stp>BDP|16401139052443934902</stp>
        <tr r="H12" s="11"/>
        <tr r="H14" s="19"/>
      </tp>
      <tp t="s">
        <v>#N/A Requesting Data...3532618338</v>
        <stp/>
        <stp>BDP|13199699395971985544</stp>
        <tr r="M12" s="2"/>
      </tp>
      <tp t="s">
        <v>#N/A Requesting Data...4284149589</v>
        <stp/>
        <stp>BDP|11018397475349807400</stp>
        <tr r="J9" s="11"/>
        <tr r="J11" s="19"/>
      </tp>
      <tp t="s">
        <v>#N/A Requesting Data...3887208080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Data...4176807331</v>
        <stp/>
        <stp>BDP|18066504518365779184</stp>
        <tr r="E9" s="7"/>
      </tp>
      <tp t="s">
        <v>#N/A Requesting Data...3858466801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Data...4283018918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Data...3213564871</v>
        <stp/>
        <stp>BDP|12094132856919978643</stp>
        <tr r="G12" s="11"/>
        <tr r="G14" s="19"/>
      </tp>
      <tp t="s">
        <v>#N/A Requesting Data...4007324640</v>
        <stp/>
        <stp>BDP|15560487271058748776</stp>
        <tr r="R15" s="19"/>
      </tp>
      <tp t="s">
        <v>#N/A Requesting Data...1519706986</v>
        <stp/>
        <stp>BDP|12664923227122563262</stp>
        <tr r="H15" s="2"/>
      </tp>
      <tp t="s">
        <v>#N/A Requesting Data...4142831351</v>
        <stp/>
        <stp>BDP|10132886557853282798</stp>
        <tr r="R25" s="19"/>
      </tp>
      <tp t="s">
        <v>#N/A Requesting Data...4166849570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13.585000000000001</v>
        <stp/>
        <stp>BDP|4318107740087500527|22</stp>
        <stp>ODF33 Comdty</stp>
        <stp>LAST_PRICE</stp>
        <tr r="I14" s="2"/>
      </tp>
      <tp t="s">
        <v>#N/A Requesting Data...3903727880</v>
        <stp/>
        <stp>BDP|18390658971311970670</stp>
        <tr r="D8" s="11"/>
        <tr r="D10" s="19"/>
      </tp>
      <tp t="s">
        <v>#N/A Requesting Data...4162457236</v>
        <stp/>
        <stp>BDP|15381531992630229786</stp>
        <tr r="J5" s="11"/>
        <tr r="J5" s="19"/>
      </tp>
      <tp t="s">
        <v>#N/A Requesting Data...1892168860</v>
        <stp/>
        <stp>BDP|17393541793456997356</stp>
        <tr r="H10" s="11"/>
        <tr r="H12" s="19"/>
      </tp>
      <tp t="s">
        <v>#N/A Requesting Data...4239659938</v>
        <stp/>
        <stp>BDP|16274177393281282193</stp>
        <tr r="G8" s="7"/>
      </tp>
      <tp t="s">
        <v>#N/A Requesting Data...908580700</v>
        <stp/>
        <stp>BDP|11965837721833428627</stp>
        <tr r="M16" s="2"/>
      </tp>
      <tp t="s">
        <v>#N/A Requesting Data...4147964836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Data...1314279467</v>
        <stp/>
        <stp>BDP|15313882157430160621</stp>
        <tr r="C20" s="11"/>
      </tp>
      <tp t="s">
        <v>#N/A Requesting Data...4224254107</v>
        <stp/>
        <stp>BDP|14309772788493607646</stp>
        <tr r="M4" s="2"/>
      </tp>
      <tp t="s">
        <v>#N/A Requesting Data...4132269077</v>
        <stp/>
        <stp>BDP|14595801115303949097</stp>
        <tr r="E21" s="19"/>
      </tp>
      <tp t="s">
        <v>#N/A Requesting Data...4100747307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Data...4071381695</v>
        <stp/>
        <stp>BDP|18251230446683003334</stp>
        <tr r="B4" s="2"/>
      </tp>
      <tp t="s">
        <v>#N/A Requesting Data...4207447756</v>
        <stp/>
        <stp>BDP|16217601415257291833</stp>
        <tr r="K11" s="2"/>
      </tp>
      <tp>
        <v>13.605</v>
        <stp/>
        <stp>BDP|1730388117014610034|22</stp>
        <stp>ODF35 Comdty</stp>
        <stp>LAST_PRICE</stp>
        <tr r="I15" s="2"/>
      </tp>
      <tp t="s">
        <v>#N/A Requesting Data...4206441030</v>
        <stp/>
        <stp>BDP|12414252169111583844</stp>
        <tr r="J8" s="11"/>
        <tr r="J10" s="19"/>
      </tp>
      <tp t="s">
        <v>#N/A Requesting Data...921343223</v>
        <stp/>
        <stp>BDP|18247308852560902123</stp>
        <tr r="I5" s="11"/>
        <tr r="I5" s="19"/>
      </tp>
      <tp t="s">
        <v>#N/A Requesting Data...4196044200</v>
        <stp/>
        <stp>BDP|12873884328186186157</stp>
        <tr r="H26" s="19"/>
      </tp>
      <tp t="s">
        <v>#N/A Requesting Data...4251319298</v>
        <stp/>
        <stp>BDP|13407403793871815004</stp>
        <tr r="K6" s="2"/>
      </tp>
      <tp t="s">
        <v>#N/A Requesting Data...679588095</v>
        <stp/>
        <stp>BDP|18177323470082276169</stp>
        <tr r="C19" s="11"/>
      </tp>
      <tp>
        <v>13.29</v>
        <stp/>
        <stp>BDP|8635531302600770334|22</stp>
        <stp>ODF30 Comdty</stp>
        <stp>LAST_PRICE</stp>
        <tr r="I12" s="2"/>
      </tp>
      <tp>
        <v>14.895</v>
        <stp/>
        <stp>BDP|7077160752787948741|22</stp>
        <stp>ODF26 Comdty</stp>
        <stp>LAST_PRICE</stp>
        <tr r="I7" s="2"/>
      </tp>
      <tp t="s">
        <v>#N/A Requesting Data...4255797701</v>
        <stp/>
        <stp>BDP|18210740456462118495</stp>
        <tr r="G11" s="7"/>
      </tp>
      <tp t="s">
        <v>#N/A Requesting Data...4242697774</v>
        <stp/>
        <stp>BDP|13811937565742578206</stp>
        <tr r="K5" s="2"/>
      </tp>
      <tp t="s">
        <v>#N/A Requesting Data...4090796474</v>
        <stp/>
        <stp>BDP|11302641772339703592</stp>
        <tr r="J11" s="11"/>
        <tr r="J13" s="19"/>
      </tp>
      <tp t="s">
        <v>#N/A Requesting Data...2050591041</v>
        <stp/>
        <stp>BDP|18144735643102604587</stp>
        <tr r="I6" s="11"/>
        <tr r="I7" s="19"/>
      </tp>
      <tp t="s">
        <v>#N/A Requesting Data...4230531005</v>
        <stp/>
        <stp>BDP|17891750447431177959</stp>
        <tr r="I23" s="19"/>
      </tp>
      <tp t="s">
        <v>#N/A Requesting Data...4259176992</v>
        <stp/>
        <stp>BDP|13169219909279069493</stp>
        <tr r="I9" s="19"/>
      </tp>
      <tp t="s">
        <v>#N/A Requesting Data...2520430167</v>
        <stp/>
        <stp>BDP|15169911027214728631</stp>
        <tr r="I10" s="11"/>
        <tr r="I12" s="19"/>
      </tp>
      <tp t="s">
        <v>#N/A Requesting Data...1615571354</v>
        <stp/>
        <stp>BDP|13938612248508071558</stp>
        <tr r="J14" s="2"/>
      </tp>
      <tp t="s">
        <v>#N/A Requesting Data...2366782785</v>
        <stp/>
        <stp>BDP|15756764600217707937</stp>
        <tr r="I8" s="11"/>
        <tr r="I10" s="19"/>
      </tp>
      <tp>
        <v>8.2750000000000004</v>
        <stp/>
        <stp>BDP|15191354459661457650|22</stp>
        <stp>WLQ28 Index</stp>
        <stp>LAST_PRICE</stp>
        <tr r="K20" s="11"/>
        <tr r="D23" s="19"/>
      </tp>
      <tp t="s">
        <v>#N/A Requesting Data...774712931</v>
        <stp/>
        <stp>BDP|16275844520047691695</stp>
        <tr r="I6" s="19"/>
      </tp>
      <tp t="s">
        <v>#N/A Requesting Data...4246825186</v>
        <stp/>
        <stp>BDP|16565084299882524097</stp>
        <tr r="E22" s="19"/>
      </tp>
      <tp t="s">
        <v>#N/A Requesting Data...1706530712</v>
        <stp/>
        <stp>BDP|13919009196892112561</stp>
        <tr r="G6" s="19"/>
      </tp>
      <tp t="s">
        <v>#N/A Requesting Data...4076515995</v>
        <stp/>
        <stp>BDP|10685517029532594805</stp>
        <tr r="J9" s="11"/>
        <tr r="J11" s="19"/>
      </tp>
      <tp t="s">
        <v>#N/A Requesting Data...743799003</v>
        <stp/>
        <stp>BDP|10190007799825004140</stp>
        <tr r="J10" s="2"/>
      </tp>
      <tp t="s">
        <v>#N/A Requesting Data...4267871980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Data...1021870514</v>
        <stp/>
        <stp>BDP|10764697960379803489</stp>
        <tr r="H13" s="11"/>
        <tr r="H15" s="19"/>
      </tp>
      <tp t="s">
        <v>#N/A Requesting Data...4206487088</v>
        <stp/>
        <stp>BDP|13517598616202729838</stp>
        <tr r="K8" s="2"/>
      </tp>
      <tp t="s">
        <v>#N/A Requesting Data...1154085424</v>
        <stp/>
        <stp>BDP|17283641756651242833</stp>
        <tr r="I12" s="11"/>
        <tr r="I14" s="19"/>
      </tp>
      <tp t="s">
        <v>#N/A Requesting Data...1722949688</v>
        <stp/>
        <stp>BDP|11750802159294733595</stp>
        <tr r="D6" s="11"/>
        <tr r="D7" s="19"/>
      </tp>
      <tp t="s">
        <v>#N/A Requesting Data...4198837630</v>
        <stp/>
        <stp>BDP|13791043005266774797</stp>
        <tr r="K3" s="2"/>
      </tp>
      <tp t="s">
        <v>#N/A Requesting Data...1411948460</v>
        <stp/>
        <stp>BDP|16346012453228382996</stp>
        <tr r="M14" s="2"/>
      </tp>
      <tp>
        <v>7.9349999999999996</v>
        <stp/>
        <stp>BDP|17400812045415001977|22</stp>
        <stp>WLQ30 Index</stp>
        <stp>LAST_PRICE</stp>
        <tr r="K22" s="11"/>
        <tr r="D24" s="19"/>
      </tp>
      <tp t="s">
        <v>#N/A Requesting Data...2861876354</v>
        <stp/>
        <stp>BDP|14493345555019657991</stp>
        <tr r="D21" s="11"/>
      </tp>
      <tp t="s">
        <v>#N/A Requesting Data...3219659533</v>
        <stp/>
        <stp>BDP|10381663256273547222</stp>
        <tr r="J7" s="2"/>
      </tp>
      <tp t="s">
        <v>#N/A Requesting Data...4276133451</v>
        <stp/>
        <stp>BDP|14207649066395210291</stp>
        <tr r="E13" s="11"/>
        <tr r="E15" s="19"/>
      </tp>
      <tp t="s">
        <v>#N/A Requesting Data...1665580694</v>
        <stp/>
        <stp>BDP|10329258298459125127</stp>
        <tr r="D5" s="11"/>
        <tr r="D5" s="19"/>
      </tp>
      <tp>
        <v>10.119999999999999</v>
        <stp/>
        <stp>BDP|12311044885073610825|22</stp>
        <stp>WLQ26 Index</stp>
        <stp>LAST_PRICE</stp>
        <tr r="K18" s="11"/>
        <tr r="D21" s="19"/>
      </tp>
      <tp t="s">
        <v>#N/A Requesting Data...4243371175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Data...3920517071</v>
        <stp/>
        <stp>BDP|15657766851707412375</stp>
        <tr r="H9" s="2"/>
      </tp>
      <tp t="s">
        <v>#N/A Requesting Data...3547896975</v>
        <stp/>
        <stp>BDP|10206336109409844951</stp>
        <tr r="G4" s="11"/>
        <tr r="G4" s="19"/>
      </tp>
      <tp t="s">
        <v>#N/A Requesting Data...4108715244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Data...4195594604</v>
        <stp/>
        <stp>BDP|13514466073332803207</stp>
        <tr r="E10" s="7"/>
      </tp>
      <tp t="s">
        <v>#N/A Requesting Data...4268055056</v>
        <stp/>
        <stp>BDP|15932419454602327679</stp>
        <tr r="R17" s="19"/>
      </tp>
      <tp t="s">
        <v>#N/A Requesting Data...1171699375</v>
        <stp/>
        <stp>BDP|10734617210797818067</stp>
        <tr r="H7" s="11"/>
        <tr r="H8" s="19"/>
      </tp>
      <tp t="s">
        <v>#N/A Requesting Data...4161356136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Data...4289491874</v>
        <stp/>
        <stp>BDP|12488034333200047180</stp>
        <tr r="E6" s="11"/>
        <tr r="E7" s="19"/>
      </tp>
      <tp t="s">
        <v>#N/A Requesting Data...2279438546</v>
        <stp/>
        <stp>BDP|15079044459285072518</stp>
        <tr r="C23" s="11"/>
      </tp>
      <tp t="s">
        <v>#N/A Requesting Data...4264551988</v>
        <stp/>
        <stp>BDP|12403675587034363894</stp>
        <tr r="E24" s="19"/>
      </tp>
      <tp t="s">
        <v>#N/A Requesting Data...4161608568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</main>
    <main first="bofaddin.rtdserver">
      <tp t="s">
        <v>#N/A Requesting Data...4239667532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Data...4236919340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Data...2781197758</v>
        <stp/>
        <stp>BDP|13827638941138882945</stp>
        <tr r="D20" s="11"/>
      </tp>
      <tp t="s">
        <v>#N/A Requesting Data...4280728257</v>
        <stp/>
        <stp>BDP|12011324621007283512</stp>
        <tr r="K10" s="2"/>
      </tp>
      <tp t="s">
        <v>#N/A Requesting Data...4232852292</v>
        <stp/>
        <stp>BDP|13944439535751923464</stp>
        <tr r="G7" s="7"/>
      </tp>
      <tp t="s">
        <v>#N/A Requesting Data...2102484389</v>
        <stp/>
        <stp>BDP|12486181792623693882</stp>
        <tr r="I7" s="11"/>
        <tr r="I8" s="19"/>
      </tp>
      <tp t="s">
        <v>#N/A Requesting Data...4161449842</v>
        <stp/>
        <stp>BDP|15867650078552221747</stp>
        <tr r="J13" s="11"/>
        <tr r="J15" s="19"/>
      </tp>
      <tp t="s">
        <v>#N/A Requesting Data...4191679001</v>
        <stp/>
        <stp>BDP|16598361100882620607</stp>
        <tr r="E20" s="19"/>
      </tp>
      <tp t="s">
        <v>#N/A Requesting Data...4194467274</v>
        <stp/>
        <stp>BDP|14549521927542330072</stp>
        <tr r="B3" s="2"/>
      </tp>
      <tp t="s">
        <v>#N/A Requesting Data...787646340</v>
        <stp/>
        <stp>BDP|15569729104905018670</stp>
        <tr r="G13" s="11"/>
        <tr r="G15" s="19"/>
      </tp>
      <tp t="s">
        <v>#N/A Requesting Data...4143493284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Data...3075746335</v>
        <stp/>
        <stp>BDP|15603954615614077815</stp>
        <tr r="H3" s="11"/>
        <tr r="H3" s="19"/>
      </tp>
      <tp t="s">
        <v>#N/A Requesting Data...4237316271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Data...4173013418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Data...4148988168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Data...4161291113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Data...4153868193</v>
        <stp/>
        <stp>BDP|10167746766623851495</stp>
        <tr r="H27" s="19"/>
      </tp>
      <tp t="s">
        <v>#N/A Requesting Data...4165708238</v>
        <stp/>
        <stp>BDP|15650113847534740213</stp>
        <tr r="K16" s="2"/>
      </tp>
      <tp>
        <v>7.5650000000000004</v>
        <stp/>
        <stp>BDP|15206803498617246315|22</stp>
        <stp>WLK35 Index</stp>
        <stp>LAST_PRICE</stp>
        <tr r="K25" s="11"/>
        <tr r="D26" s="19"/>
      </tp>
      <tp t="s">
        <v>#N/A Requesting Data...2515181495</v>
        <stp/>
        <stp>BDP|13254377893488997629</stp>
        <tr r="D23" s="11"/>
      </tp>
      <tp t="s">
        <v>#N/A Requesting Data...4181496678</v>
        <stp/>
        <stp>BDP|17168141665277915099</stp>
        <tr r="J5" s="11"/>
        <tr r="J5" s="19"/>
      </tp>
      <tp t="s">
        <v>#N/A Requesting Data...4043676091</v>
        <stp/>
        <stp>BDP|13192264257971139213</stp>
        <tr r="B5" s="2"/>
      </tp>
      <tp t="s">
        <v>#N/A Requesting Data...4211293510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7.82</v>
        <stp/>
        <stp>BDP|11202313113777109480|22</stp>
        <stp>WLQ32 Index</stp>
        <stp>LAST_PRICE</stp>
        <tr r="K23" s="11"/>
        <tr r="D25" s="19"/>
      </tp>
    </main>
    <main first="bofaddin.rtdserver">
      <tp t="s">
        <v>#N/A Requesting Data...4191695264</v>
        <stp/>
        <stp>BDP|11400645938887008706</stp>
        <tr r="J7" s="11"/>
        <tr r="J8" s="19"/>
      </tp>
      <tp t="s">
        <v>#N/A Requesting Data...4229487081</v>
        <stp/>
        <stp>BDP|11901617520055099407</stp>
        <tr r="H22" s="19"/>
      </tp>
      <tp t="s">
        <v>#N/A Requesting Data...2632100684</v>
        <stp/>
        <stp>BDP|15400756759381384234</stp>
        <tr r="D22" s="11"/>
      </tp>
      <tp t="s">
        <v>#N/A Requesting Data...2980968912</v>
        <stp/>
        <stp>BDP|12640648403606974635</stp>
        <tr r="H11" s="2"/>
      </tp>
      <tp t="s">
        <v>#N/A Requesting Data...4214089661</v>
        <stp/>
        <stp>BDP|16467386859441799584</stp>
        <tr r="H21" s="19"/>
      </tp>
      <tp t="s">
        <v>#N/A Requesting Data...4270696137</v>
        <stp/>
        <stp>BDP|14499871584089873959</stp>
        <tr r="J5" s="2"/>
      </tp>
      <tp t="s">
        <v>#N/A Requesting Data...4205542886</v>
        <stp/>
        <stp>BDP|15874572719711331490</stp>
        <tr r="E7" s="11"/>
        <tr r="E8" s="19"/>
      </tp>
      <tp>
        <v>8.91</v>
        <stp/>
        <stp>BDP|18343878312230213019|22</stp>
        <stp>WLK27 Index</stp>
        <stp>LAST_PRICE</stp>
        <tr r="K19" s="11"/>
        <tr r="D22" s="19"/>
      </tp>
      <tp t="s">
        <v>#N/A Requesting Data...4225265205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Data...4282214433</v>
        <stp/>
        <stp>BDP|10311071319847809260</stp>
        <tr r="E5" s="11"/>
        <tr r="E5" s="19"/>
      </tp>
      <tp t="s">
        <v>#N/A Requesting Data...4282207328</v>
        <stp/>
        <stp>BDP|13500928233515131809</stp>
        <tr r="R29" s="19"/>
      </tp>
      <tp t="s">
        <v>#N/A Requesting Data...3529130644</v>
        <stp/>
        <stp>BDP|17886146055302615594</stp>
        <tr r="H10" s="2"/>
      </tp>
      <tp t="s">
        <v>#N/A Requesting Data...1056842549</v>
        <stp/>
        <stp>BDP|15780778072099169853</stp>
        <tr r="H7" s="2"/>
      </tp>
      <tp>
        <v>13.425000000000001</v>
        <stp/>
        <stp>BDP|9537380863981849389|22</stp>
        <stp>ODF31 Comdty</stp>
        <stp>LAST_PRICE</stp>
        <tr r="I13" s="2"/>
      </tp>
      <tp t="s">
        <v>#N/A Requesting Data...4210993430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Data...4069903713</v>
        <stp/>
        <stp>BDP|12508709024814224690</stp>
        <tr r="D13" s="11"/>
        <tr r="D15" s="19"/>
      </tp>
      <tp t="s">
        <v>#N/A Requesting Data...3364000225</v>
        <stp/>
        <stp>BDP|16680580833864261100</stp>
        <tr r="C18" s="11"/>
      </tp>
      <tp t="s">
        <v>#N/A Requesting Data...3982365666</v>
        <stp/>
        <stp>BDP|10601763240924932273</stp>
        <tr r="B7" s="2"/>
      </tp>
      <tp t="s">
        <v>#N/A Requesting Data...4228733697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Data...4239297028</v>
        <stp/>
        <stp>BDP|12246695054252844675</stp>
        <tr r="I2" s="19"/>
      </tp>
      <tp t="s">
        <v>#N/A Requesting Data...4206375786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Data...4232088762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Data...4222177717</v>
        <stp/>
        <stp>BDP|14450913867796246868</stp>
        <tr r="E4" s="11"/>
        <tr r="E4" s="19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7.72</v>
        <stp/>
        <stp>BDP|2477436560693487840|22</stp>
        <stp>WLK33 Index</stp>
        <stp>LAST_PRICE</stp>
        <tr r="K24" s="11"/>
      </tp>
    </main>
    <main first="bofaddin.rtdserver">
      <tp>
        <v>8.0549999999999997</v>
        <stp/>
        <stp>BDP|6555917527705726771|22</stp>
        <stp>WLK29 Index</stp>
        <stp>LAST_PRICE</stp>
        <tr r="K21" s="11"/>
      </tp>
      <tp>
        <v>13.57</v>
        <stp/>
        <stp>BDP|17867681293201701771|22</stp>
        <stp>ODF37 Comdty</stp>
        <stp>LAST_PRICE</stp>
        <tr r="I16" s="2"/>
      </tp>
      <tp>
        <v>14.555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13.135</v>
        <stp/>
        <stp>BDP|17222976670638756393|22</stp>
        <stp>ODF29 Comdty</stp>
        <stp>LAST_PRICE</stp>
        <tr r="I11" s="2"/>
      </tp>
      <tp t="s">
        <v>#N/A Real Time</v>
        <stp/>
        <stp>BDP|11269106225149150376|22</stp>
        <stp>ODN25 Comdty</stp>
        <stp>LAST_PRICE</stp>
        <tr r="I6" s="2"/>
      </tp>
      <tp>
        <v>14.9</v>
        <stp/>
        <stp>BDP|13502834249559134851|22</stp>
        <stp>BZDIOVRA Index</stp>
        <stp>LAST_PRICE</stp>
        <tr r="I3" s="2"/>
      </tp>
      <tp t="s">
        <v>#N/A Requesting Data...970586042</v>
        <stp/>
        <stp>BDP|4638716679660660820</stp>
        <tr r="H8" s="2"/>
      </tp>
      <tp t="s">
        <v>#N/A Requesting Data...4279976382</v>
        <stp/>
        <stp>BDP|5850214959956854834</stp>
        <tr r="H2" s="19"/>
      </tp>
      <tp t="s">
        <v>#N/A Requesting Data...4234276988</v>
        <stp/>
        <stp>BDP|1643486086802458341</stp>
        <tr r="E25" s="19"/>
      </tp>
      <tp t="s">
        <v>#N/A Requesting Data...4258264901</v>
        <stp/>
        <stp>BDP|4157223935860898914</stp>
        <tr r="J9" s="19"/>
      </tp>
      <tp t="s">
        <v>#N/A Requesting Data...4244181197</v>
        <stp/>
        <stp>BDP|9769032697008941467</stp>
        <tr r="E3" s="11"/>
        <tr r="E3" s="19"/>
      </tp>
      <tp t="s">
        <v>#N/A Requesting Data...2199334468</v>
        <stp/>
        <stp>BDP|2187806360183599399</stp>
        <tr r="M8" s="2"/>
      </tp>
      <tp t="s">
        <v>#N/A Requesting Data...985960839</v>
        <stp/>
        <stp>BDP|9453706824659239917</stp>
        <tr r="D3" s="11"/>
        <tr r="D3" s="19"/>
      </tp>
      <tp t="s">
        <v>#N/A Requesting Data...4280065968</v>
        <stp/>
        <stp>BDP|2992747448774164936</stp>
        <tr r="E27" s="19"/>
      </tp>
      <tp t="s">
        <v>#N/A Requesting Data...4280730821</v>
        <stp/>
        <stp>BDP|4395756221404557952</stp>
        <tr r="D2" s="19"/>
      </tp>
      <tp t="s">
        <v>#N/A Requesting Data...1661716490</v>
        <stp/>
        <stp>BDP|8426700375802659609</stp>
        <tr r="G9" s="11"/>
        <tr r="G11" s="19"/>
      </tp>
      <tp t="s">
        <v>#N/A Requesting Data...2338370177</v>
        <stp/>
        <stp>BDP|3905065737155367827</stp>
        <tr r="G6" s="11"/>
        <tr r="G7" s="19"/>
      </tp>
      <tp t="s">
        <v>#N/A Requesting Data...4267466193</v>
        <stp/>
        <stp>BDP|2001157129209643549</stp>
        <tr r="I25" s="19"/>
      </tp>
      <tp t="s">
        <v>#N/A Requesting Data...3419210140</v>
        <stp/>
        <stp>BDP|3794307997384608046</stp>
        <tr r="I3" s="11"/>
        <tr r="I3" s="19"/>
      </tp>
      <tp t="s">
        <v>#N/A Requesting Data...4281386232</v>
        <stp/>
        <stp>BDP|4275888243441819414</stp>
        <tr r="E26" s="19"/>
      </tp>
      <tp t="s">
        <v>#N/A Requesting Data...1375376707</v>
        <stp/>
        <stp>BDP|1923241929759262565</stp>
        <tr r="M10" s="2"/>
      </tp>
      <tp t="s">
        <v>#N/A Requesting Data...4257847448</v>
        <stp/>
        <stp>BDP|3331986474028834805</stp>
        <tr r="J4" s="11"/>
        <tr r="J4" s="19"/>
      </tp>
      <tp t="s">
        <v>#N/A Requesting Data...4281655494</v>
        <stp/>
        <stp>BDP|5983646568229835184</stp>
        <tr r="R20" s="19"/>
      </tp>
      <tp t="s">
        <v>#N/A Requesting Data...3021410262</v>
        <stp/>
        <stp>BDP|4734890585182203825</stp>
        <tr r="D18" s="11"/>
      </tp>
      <tp t="s">
        <v>#N/A Requesting Data...4264734336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Data...1220564104</v>
        <stp/>
        <stp>BDP|5084823412455529785</stp>
        <tr r="H4" s="11"/>
        <tr r="H4" s="19"/>
      </tp>
      <tp t="s">
        <v>#N/A Requesting Data...4279568648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Data...4262576417</v>
        <stp/>
        <stp>BDP|3666674876795321902</stp>
        <tr r="E6" s="19"/>
      </tp>
      <tp t="s">
        <v>#N/A Requesting Data...1740726940</v>
        <stp/>
        <stp>BDP|7052549700088374422</stp>
        <tr r="J13" s="2"/>
      </tp>
      <tp t="s">
        <v>#N/A Requesting Data...4271480275</v>
        <stp/>
        <stp>BDP|9741032815896210067</stp>
        <tr r="K4" s="2"/>
      </tp>
      <tp t="s">
        <v>#N/A Requesting Data...4288942073</v>
        <stp/>
        <stp>BDP|9882058252866127540</stp>
        <tr r="I27" s="19"/>
      </tp>
      <tp t="s">
        <v>#N/A Requesting Data...4277803405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Data...3713978814</v>
        <stp/>
        <stp>BDP|8711749621454981610</stp>
        <tr r="H9" s="11"/>
        <tr r="H11" s="19"/>
      </tp>
      <tp t="s">
        <v>#N/A Requesting Data...4282135601</v>
        <stp/>
        <stp>BDP|2124980644386234646</stp>
        <tr r="R14" s="19"/>
      </tp>
      <tp t="s">
        <v>#N/A Requesting Data...4272512124</v>
        <stp/>
        <stp>BDP|4159726335098711786</stp>
        <tr r="D4" s="11"/>
        <tr r="D4" s="19"/>
      </tp>
      <tp t="s">
        <v>#N/A Requesting Data...4284724106</v>
        <stp/>
        <stp>BDP|6600922458241548475</stp>
        <tr r="J10" s="11"/>
        <tr r="J12" s="19"/>
      </tp>
      <tp t="s">
        <v>#N/A Requesting Data...4280368311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Data...4291478373</v>
        <stp/>
        <stp>BDP|7509049474986681906</stp>
        <tr r="H24" s="19"/>
      </tp>
      <tp t="s">
        <v>#N/A Requesting Data...4287509191</v>
        <stp/>
        <stp>BDP|8651142543386755452</stp>
        <tr r="I26" s="19"/>
      </tp>
      <tp t="s">
        <v>#N/A Requesting Data...4287322717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Data...4293425895</v>
        <stp/>
        <stp>BDP|6401007919956475918</stp>
        <tr r="K9" s="2"/>
      </tp>
      <tp t="s">
        <v>#N/A Requesting Data...4294749801</v>
        <stp/>
        <stp>BDP|3594728727869926770</stp>
        <tr r="E10" s="11"/>
        <tr r="E12" s="19"/>
      </tp>
      <tp t="s">
        <v>#N/A Requesting Data...2960908661</v>
        <stp/>
        <stp>BDP|1295270050609935714</stp>
        <tr r="H5" s="11"/>
        <tr r="H5" s="19"/>
      </tp>
      <tp t="s">
        <v>#N/A Requesting Data...4291834012</v>
        <stp/>
        <stp>BDP|9586602971314157476</stp>
        <tr r="J6" s="11"/>
        <tr r="J7" s="19"/>
      </tp>
      <tp t="s">
        <v>#N/A Requesting Data...4294722553</v>
        <stp/>
        <stp>BDP|5897436104601965865</stp>
        <tr r="J6" s="19"/>
      </tp>
      <tp t="s">
        <v>#N/A Requesting Data...2908251906</v>
        <stp/>
        <stp>BDP|7210719112410508942</stp>
        <tr r="J9" s="19"/>
      </tp>
      <tp t="s">
        <v>#N/A Requesting Data...1411810865</v>
        <stp/>
        <stp>BDP|6258822248703087193</stp>
        <tr r="I22" s="19"/>
      </tp>
      <tp t="s">
        <v>#N/A Requesting Data...2262974670</v>
        <stp/>
        <stp>BDP|6999313489046488323</stp>
        <tr r="K12" s="2"/>
      </tp>
      <tp t="s">
        <v>#N/A Requesting Data...2217297710</v>
        <stp/>
        <stp>BDP|8414640352844636739</stp>
        <tr r="K13" s="2"/>
      </tp>
      <tp t="s">
        <v>#N/A Requesting Data...3935595727</v>
        <stp/>
        <stp>BDP|6160330820607293841</stp>
        <tr r="J6" s="19"/>
      </tp>
      <tp t="s">
        <v>#N/A Requesting Data...23147824</v>
        <stp/>
        <stp>BDP|3315293682106022630</stp>
        <tr r="J6" s="11"/>
        <tr r="J7" s="19"/>
      </tp>
      <tp t="s">
        <v>#N/A Requesting Data...4231677140</v>
        <stp/>
        <stp>BDP|9429013316019147896</stp>
        <tr r="R21" s="19"/>
      </tp>
      <tp t="s">
        <v>#N/A Requesting Data...1979065146</v>
        <stp/>
        <stp>BDP|2990502423164020862</stp>
        <tr r="M9" s="2"/>
      </tp>
      <tp t="s">
        <v>#N/A Requesting Data...3129366140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Data...3618976437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Data...2165994334</v>
        <stp/>
        <stp>BDP|8154902215360295977</stp>
        <tr r="H20" s="19"/>
      </tp>
      <tp t="s">
        <v>#N/A Requesting Data...3926518223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Data...3025173169</v>
        <stp/>
        <stp>BDP|9636783809803462453</stp>
        <tr r="C25" s="11"/>
      </tp>
      <tp t="s">
        <v>#N/A Requesting Data...3725540925</v>
        <stp/>
        <stp>BDP|8805667161083002133</stp>
        <tr r="J3" s="11"/>
        <tr r="J3" s="19"/>
      </tp>
      <tp t="s">
        <v>#N/A Requesting Data...1115988766</v>
        <stp/>
        <stp>BDP|7546476684227611629</stp>
        <tr r="M7" s="2"/>
      </tp>
      <tp t="s">
        <v>#N/A Requesting Data...3963307373</v>
        <stp/>
        <stp>BDP|4774572175039586539</stp>
        <tr r="D9" s="19"/>
      </tp>
      <tp t="s">
        <v>#N/A Requesting Data...1999614717</v>
        <stp/>
        <stp>BDP|9349190465432927654</stp>
        <tr r="C26" s="11"/>
      </tp>
      <tp t="s">
        <v>#N/A Requesting Data...1621578475</v>
        <stp/>
        <stp>BDP|5332477555246563840</stp>
        <tr r="H6" s="2"/>
      </tp>
      <tp t="s">
        <v>#N/A Requesting Data...702447087</v>
        <stp/>
        <stp>BDP|9296062114427229555</stp>
        <tr r="H5" s="2"/>
      </tp>
      <tp t="s">
        <v>#N/A Requesting Data...1142647910</v>
        <stp/>
        <stp>BDP|3131810410801081170</stp>
        <tr r="H11" s="11"/>
        <tr r="H13" s="19"/>
      </tp>
      <tp t="s">
        <v>#N/A Requesting Data...680935462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Data...3834071533</v>
        <stp/>
        <stp>BDP|5970432481165816675</stp>
        <tr r="J9" s="2"/>
      </tp>
      <tp t="s">
        <v>#N/A Requesting Data...1701400154</v>
        <stp/>
        <stp>BDP|6428209671071195804</stp>
        <tr r="D25" s="11"/>
      </tp>
      <tp t="s">
        <v>#N/A Requesting Data...785987715</v>
        <stp/>
        <stp>BDP|6181484335763016961</stp>
        <tr r="I21" s="19"/>
      </tp>
      <tp t="s">
        <v>#N/A Requesting Data...1267804897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Data...3249074742</v>
        <stp/>
        <stp>BDP|3612074661198875616</stp>
        <tr r="J2" s="19"/>
      </tp>
      <tp t="s">
        <v>#N/A Requesting Data...1345020037</v>
        <stp/>
        <stp>BDP|6009636741147577859</stp>
        <tr r="I20" s="19"/>
      </tp>
      <tp t="s">
        <v>#N/A Requesting Data...3847262318</v>
        <stp/>
        <stp>BDP|5416050933808437507</stp>
        <tr r="E11" s="11"/>
        <tr r="E13" s="19"/>
      </tp>
      <tp t="s">
        <v>#N/A Requesting Data...1077793034</v>
        <stp/>
        <stp>BDP|4469726952068478577</stp>
        <tr r="E2" s="19"/>
      </tp>
      <tp t="s">
        <v>#N/A Requesting Data...1321078278</v>
        <stp/>
        <stp>BDP|2514423990686244217</stp>
        <tr r="D10" s="11"/>
        <tr r="D12" s="19"/>
      </tp>
      <tp t="s">
        <v>#N/A Requesting Data...2887782850</v>
        <stp/>
        <stp>BDP|5505121907678251772</stp>
        <tr r="G5" s="11"/>
        <tr r="G5" s="19"/>
      </tp>
      <tp t="s">
        <v>#N/A Requesting Data...166877137</v>
        <stp/>
        <stp>BDP|6717872964888555496</stp>
        <tr r="K7" s="2"/>
      </tp>
      <tp t="s">
        <v>#N/A Requesting Data...3443664076</v>
        <stp/>
        <stp>BDP|7628246514408667822</stp>
        <tr r="I13" s="11"/>
        <tr r="I15" s="19"/>
      </tp>
      <tp t="s">
        <v>#N/A Requesting Data...1233258266</v>
        <stp/>
        <stp>BDP|3463804556948818291</stp>
        <tr r="D19" s="11"/>
      </tp>
      <tp t="s">
        <v>#N/A Requesting Data...2310538016</v>
        <stp/>
        <stp>BDP|1877563044224185082</stp>
        <tr r="R11" s="19"/>
      </tp>
      <tp t="s">
        <v>#N/A Requesting Data...2169804162</v>
        <stp/>
        <stp>BDP|3931452041031580694</stp>
        <tr r="J15" s="2"/>
      </tp>
      <tp t="s">
        <v>#N/A Requesting Data...3422213614</v>
        <stp/>
        <stp>BDP|6086773022681627652</stp>
        <tr r="R3" s="19"/>
      </tp>
      <tp t="s">
        <v>#N/A Requesting Data...3244088501</v>
        <stp/>
        <stp>BDP|9274013617679287535</stp>
        <tr r="G9" s="19"/>
      </tp>
      <tp t="s">
        <v>#N/A Requesting Data...1504133823</v>
        <stp/>
        <stp>BDP|5458019831893466086</stp>
        <tr r="J10" s="11"/>
        <tr r="J12" s="19"/>
      </tp>
      <tp t="s">
        <v>#N/A Requesting Data...2628790512</v>
        <stp/>
        <stp>BDP|5425105562507935010</stp>
        <tr r="K14" s="2"/>
      </tp>
      <tp t="s">
        <v>#N/A Requesting Data...2399394453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Data...3251394490</v>
        <stp/>
        <stp>BDP|9507205330525513839</stp>
        <tr r="J4" s="11"/>
        <tr r="J4" s="19"/>
      </tp>
      <tp t="s">
        <v>#N/A Requesting Data...2852064673</v>
        <stp/>
        <stp>BDP|2101225401797588245</stp>
        <tr r="H14" s="2"/>
      </tp>
      <tp t="s">
        <v>#N/A Requesting Data...1856236054</v>
        <stp/>
        <stp>BDP|7380091922057856733</stp>
        <tr r="J4" s="2"/>
      </tp>
      <tp t="s">
        <v>#N/A Requesting Data...1045923887</v>
        <stp/>
        <stp>BDP|7227915130840435804</stp>
        <tr r="E23" s="19"/>
      </tp>
      <tp t="s">
        <v>#N/A Requesting Data...2591779211</v>
        <stp/>
        <stp>BDP|6648854877445314932</stp>
        <tr r="C21" s="11"/>
      </tp>
      <tp t="s">
        <v>#N/A Requesting Data...586239860</v>
        <stp/>
        <stp>BDP|7765646974033428381</stp>
        <tr r="G12" s="7"/>
      </tp>
      <tp t="s">
        <v>#N/A Requesting Data...3720514172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Data...651973704</v>
        <stp/>
        <stp>BDP|8996523424079587047</stp>
        <tr r="J3" s="11"/>
        <tr r="J3" s="19"/>
      </tp>
      <tp t="s">
        <v>#N/A Requesting Data...842219542</v>
        <stp/>
        <stp>BDP|5683100328445387518</stp>
        <tr r="G9" s="7"/>
      </tp>
      <tp t="s">
        <v>#N/A Requesting Data...1931348723</v>
        <stp/>
        <stp>BDP|1822719222220999206</stp>
        <tr r="D11" s="11"/>
        <tr r="D13" s="19"/>
      </tp>
      <tp t="s">
        <v>#N/A Requesting Data...2225764833</v>
        <stp/>
        <stp>BDP|3412478252612481668</stp>
        <tr r="D12" s="11"/>
        <tr r="D14" s="19"/>
      </tp>
      <tp t="s">
        <v>#N/A Requesting Data...2991993423</v>
        <stp/>
        <stp>BDP|1687368956969111871</stp>
        <tr r="K15" s="2"/>
      </tp>
      <tp t="s">
        <v>#N/A Requesting Data...1522450798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Data...4048325419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Data...2650285572</v>
        <stp/>
        <stp>BDP|2374175931660047606</stp>
        <tr r="H13" s="2"/>
      </tp>
      <tp t="s">
        <v>#N/A Requesting Data...755288314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Data...3389370764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Data...1254258502</v>
        <stp/>
        <stp>BDP|7320197849905807080</stp>
        <tr r="C24" s="11"/>
      </tp>
      <tp t="s">
        <v>#N/A Requesting Data...3397199382</v>
        <stp/>
        <stp>BDP|2190926934948613723</stp>
        <tr r="H6" s="19"/>
      </tp>
      <tp t="s">
        <v>#N/A Requesting Data...1060590749</v>
        <stp/>
        <stp>BDP|4375753900560113469</stp>
        <tr r="R10" s="19"/>
      </tp>
      <tp t="s">
        <v>#N/A Requesting Data...2514217716</v>
        <stp/>
        <stp>BDP|4463478870191165152</stp>
        <tr r="M6" s="2"/>
      </tp>
      <tp t="s">
        <v>#N/A Requesting Data...3413403230</v>
        <stp/>
        <stp>BDP|6458698369549551863</stp>
        <tr r="I9" s="11"/>
        <tr r="I11" s="19"/>
      </tp>
      <tp t="s">
        <v>#N/A Requesting Data...3265485641</v>
        <stp/>
        <stp>BDP|5090352166701754608</stp>
        <tr r="F29" s="11"/>
      </tp>
      <tp t="s">
        <v>#N/A Requesting Data...3598250712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Data...2503677588</v>
        <stp/>
        <stp>BDP|1827417845708676912</stp>
        <tr r="D7" s="11"/>
        <tr r="D8" s="19"/>
      </tp>
      <tp t="s">
        <v>#N/A Requesting Data...3051053156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Data...715524404</v>
        <stp/>
        <stp>BDP|5901000520520466755</stp>
        <tr r="H23" s="19"/>
      </tp>
      <tp t="s">
        <v>#N/A Requesting Data...4081512642</v>
        <stp/>
        <stp>BDP|4651376489008602716</stp>
        <tr r="J12" s="11"/>
        <tr r="J14" s="19"/>
      </tp>
      <tp t="s">
        <v>#N/A Requesting Data...1094999340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Data...2730878262</v>
        <stp/>
        <stp>BDP|7009126234541041477</stp>
        <tr r="E9" s="11"/>
        <tr r="E11" s="19"/>
      </tp>
      <tp t="s">
        <v>#N/A Requesting Data...2550908766</v>
        <stp/>
        <stp>BDP|2127305658120032482</stp>
        <tr r="G10" s="11"/>
        <tr r="G12" s="19"/>
      </tp>
      <tp t="e">
        <v>#N/A</v>
        <stp/>
        <stp>BDH|9353810208984821537</stp>
        <tr r="P9" s="2"/>
      </tp>
      <tp t="s">
        <v>#N/A Requesting Data...3736607589</v>
        <stp/>
        <stp>BDP|3552371989500988863</stp>
        <tr r="J7" s="11"/>
        <tr r="J8" s="19"/>
      </tp>
      <tp t="s">
        <v>#N/A Requesting Data...1810183021</v>
        <stp/>
        <stp>BDP|8996589861712440902</stp>
        <tr r="D26" s="11"/>
      </tp>
      <tp t="s">
        <v>#N/A Requesting Data...1893730818</v>
        <stp/>
        <stp>BDP|4226241773230894182</stp>
        <tr r="J13" s="11"/>
        <tr r="J15" s="19"/>
      </tp>
      <tp t="s">
        <v>#N/A Requesting Data...1930406440</v>
        <stp/>
        <stp>BDP|9236812778495761274</stp>
        <tr r="D9" s="11"/>
        <tr r="D11" s="19"/>
      </tp>
      <tp t="s">
        <v>#N/A Requesting Data...1420263339</v>
        <stp/>
        <stp>BDP|8787993904919445978</stp>
        <tr r="J8" s="11"/>
        <tr r="J10" s="19"/>
      </tp>
      <tp t="s">
        <v>#N/A Requesting Data...4263352660</v>
        <stp/>
        <stp>BDP|4986428474834544241</stp>
        <tr r="H9" s="19"/>
      </tp>
      <tp t="s">
        <v>#N/A Requesting Data...2671284711</v>
        <stp/>
        <stp>BDP|4027837973262682890</stp>
        <tr r="M15" s="2"/>
      </tp>
      <tp t="s">
        <v>#N/A Requesting Data...317750370</v>
        <stp/>
        <stp>BDP|6863710481498153056</stp>
        <tr r="R4" s="19"/>
      </tp>
      <tp t="s">
        <v>#N/A Requesting Data...3920056819</v>
        <stp/>
        <stp>BDP|7977680686540306885</stp>
        <tr r="D6" s="19"/>
      </tp>
      <tp t="s">
        <v>#N/A Requesting Data...1793225131</v>
        <stp/>
        <stp>BDP|2978744912796430367</stp>
        <tr r="M5" s="2"/>
      </tp>
      <tp t="s">
        <v>#N/A Requesting Data...1392211666</v>
        <stp/>
        <stp>BDP|6463399830411977660</stp>
        <tr r="H8" s="11"/>
        <tr r="H10" s="19"/>
      </tp>
      <tp t="s">
        <v>#N/A Requesting Data...3441893338</v>
        <stp/>
        <stp>BDP|3333630846708210848</stp>
        <tr r="J2" s="19"/>
      </tp>
      <tp t="s">
        <v>#N/A Requesting Data...3492208137</v>
        <stp/>
        <stp>BDP|6124812264958528142</stp>
        <tr r="G6" s="7"/>
      </tp>
      <tp t="s">
        <v>#N/A Requesting Data...3217035873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Data...1887029702</v>
        <stp/>
        <stp>BDP|7576008118700462431</stp>
        <tr r="G8" s="11"/>
        <tr r="G10" s="19"/>
      </tp>
      <tp t="s">
        <v>#N/A Requesting Data...1196391403</v>
        <stp/>
        <stp>BDP|1070616809507239240</stp>
        <tr r="E8" s="11"/>
        <tr r="E10" s="19"/>
      </tp>
      <tp t="s">
        <v>#N/A Requesting Data...1490221528</v>
        <stp/>
        <stp>BDP|3915222074910115423</stp>
        <tr r="R8" s="19"/>
      </tp>
      <tp t="s">
        <v>#N/A Requesting Data...1583942532</v>
        <stp/>
        <stp>BDP|4163044537905757079</stp>
        <tr r="H4" s="2"/>
      </tp>
      <tp t="s">
        <v>#N/A Requesting Data...1728111448</v>
        <stp/>
        <stp>BDP|4623768472882485469</stp>
        <tr r="G3" s="11"/>
        <tr r="G3" s="19"/>
      </tp>
      <tp t="s">
        <v>#N/A Requesting Data...1550169525</v>
        <stp/>
        <stp>BDP|1655010175960499466</stp>
        <tr r="G7" s="11"/>
        <tr r="G8" s="19"/>
      </tp>
      <tp t="s">
        <v>#N/A Requesting Data...2156650985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Data...1864998170</v>
        <stp/>
        <stp>BDP|2569764526774212131</stp>
        <tr r="E9" s="19"/>
      </tp>
      <tp t="s">
        <v>#N/A Requesting Data...1379848696</v>
        <stp/>
        <stp>BDP|5180174984237381953</stp>
        <tr r="J11" s="11"/>
        <tr r="J13" s="19"/>
      </tp>
      <tp t="s">
        <v>#N/A Requesting Data...2811996032</v>
        <stp/>
        <stp>BDP|9595075412893390962</stp>
        <tr r="E12" s="11"/>
        <tr r="E14" s="19"/>
      </tp>
      <tp t="s">
        <v>#N/A Requesting Data...2999937856</v>
        <stp/>
        <stp>BDP|2884752705310536665</stp>
        <tr r="I24" s="19"/>
      </tp>
      <tp t="s">
        <v>#N/A Requesting Data...908534379</v>
        <stp/>
        <stp>BDP|8786671772103883961</stp>
        <tr r="R7" s="19"/>
      </tp>
      <tp t="s">
        <v>#N/A Requesting Data...2706724771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Data...1421442014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Data...3542628111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Data...2865017568</v>
        <stp/>
        <stp>BDP|1350668238224386387</stp>
        <tr r="R26" s="19"/>
      </tp>
      <tp t="s">
        <v>#N/A N/A</v>
        <stp/>
        <stp>BDH|6964490448384957171</stp>
        <tr r="B30" s="11"/>
      </tp>
      <tp t="s">
        <v>#N/A Real Time</v>
        <stp/>
        <stp>BDP|558791040652910541|22</stp>
        <stp>WLK25 Index</stp>
        <stp>LAST_PRICE</stp>
        <tr r="D20" s="19"/>
      </tp>
      <tp t="s">
        <v>#N/A Requesting Data...4112183096</v>
        <stp/>
        <stp>BDP|55815364648658119</stp>
        <tr r="H25" s="19"/>
      </tp>
      <tp t="s">
        <v>#N/A Requesting Data...2890214901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Data...2160043796</v>
        <stp/>
        <stp>BDP|591725260180001521</stp>
        <tr r="H6" s="11"/>
        <tr r="H7" s="19"/>
      </tp>
      <tp t="s">
        <v>#N/A Requesting Data...1537299529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Data...2379566947</v>
        <stp/>
        <stp>BDP|542154546040819345</stp>
        <tr r="G11" s="11"/>
        <tr r="G13" s="19"/>
        <tr r="R22" s="19"/>
      </tp>
      <tp t="s">
        <v>#N/A Requesting Data...3481710464</v>
        <stp/>
        <stp>BDP|162205019758440862</stp>
        <tr r="E8" s="7"/>
      </tp>
      <tp t="s">
        <v>#N/A Requesting Data...1248844488</v>
        <stp/>
        <stp>BDP|368437973666143841</stp>
        <tr r="J12" s="2"/>
      </tp>
      <tp t="s">
        <v>#N/A Requesting Data...304351907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Data...673499296</v>
        <stp/>
        <stp>BDP|813990660275351546</stp>
        <tr r="R13" s="19"/>
      </tp>
      <tp t="s">
        <v>#N/A Requesting Data...2784003317</v>
        <stp/>
        <stp>BDP|394006502529987782</stp>
        <tr r="J11" s="2"/>
      </tp>
      <tp t="s">
        <v>#N/A Requesting Data...2776485923</v>
        <stp/>
        <stp>BDP|284241585389591899</stp>
        <tr r="G2" s="19"/>
      </tp>
      <tp t="s">
        <v>#N/A Requesting Data...2145864548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F11" sqref="F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F7" sqref="F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45944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 ca="1">_xll.BDP(G3,"LAST_UPDATE_DT",,)</f>
        <v>13/10/2025</v>
      </c>
      <c r="C3" s="140"/>
      <c r="D3" s="17"/>
      <c r="F3" t="s">
        <v>58</v>
      </c>
      <c r="G3" t="s">
        <v>58</v>
      </c>
      <c r="H3" s="11" t="str">
        <f ca="1">d_1</f>
        <v>13/10/2025</v>
      </c>
      <c r="I3" s="4">
        <f ca="1">_xll.BDP(G3,"LAST_PRICE")</f>
        <v>14.9</v>
      </c>
      <c r="J3" s="4">
        <f ca="1">_xll.BDP(G3,"YEST_LAST_TRADE",,)</f>
        <v>14.9</v>
      </c>
      <c r="K3" s="4">
        <f ca="1">_xll.BDP(G3,"PX_CLOSE_2D",,)</f>
        <v>14.9</v>
      </c>
      <c r="L3" s="4">
        <f ca="1"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 ca="1"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 ca="1">_xll.BDP(G3,"pX_DT_1D",,)</f>
        <v>10/10/2025</v>
      </c>
      <c r="C4" s="162"/>
      <c r="D4" s="1"/>
      <c r="F4" t="s">
        <v>911</v>
      </c>
      <c r="G4" t="s">
        <v>913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81</v>
      </c>
      <c r="Q4" s="35">
        <f ca="1">hoje</f>
        <v>45944</v>
      </c>
      <c r="X4">
        <v>252</v>
      </c>
      <c r="Y4">
        <v>4.1764000000000001</v>
      </c>
      <c r="AB4" s="36">
        <v>45222</v>
      </c>
      <c r="AC4">
        <v>39</v>
      </c>
      <c r="AD4">
        <f ca="1"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 ca="1">_xll.BDP(G3,"PX_LAST")/100</f>
        <v>0.14899999999999999</v>
      </c>
      <c r="C5" s="199"/>
      <c r="D5" s="208"/>
      <c r="F5" t="s">
        <v>912</v>
      </c>
      <c r="G5" t="s">
        <v>914</v>
      </c>
      <c r="H5" s="10">
        <f ca="1">VALUE(_xll.BDP(F5,"FUT_DLV_DT_LAST",,))</f>
        <v>45779</v>
      </c>
      <c r="I5" s="4" t="str">
        <f ca="1">_xll.BDP(F5,"LAST_PRICE")</f>
        <v>#N/A Real Time</v>
      </c>
      <c r="J5" s="4" t="str">
        <f ca="1">_xll.BDP(F5,"PX_SETTLE",,)</f>
        <v>#N/A N/A</v>
      </c>
      <c r="K5" s="4" t="str">
        <f ca="1">_xll.BDP(F5,"PX_CLOSE_2D",,)</f>
        <v>#N/A N/A</v>
      </c>
      <c r="L5" s="4" t="e">
        <f t="shared" ref="L5" ca="1" si="1">+I5-J5</f>
        <v>#VALUE!</v>
      </c>
      <c r="M5" s="71" t="str">
        <f ca="1"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 ca="1"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 ca="1">(1+B5)^(1/252)-1</f>
        <v>5.513106415402369E-4</v>
      </c>
      <c r="C6" s="141"/>
      <c r="D6" s="140"/>
      <c r="F6" t="s">
        <v>57</v>
      </c>
      <c r="G6" t="s">
        <v>57</v>
      </c>
      <c r="H6" s="10">
        <f ca="1">VALUE(_xll.BDP(F6,"FUT_DLV_DT_LAST",,))</f>
        <v>45839</v>
      </c>
      <c r="I6" s="4" t="str">
        <f ca="1">_xll.BDP(F6,"LAST_PRICE")</f>
        <v>#N/A Real Time</v>
      </c>
      <c r="J6" s="4" t="str">
        <f ca="1">_xll.BDP(F6,"PX_SETTLE",,)</f>
        <v>#N/A N/A</v>
      </c>
      <c r="K6" s="4" t="str">
        <f ca="1">_xll.BDP(F6,"PX_CLOSE_2D",,)</f>
        <v>#N/A N/A</v>
      </c>
      <c r="L6" s="4" t="e">
        <f t="shared" ref="L6:L16" ca="1" si="2">+I6-J6</f>
        <v>#VALUE!</v>
      </c>
      <c r="M6" s="71" t="str">
        <f ca="1"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 ca="1"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 ca="1">_xll.BDP("BMFXTWO Index","PX_LAST")</f>
        <v>5.4508000000000001</v>
      </c>
      <c r="C7" s="140"/>
      <c r="D7" s="217"/>
      <c r="F7" t="s">
        <v>56</v>
      </c>
      <c r="G7" t="s">
        <v>443</v>
      </c>
      <c r="H7" s="10">
        <f ca="1">VALUE(_xll.BDP(F7,"FUT_DLV_DT_LAST",,))</f>
        <v>46024</v>
      </c>
      <c r="I7" s="4">
        <f ca="1">_xll.BDP(F7,"LAST_PRICE")</f>
        <v>14.891999999999999</v>
      </c>
      <c r="J7" s="4">
        <f ca="1">_xll.BDP(F7,"PX_SETTLE",,)</f>
        <v>14.894</v>
      </c>
      <c r="K7" s="4">
        <f ca="1">_xll.BDP(F7,"PX_CLOSE_2D",,)</f>
        <v>14.893000000000001</v>
      </c>
      <c r="L7" s="4">
        <f t="shared" ca="1" si="2"/>
        <v>-2.0000000000006679E-3</v>
      </c>
      <c r="M7" s="71">
        <f ca="1">_xll.BDP(F7,"FUT_CNV_RISK_FRSK",,)</f>
        <v>1.8429513665905688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 ca="1"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 ca="1">VALUE(_xll.BDP(F8,"FUT_DLV_DT_LAST",,))</f>
        <v>46204</v>
      </c>
      <c r="I8" s="4">
        <f ca="1">_xll.BDP(F8,"LAST_PRICE")</f>
        <v>14.585000000000001</v>
      </c>
      <c r="J8" s="4">
        <f ca="1">_xll.BDP(F8,"PX_SETTLE",,)</f>
        <v>14.589</v>
      </c>
      <c r="K8" s="4">
        <f ca="1">_xll.BDP(F8,"PX_CLOSE_2D",,)</f>
        <v>14.579000000000001</v>
      </c>
      <c r="L8" s="4">
        <f t="shared" ca="1" si="2"/>
        <v>-3.9999999999995595E-3</v>
      </c>
      <c r="M8" s="71">
        <f ca="1">_xll.BDP(F8,"FUT_CNV_RISK_FRSK",,)</f>
        <v>5.5707637420055107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 ca="1"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 ca="1">VALUE(_xll.BDP(F9,"FUT_DLV_DT_LAST",,))</f>
        <v>46391</v>
      </c>
      <c r="I9" s="4">
        <f ca="1">_xll.BDP(F9,"LAST_PRICE")</f>
        <v>14</v>
      </c>
      <c r="J9" s="4">
        <f ca="1">_xll.BDP(F9,"PX_SETTLE",,)</f>
        <v>14.007999999999999</v>
      </c>
      <c r="K9" s="4">
        <f ca="1">_xll.BDP(F9,"PX_CLOSE_2D",,)</f>
        <v>13.997999999999999</v>
      </c>
      <c r="L9" s="4">
        <f t="shared" ca="1" si="2"/>
        <v>-7.9999999999991189E-3</v>
      </c>
      <c r="M9" s="71">
        <f ca="1">_xll.BDP(F9,"FUT_CNV_RISK_FRSK",,)</f>
        <v>9.0348526326488354</v>
      </c>
      <c r="P9" s="36">
        <f ca="1">_xll.BDH(Q2,Q8:Q8,Q3,Q4,"Dir=V","Dts=S","Sort=A","Quote=C","QtTyp=P","Days=T",CONCATENATE("Per=c",Q5),"DtFmt=D","UseDPDF=Y",CONCATENATE("FX=",Q6),"cols=2;rows=7853")</f>
        <v>34519</v>
      </c>
      <c r="Q9">
        <v>1</v>
      </c>
      <c r="S9" s="42">
        <f ca="1">hoje</f>
        <v>45944</v>
      </c>
      <c r="T9" s="43">
        <f ca="1">_xll.BInterpol('Base CDI'!$H$4:$H$28,'Base CDI'!$J$4:$J$29,S9,"Cubic","Extrapolate=Linear","MultiX=Average","Skip=True","Sort=True")</f>
        <v>15.029555555555556</v>
      </c>
      <c r="U9" s="43">
        <f ca="1">_xll.BInterpol('Base CDI'!$H$4:$H$28,'Base CDI'!$I$4:$I$29,S9,"Cubic","Extrapolate=Linear","MultiX=Average","Skip=True","Sort=True")</f>
        <v>15.028444444444442</v>
      </c>
      <c r="X9">
        <v>882</v>
      </c>
      <c r="Y9">
        <v>5.0185000000000004</v>
      </c>
      <c r="AB9" s="36">
        <v>45372</v>
      </c>
      <c r="AC9">
        <v>141</v>
      </c>
      <c r="AD9">
        <f ca="1"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ca="1" si="3">C10*cdi_diario</f>
        <v>286529.75305106188</v>
      </c>
      <c r="F10" t="s">
        <v>53</v>
      </c>
      <c r="G10" t="s">
        <v>283</v>
      </c>
      <c r="H10" s="10">
        <f ca="1">VALUE(_xll.BDP(F10,"FUT_DLV_DT_LAST",,))</f>
        <v>46755</v>
      </c>
      <c r="I10" s="4">
        <f ca="1">_xll.BDP(F10,"LAST_PRICE")</f>
        <v>13.385</v>
      </c>
      <c r="J10" s="4">
        <f ca="1">_xll.BDP(F10,"PX_SETTLE",,)</f>
        <v>13.414999999999999</v>
      </c>
      <c r="K10" s="4">
        <f ca="1">_xll.BDP(F10,"PX_CLOSE_2D",,)</f>
        <v>13.422000000000001</v>
      </c>
      <c r="L10" s="4">
        <f t="shared" ca="1" si="2"/>
        <v>-2.9999999999999361E-2</v>
      </c>
      <c r="M10" s="71">
        <f ca="1">_xll.BDP(F10,"FUT_CNV_RISK_FRSK",,)</f>
        <v>14.729385255886882</v>
      </c>
      <c r="P10" s="10">
        <v>34520</v>
      </c>
      <c r="Q10">
        <v>1.0039800000000001</v>
      </c>
      <c r="S10" s="42">
        <f ca="1">S9+1</f>
        <v>45945</v>
      </c>
      <c r="T10" s="43">
        <f ca="1">_xll.BInterpol('Base CDI'!$H$4:$H$28,'Base CDI'!$J$4:$J$29,S10,"Cubic","Extrapolate=Linear","MultiX=Average","Skip=True","Sort=True")</f>
        <v>15.027861111111111</v>
      </c>
      <c r="U10" s="43">
        <f ca="1">_xll.BInterpol('Base CDI'!$H$4:$H$28,'Base CDI'!$I$4:$I$29,S10,"Cubic","Extrapolate=Linear","MultiX=Average","Skip=True","Sort=True")</f>
        <v>15.026738888888888</v>
      </c>
      <c r="X10" s="183">
        <v>1008</v>
      </c>
      <c r="Y10">
        <v>5.1406999999999998</v>
      </c>
      <c r="AB10" s="36">
        <v>45405</v>
      </c>
      <c r="AC10">
        <v>163</v>
      </c>
      <c r="AD10">
        <f ca="1"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ca="1" si="4">VLOOKUP(A11,$A$37:$B$67,2,0)</f>
        <v>277276486.35000002</v>
      </c>
      <c r="D11" s="9">
        <f t="shared" ca="1" si="3"/>
        <v>152865.47757364126</v>
      </c>
      <c r="F11" t="s">
        <v>52</v>
      </c>
      <c r="G11" t="s">
        <v>191</v>
      </c>
      <c r="H11" s="10">
        <f ca="1">VALUE(_xll.BDP(F11,"FUT_DLV_DT_LAST",,))</f>
        <v>47120</v>
      </c>
      <c r="I11" s="4">
        <f ca="1">_xll.BDP(F11,"LAST_PRICE")</f>
        <v>13.36</v>
      </c>
      <c r="J11" s="4">
        <f ca="1">_xll.BDP(F11,"PX_SETTLE",,)</f>
        <v>13.393000000000001</v>
      </c>
      <c r="K11" s="4">
        <f ca="1">_xll.BDP(F11,"PX_CLOSE_2D",,)</f>
        <v>13.413</v>
      </c>
      <c r="L11" s="4">
        <f t="shared" ca="1" si="2"/>
        <v>-3.3000000000001251E-2</v>
      </c>
      <c r="M11" s="71">
        <f ca="1">_xll.BDP(F11,"FUT_CNV_RISK_FRSK",,)</f>
        <v>18.850309096196725</v>
      </c>
      <c r="P11" s="10">
        <v>34521</v>
      </c>
      <c r="Q11">
        <v>1.0079959999999999</v>
      </c>
      <c r="S11" s="42">
        <f t="shared" ref="S11:S74" ca="1" si="5">S10+1</f>
        <v>45946</v>
      </c>
      <c r="T11" s="43">
        <f ca="1">_xll.BInterpol('Base CDI'!$H$4:$H$28,'Base CDI'!$J$4:$J$29,S11,"Cubic","Extrapolate=Linear","MultiX=Average","Skip=True","Sort=True")</f>
        <v>15.026166666666667</v>
      </c>
      <c r="U11" s="43">
        <f ca="1">_xll.BInterpol('Base CDI'!$H$4:$H$28,'Base CDI'!$I$4:$I$29,S11,"Cubic","Extrapolate=Linear","MultiX=Average","Skip=True","Sort=True")</f>
        <v>15.025033333333333</v>
      </c>
      <c r="X11" s="183">
        <v>1134</v>
      </c>
      <c r="Y11">
        <v>5.2413999999999996</v>
      </c>
      <c r="AB11" s="36">
        <v>45433</v>
      </c>
      <c r="AC11">
        <v>182</v>
      </c>
      <c r="AD11">
        <f ca="1"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ca="1" si="4"/>
        <v>4163570.25</v>
      </c>
      <c r="D12" s="8">
        <f t="shared" ca="1" si="3"/>
        <v>2295.4205856253448</v>
      </c>
      <c r="F12" t="s">
        <v>51</v>
      </c>
      <c r="G12" t="s">
        <v>444</v>
      </c>
      <c r="H12" s="10">
        <f ca="1">VALUE(_xll.BDP(F12,"FUT_DLV_DT_LAST",,))</f>
        <v>47485</v>
      </c>
      <c r="I12" s="4">
        <f ca="1">_xll.BDP(F12,"LAST_PRICE")</f>
        <v>13.515000000000001</v>
      </c>
      <c r="J12" s="4">
        <f ca="1">_xll.BDP(F12,"PX_SETTLE",,)</f>
        <v>13.54</v>
      </c>
      <c r="K12" s="4">
        <f ca="1">_xll.BDP(F12,"PX_CLOSE_2D",,)</f>
        <v>13.561</v>
      </c>
      <c r="L12" s="4">
        <f t="shared" ca="1" si="2"/>
        <v>-2.4999999999998579E-2</v>
      </c>
      <c r="M12" s="71">
        <f ca="1">_xll.BDP(F12,"FUT_CNV_RISK_FRSK",,)</f>
        <v>21.663891740347026</v>
      </c>
      <c r="P12" s="10">
        <v>34522</v>
      </c>
      <c r="Q12">
        <v>1.0120279999999999</v>
      </c>
      <c r="S12" s="42">
        <f t="shared" ca="1" si="5"/>
        <v>45947</v>
      </c>
      <c r="T12" s="43">
        <f ca="1">_xll.BInterpol('Base CDI'!$H$4:$H$28,'Base CDI'!$J$4:$J$29,S12,"Cubic","Extrapolate=Linear","MultiX=Average","Skip=True","Sort=True")</f>
        <v>15.024472222222222</v>
      </c>
      <c r="U12" s="43">
        <f ca="1">_xll.BInterpol('Base CDI'!$H$4:$H$28,'Base CDI'!$I$4:$I$29,S12,"Cubic","Extrapolate=Linear","MultiX=Average","Skip=True","Sort=True")</f>
        <v>15.023327777777777</v>
      </c>
      <c r="X12" s="183">
        <v>1260</v>
      </c>
      <c r="Y12">
        <v>5.3226000000000004</v>
      </c>
      <c r="AB12" s="36">
        <v>45464</v>
      </c>
      <c r="AC12">
        <v>204</v>
      </c>
      <c r="AD12">
        <f ca="1"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ca="1" si="3"/>
        <v>54211.874721559121</v>
      </c>
      <c r="F13" t="s">
        <v>50</v>
      </c>
      <c r="G13" t="s">
        <v>445</v>
      </c>
      <c r="H13" s="10">
        <f ca="1">VALUE(_xll.BDP(F13,"FUT_DLV_DT_LAST",,))</f>
        <v>47850</v>
      </c>
      <c r="I13" s="4">
        <f ca="1">_xll.BDP(F13,"LAST_PRICE")</f>
        <v>13.635</v>
      </c>
      <c r="J13" s="4">
        <f ca="1">_xll.BDP(F13,"PX_SETTLE",,)</f>
        <v>13.666</v>
      </c>
      <c r="K13" s="4">
        <f ca="1">_xll.BDP(F13,"PX_CLOSE_2D",,)</f>
        <v>13.685</v>
      </c>
      <c r="L13" s="4">
        <f t="shared" ca="1" si="2"/>
        <v>-3.1000000000000583E-2</v>
      </c>
      <c r="M13" s="71">
        <f ca="1">_xll.BDP(F13,"FUT_CNV_RISK_FRSK",,)</f>
        <v>23.502376866363193</v>
      </c>
      <c r="P13" s="10">
        <v>34523</v>
      </c>
      <c r="Q13">
        <v>1.016046</v>
      </c>
      <c r="S13" s="42">
        <f t="shared" ca="1" si="5"/>
        <v>45948</v>
      </c>
      <c r="T13" s="43">
        <f ca="1">_xll.BInterpol('Base CDI'!$H$4:$H$28,'Base CDI'!$J$4:$J$29,S13,"Cubic","Extrapolate=Linear","MultiX=Average","Skip=True","Sort=True")</f>
        <v>15.022777777777778</v>
      </c>
      <c r="U13" s="43">
        <f ca="1">_xll.BInterpol('Base CDI'!$H$4:$H$28,'Base CDI'!$I$4:$I$29,S13,"Cubic","Extrapolate=Linear","MultiX=Average","Skip=True","Sort=True")</f>
        <v>15.021622222222222</v>
      </c>
      <c r="X13" s="183">
        <v>1386</v>
      </c>
      <c r="Y13">
        <v>5.3869999999999996</v>
      </c>
      <c r="AB13" s="36">
        <v>45496</v>
      </c>
      <c r="AC13">
        <v>226</v>
      </c>
      <c r="AD13">
        <f ca="1"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ca="1" si="4"/>
        <v>29535637.329999998</v>
      </c>
      <c r="D14" s="8">
        <f t="shared" ca="1" si="3"/>
        <v>16283.311164702069</v>
      </c>
      <c r="F14" t="s">
        <v>49</v>
      </c>
      <c r="G14" t="s">
        <v>446</v>
      </c>
      <c r="H14" s="10">
        <f ca="1">VALUE(_xll.BDP(F14,"FUT_DLV_DT_LAST",,))</f>
        <v>48582</v>
      </c>
      <c r="I14" s="4">
        <f ca="1">_xll.BDP(F14,"LAST_PRICE")</f>
        <v>13.785</v>
      </c>
      <c r="J14" s="4">
        <f ca="1">_xll.BDP(F14,"PX_SETTLE",,)</f>
        <v>13.808</v>
      </c>
      <c r="K14" s="4">
        <f ca="1">_xll.BDP(F14,"PX_CLOSE_2D",,)</f>
        <v>13.823</v>
      </c>
      <c r="L14" s="4">
        <f t="shared" ca="1" si="2"/>
        <v>-2.2999999999999687E-2</v>
      </c>
      <c r="M14" s="71">
        <f ca="1">_xll.BDP(F14,"FUT_CNV_RISK_FRSK",,)</f>
        <v>24.964633522376971</v>
      </c>
      <c r="P14" s="10">
        <v>34526</v>
      </c>
      <c r="Q14">
        <v>1.019998</v>
      </c>
      <c r="S14" s="42">
        <f t="shared" ca="1" si="5"/>
        <v>45949</v>
      </c>
      <c r="T14" s="43">
        <f ca="1">_xll.BInterpol('Base CDI'!$H$4:$H$28,'Base CDI'!$J$4:$J$29,S14,"Cubic","Extrapolate=Linear","MultiX=Average","Skip=True","Sort=True")</f>
        <v>15.021083333333333</v>
      </c>
      <c r="U14" s="43">
        <f ca="1">_xll.BInterpol('Base CDI'!$H$4:$H$28,'Base CDI'!$I$4:$I$29,S14,"Cubic","Extrapolate=Linear","MultiX=Average","Skip=True","Sort=True")</f>
        <v>15.019916666666665</v>
      </c>
      <c r="X14" s="183">
        <v>1512</v>
      </c>
      <c r="Y14">
        <v>5.4371999999999998</v>
      </c>
      <c r="AB14" s="36">
        <v>45525</v>
      </c>
      <c r="AC14">
        <v>247</v>
      </c>
      <c r="AD14">
        <f ca="1"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ca="1" si="4"/>
        <v>32462247.489999998</v>
      </c>
      <c r="D15" s="8">
        <f t="shared" ca="1" si="3"/>
        <v>17896.782489549845</v>
      </c>
      <c r="F15" t="s">
        <v>48</v>
      </c>
      <c r="G15" t="s">
        <v>447</v>
      </c>
      <c r="H15" s="10">
        <f ca="1">VALUE(_xll.BDP(F15,"FUT_DLV_DT_LAST",,))</f>
        <v>49311</v>
      </c>
      <c r="I15" s="4">
        <f ca="1">_xll.BDP(F15,"LAST_PRICE")</f>
        <v>13.8</v>
      </c>
      <c r="J15" s="4">
        <f ca="1">_xll.BDP(F15,"PX_SETTLE",,)</f>
        <v>13.818</v>
      </c>
      <c r="K15" s="4">
        <f ca="1">_xll.BDP(F15,"PX_CLOSE_2D",,)</f>
        <v>13.826000000000001</v>
      </c>
      <c r="L15" s="4">
        <f t="shared" ca="1" si="2"/>
        <v>-1.7999999999998906E-2</v>
      </c>
      <c r="M15" s="71">
        <f ca="1">_xll.BDP(F15,"FUT_CNV_RISK_FRSK",,)</f>
        <v>24.634049686033904</v>
      </c>
      <c r="P15" s="10">
        <v>34527</v>
      </c>
      <c r="Q15">
        <v>1.02383</v>
      </c>
      <c r="S15" s="42">
        <f t="shared" ca="1" si="5"/>
        <v>45950</v>
      </c>
      <c r="T15" s="43">
        <f ca="1">_xll.BInterpol('Base CDI'!$H$4:$H$28,'Base CDI'!$J$4:$J$29,S15,"Cubic","Extrapolate=Linear","MultiX=Average","Skip=True","Sort=True")</f>
        <v>15.019388888888889</v>
      </c>
      <c r="U15" s="43">
        <f ca="1">_xll.BInterpol('Base CDI'!$H$4:$H$28,'Base CDI'!$I$4:$I$29,S15,"Cubic","Extrapolate=Linear","MultiX=Average","Skip=True","Sort=True")</f>
        <v>15.018211111111111</v>
      </c>
      <c r="X15" s="183">
        <v>1638</v>
      </c>
      <c r="Y15">
        <v>5.4760999999999997</v>
      </c>
      <c r="AB15" s="36">
        <v>45558</v>
      </c>
      <c r="AC15">
        <v>270</v>
      </c>
      <c r="AD15">
        <f ca="1"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ca="1" si="4"/>
        <v>46483873.75</v>
      </c>
      <c r="D16" s="9">
        <f t="shared" ca="1" si="3"/>
        <v>25627.054258387878</v>
      </c>
      <c r="F16" t="s">
        <v>282</v>
      </c>
      <c r="G16" t="s">
        <v>631</v>
      </c>
      <c r="H16" s="10">
        <f ca="1">VALUE(_xll.BDP(F16,"FUT_DLV_DT_LAST",,))</f>
        <v>50042</v>
      </c>
      <c r="I16" s="4">
        <f ca="1">_xll.BDP(F16,"LAST_PRICE")</f>
        <v>13.734999999999999</v>
      </c>
      <c r="J16" s="4">
        <f ca="1">_xll.BDP(F16,"PX_SETTLE",,)</f>
        <v>13.750999999999999</v>
      </c>
      <c r="K16" s="4">
        <f ca="1">_xll.BDP(F16,"PX_CLOSE_2D",,)</f>
        <v>13.760999999999999</v>
      </c>
      <c r="L16" s="4">
        <f t="shared" ca="1" si="2"/>
        <v>-1.6000000000000014E-2</v>
      </c>
      <c r="M16" s="71">
        <f ca="1">_xll.BDP(F16,"FUT_CNV_RISK_FRSK",,)</f>
        <v>23.346136813926933</v>
      </c>
      <c r="P16" s="10">
        <v>34528</v>
      </c>
      <c r="Q16">
        <v>1.02772</v>
      </c>
      <c r="S16" s="42">
        <f t="shared" ca="1" si="5"/>
        <v>45951</v>
      </c>
      <c r="T16" s="43">
        <f ca="1">_xll.BInterpol('Base CDI'!$H$4:$H$28,'Base CDI'!$J$4:$J$29,S16,"Cubic","Extrapolate=Linear","MultiX=Average","Skip=True","Sort=True")</f>
        <v>15.017694444444444</v>
      </c>
      <c r="U16" s="43">
        <f ca="1">_xll.BInterpol('Base CDI'!$H$4:$H$28,'Base CDI'!$I$4:$I$29,S16,"Cubic","Extrapolate=Linear","MultiX=Average","Skip=True","Sort=True")</f>
        <v>15.016505555555554</v>
      </c>
      <c r="X16" s="183">
        <v>1764</v>
      </c>
      <c r="Y16">
        <v>5.5058999999999996</v>
      </c>
      <c r="AB16" s="36">
        <v>45587</v>
      </c>
      <c r="AC16">
        <v>291</v>
      </c>
      <c r="AD16">
        <f ca="1"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ca="1" si="4"/>
        <v>31386815.239999998</v>
      </c>
      <c r="D17" s="8">
        <f t="shared" ca="1" si="3"/>
        <v>17303.885245869285</v>
      </c>
      <c r="H17" s="3"/>
      <c r="P17" s="10">
        <v>34529</v>
      </c>
      <c r="Q17">
        <v>1.0316289999999999</v>
      </c>
      <c r="S17" s="42">
        <f t="shared" ca="1" si="5"/>
        <v>45952</v>
      </c>
      <c r="T17" s="43">
        <f ca="1">_xll.BInterpol('Base CDI'!$H$4:$H$28,'Base CDI'!$J$4:$J$29,S17,"Cubic","Extrapolate=Linear","MultiX=Average","Skip=True","Sort=True")</f>
        <v>15.016</v>
      </c>
      <c r="U17" s="43">
        <f ca="1">_xll.BInterpol('Base CDI'!$H$4:$H$28,'Base CDI'!$I$4:$I$29,S17,"Cubic","Extrapolate=Linear","MultiX=Average","Skip=True","Sort=True")</f>
        <v>15.014799999999999</v>
      </c>
      <c r="X17" s="183">
        <v>1890</v>
      </c>
      <c r="Y17">
        <v>5.5285000000000002</v>
      </c>
      <c r="AB17" s="36">
        <v>45617</v>
      </c>
      <c r="AC17">
        <v>312</v>
      </c>
      <c r="AD17">
        <f ca="1"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267</v>
      </c>
      <c r="B18" s="14" t="s">
        <v>332</v>
      </c>
      <c r="C18" s="8">
        <f t="shared" ca="1" si="4"/>
        <v>196356527</v>
      </c>
      <c r="D18" s="8">
        <f ca="1">C18*cdi_diario</f>
        <v>108253.44287098285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45953</v>
      </c>
      <c r="T18" s="43">
        <f ca="1">_xll.BInterpol('Base CDI'!$H$4:$H$28,'Base CDI'!$J$4:$J$29,S18,"Cubic","Extrapolate=Linear","MultiX=Average","Skip=True","Sort=True")</f>
        <v>15.014305555555556</v>
      </c>
      <c r="U18" s="43">
        <f ca="1">_xll.BInterpol('Base CDI'!$H$4:$H$28,'Base CDI'!$I$4:$I$29,S18,"Cubic","Extrapolate=Linear","MultiX=Average","Skip=True","Sort=True")</f>
        <v>15.013094444444443</v>
      </c>
      <c r="X18" s="183">
        <v>2016</v>
      </c>
      <c r="Y18">
        <v>5.5453999999999999</v>
      </c>
      <c r="AB18" s="36">
        <v>45649</v>
      </c>
      <c r="AC18">
        <v>334</v>
      </c>
      <c r="AD18">
        <f ca="1"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ca="1" si="4"/>
        <v>596309.6</v>
      </c>
      <c r="D19" s="9">
        <f t="shared" ca="1" si="3"/>
        <v>328.75182813260204</v>
      </c>
      <c r="F19" s="39" t="s">
        <v>89</v>
      </c>
      <c r="G19" s="40" t="s">
        <v>90</v>
      </c>
      <c r="L19" s="4"/>
      <c r="P19" s="10">
        <v>34533</v>
      </c>
      <c r="Q19">
        <v>1.0390429999999999</v>
      </c>
      <c r="S19" s="42">
        <f t="shared" ca="1" si="5"/>
        <v>45954</v>
      </c>
      <c r="T19" s="43">
        <f ca="1">_xll.BInterpol('Base CDI'!$H$4:$H$28,'Base CDI'!$J$4:$J$29,S19,"Cubic","Extrapolate=Linear","MultiX=Average","Skip=True","Sort=True")</f>
        <v>15.012611111111111</v>
      </c>
      <c r="U19" s="43">
        <f ca="1">_xll.BInterpol('Base CDI'!$H$4:$H$28,'Base CDI'!$I$4:$I$29,S19,"Cubic","Extrapolate=Linear","MultiX=Average","Skip=True","Sort=True")</f>
        <v>15.011388888888888</v>
      </c>
      <c r="X19" s="183">
        <v>2142</v>
      </c>
      <c r="Y19">
        <v>5.5578000000000003</v>
      </c>
      <c r="AB19" s="36">
        <v>45678</v>
      </c>
      <c r="AC19">
        <v>353</v>
      </c>
      <c r="AD19">
        <f ca="1"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335</v>
      </c>
      <c r="B20" s="14" t="s">
        <v>279</v>
      </c>
      <c r="C20" s="8">
        <f t="shared" ca="1" si="4"/>
        <v>37451106.560000002</v>
      </c>
      <c r="D20" s="8">
        <f t="shared" ca="1" si="3"/>
        <v>20647.193583985376</v>
      </c>
      <c r="F20" s="38">
        <v>46395</v>
      </c>
      <c r="G20" s="41">
        <f ca="1">_xll.BInterpol('Base CDI'!$H$3:$H$29,'Base CDI'!$J$3:$J$30,F20,"Cubic","Extrapolate=Linear","MultiX=Average","Skip=True","Sort=True")</f>
        <v>13.996185809996051</v>
      </c>
      <c r="L20" s="4"/>
      <c r="P20" s="10">
        <v>34534</v>
      </c>
      <c r="Q20">
        <v>1.0424960000000001</v>
      </c>
      <c r="S20" s="42">
        <f t="shared" ca="1" si="5"/>
        <v>45955</v>
      </c>
      <c r="T20" s="43">
        <f ca="1">_xll.BInterpol('Base CDI'!$H$4:$H$28,'Base CDI'!$J$4:$J$29,S20,"Cubic","Extrapolate=Linear","MultiX=Average","Skip=True","Sort=True")</f>
        <v>15.010916666666667</v>
      </c>
      <c r="U20" s="43">
        <f ca="1">_xll.BInterpol('Base CDI'!$H$4:$H$28,'Base CDI'!$I$4:$I$29,S20,"Cubic","Extrapolate=Linear","MultiX=Average","Skip=True","Sort=True")</f>
        <v>15.009683333333331</v>
      </c>
      <c r="X20" s="183">
        <v>2268</v>
      </c>
      <c r="Y20">
        <v>5.5669000000000004</v>
      </c>
      <c r="AB20" s="36">
        <v>45709</v>
      </c>
      <c r="AC20">
        <v>376</v>
      </c>
      <c r="AD20">
        <f ca="1"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334</v>
      </c>
      <c r="B21" s="15" t="s">
        <v>233</v>
      </c>
      <c r="C21" s="9">
        <f t="shared" ca="1" si="4"/>
        <v>246636200.72999999</v>
      </c>
      <c r="D21" s="9">
        <f t="shared" ca="1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45956</v>
      </c>
      <c r="T21" s="43">
        <f ca="1">_xll.BInterpol('Base CDI'!$H$4:$H$28,'Base CDI'!$J$4:$J$29,S21,"Cubic","Extrapolate=Linear","MultiX=Average","Skip=True","Sort=True")</f>
        <v>15.009222222222222</v>
      </c>
      <c r="U21" s="43">
        <f ca="1">_xll.BInterpol('Base CDI'!$H$4:$H$28,'Base CDI'!$I$4:$I$29,S21,"Cubic","Extrapolate=Linear","MultiX=Average","Skip=True","Sort=True")</f>
        <v>15.007977777777777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 ca="1">C22*cdi_diario</f>
        <v>6495.124272606402</v>
      </c>
      <c r="H22" s="10"/>
      <c r="L22" s="4"/>
      <c r="P22" s="10">
        <v>34536</v>
      </c>
      <c r="Q22">
        <v>1.049534</v>
      </c>
      <c r="S22" s="42">
        <f t="shared" ca="1" si="5"/>
        <v>45957</v>
      </c>
      <c r="T22" s="43">
        <f ca="1">_xll.BInterpol('Base CDI'!$H$4:$H$28,'Base CDI'!$J$4:$J$29,S22,"Cubic","Extrapolate=Linear","MultiX=Average","Skip=True","Sort=True")</f>
        <v>15.007527777777778</v>
      </c>
      <c r="U22" s="43">
        <f ca="1">_xll.BInterpol('Base CDI'!$H$4:$H$28,'Base CDI'!$I$4:$I$29,S22,"Cubic","Extrapolate=Linear","MultiX=Average","Skip=True","Sort=True")</f>
        <v>15.006272222222222</v>
      </c>
    </row>
    <row r="23" spans="1:30" x14ac:dyDescent="0.25">
      <c r="A23" s="2" t="s">
        <v>909</v>
      </c>
      <c r="B23" s="14" t="s">
        <v>915</v>
      </c>
      <c r="C23" s="8">
        <f ca="1">VLOOKUP(A23,$A$37:$B$67,2,0)</f>
        <v>41443700.799999997</v>
      </c>
      <c r="D23" s="8">
        <f t="shared" ca="1" si="3"/>
        <v>22848.353275849629</v>
      </c>
      <c r="H23" s="10"/>
      <c r="L23" s="4"/>
      <c r="P23" s="10">
        <v>34537</v>
      </c>
      <c r="Q23">
        <v>1.0524340000000001</v>
      </c>
      <c r="S23" s="42">
        <f t="shared" ca="1" si="5"/>
        <v>45958</v>
      </c>
      <c r="T23" s="43">
        <f ca="1">_xll.BInterpol('Base CDI'!$H$4:$H$28,'Base CDI'!$J$4:$J$29,S23,"Cubic","Extrapolate=Linear","MultiX=Average","Skip=True","Sort=True")</f>
        <v>15.005833333333333</v>
      </c>
      <c r="U23" s="43">
        <f ca="1">_xll.BInterpol('Base CDI'!$H$4:$H$28,'Base CDI'!$I$4:$I$29,S23,"Cubic","Extrapolate=Linear","MultiX=Average","Skip=True","Sort=True")</f>
        <v>15.004566666666665</v>
      </c>
    </row>
    <row r="24" spans="1:30" x14ac:dyDescent="0.25">
      <c r="A24" s="2" t="s">
        <v>280</v>
      </c>
      <c r="B24" s="14" t="s">
        <v>280</v>
      </c>
      <c r="C24" s="8">
        <f ca="1">VLOOKUP(A24,$A$37:$B$67,2,0)</f>
        <v>218221514.75999999</v>
      </c>
      <c r="D24" s="8">
        <f ca="1"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45959</v>
      </c>
      <c r="T24" s="43">
        <f ca="1">_xll.BInterpol('Base CDI'!$H$4:$H$28,'Base CDI'!$J$4:$J$29,S24,"Cubic","Extrapolate=Linear","MultiX=Average","Skip=True","Sort=True")</f>
        <v>15.004138888888889</v>
      </c>
      <c r="U24" s="43">
        <f ca="1">_xll.BInterpol('Base CDI'!$H$4:$H$28,'Base CDI'!$I$4:$I$29,S24,"Cubic","Extrapolate=Linear","MultiX=Average","Skip=True","Sort=True")</f>
        <v>15.002861111111111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45960</v>
      </c>
      <c r="T25" s="43">
        <f ca="1">_xll.BInterpol('Base CDI'!$H$4:$H$28,'Base CDI'!$J$4:$J$29,S25,"Cubic","Extrapolate=Linear","MultiX=Average","Skip=True","Sort=True")</f>
        <v>15.002444444444444</v>
      </c>
      <c r="U25" s="43">
        <f ca="1">_xll.BInterpol('Base CDI'!$H$4:$H$28,'Base CDI'!$I$4:$I$29,S25,"Cubic","Extrapolate=Linear","MultiX=Average","Skip=True","Sort=True")</f>
        <v>15.001155555555554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45961</v>
      </c>
      <c r="T26" s="43">
        <f ca="1">_xll.BInterpol('Base CDI'!$H$4:$H$28,'Base CDI'!$J$4:$J$29,S26,"Cubic","Extrapolate=Linear","MultiX=Average","Skip=True","Sort=True")</f>
        <v>15.00075</v>
      </c>
      <c r="U26" s="43">
        <f ca="1">_xll.BInterpol('Base CDI'!$H$4:$H$28,'Base CDI'!$I$4:$I$29,S26,"Cubic","Extrapolate=Linear","MultiX=Average","Skip=True","Sort=True")</f>
        <v>14.99945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45962</v>
      </c>
      <c r="T27" s="43">
        <f ca="1">_xll.BInterpol('Base CDI'!$H$4:$H$28,'Base CDI'!$J$4:$J$29,S27,"Cubic","Extrapolate=Linear","MultiX=Average","Skip=True","Sort=True")</f>
        <v>14.999055555555556</v>
      </c>
      <c r="U27" s="43">
        <f ca="1">_xll.BInterpol('Base CDI'!$H$4:$H$28,'Base CDI'!$I$4:$I$29,S27,"Cubic","Extrapolate=Linear","MultiX=Average","Skip=True","Sort=True")</f>
        <v>14.997744444444443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45963</v>
      </c>
      <c r="T28" s="43">
        <f ca="1">_xll.BInterpol('Base CDI'!$H$4:$H$28,'Base CDI'!$J$4:$J$29,S28,"Cubic","Extrapolate=Linear","MultiX=Average","Skip=True","Sort=True")</f>
        <v>14.997361111111111</v>
      </c>
      <c r="U28" s="43">
        <f ca="1">_xll.BInterpol('Base CDI'!$H$4:$H$28,'Base CDI'!$I$4:$I$29,S28,"Cubic","Extrapolate=Linear","MultiX=Average","Skip=True","Sort=True")</f>
        <v>14.996038888888888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45964</v>
      </c>
      <c r="T29" s="43">
        <f ca="1">_xll.BInterpol('Base CDI'!$H$4:$H$28,'Base CDI'!$J$4:$J$29,S29,"Cubic","Extrapolate=Linear","MultiX=Average","Skip=True","Sort=True")</f>
        <v>14.995666666666667</v>
      </c>
      <c r="U29" s="43">
        <f ca="1">_xll.BInterpol('Base CDI'!$H$4:$H$28,'Base CDI'!$I$4:$I$29,S29,"Cubic","Extrapolate=Linear","MultiX=Average","Skip=True","Sort=True")</f>
        <v>14.994333333333332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45965</v>
      </c>
      <c r="T30" s="43">
        <f ca="1">_xll.BInterpol('Base CDI'!$H$4:$H$28,'Base CDI'!$J$4:$J$29,S30,"Cubic","Extrapolate=Linear","MultiX=Average","Skip=True","Sort=True")</f>
        <v>14.993972222222222</v>
      </c>
      <c r="U30" s="43">
        <f ca="1">_xll.BInterpol('Base CDI'!$H$4:$H$28,'Base CDI'!$I$4:$I$29,S30,"Cubic","Extrapolate=Linear","MultiX=Average","Skip=True","Sort=True")</f>
        <v>14.992627777777777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45966</v>
      </c>
      <c r="T31" s="43">
        <f ca="1">_xll.BInterpol('Base CDI'!$H$4:$H$28,'Base CDI'!$J$4:$J$29,S31,"Cubic","Extrapolate=Linear","MultiX=Average","Skip=True","Sort=True")</f>
        <v>14.992277777777778</v>
      </c>
      <c r="U31" s="43">
        <f ca="1">_xll.BInterpol('Base CDI'!$H$4:$H$28,'Base CDI'!$I$4:$I$29,S31,"Cubic","Extrapolate=Linear","MultiX=Average","Skip=True","Sort=True")</f>
        <v>14.99092222222222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45967</v>
      </c>
      <c r="T32" s="43">
        <f ca="1">_xll.BInterpol('Base CDI'!$H$4:$H$28,'Base CDI'!$J$4:$J$29,S32,"Cubic","Extrapolate=Linear","MultiX=Average","Skip=True","Sort=True")</f>
        <v>14.990583333333333</v>
      </c>
      <c r="U32" s="43">
        <f ca="1">_xll.BInterpol('Base CDI'!$H$4:$H$28,'Base CDI'!$I$4:$I$29,S32,"Cubic","Extrapolate=Linear","MultiX=Average","Skip=True","Sort=True")</f>
        <v>14.989216666666666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45968</v>
      </c>
      <c r="T33" s="43">
        <f ca="1">_xll.BInterpol('Base CDI'!$H$4:$H$28,'Base CDI'!$J$4:$J$29,S33,"Cubic","Extrapolate=Linear","MultiX=Average","Skip=True","Sort=True")</f>
        <v>14.988888888888889</v>
      </c>
      <c r="U33" s="43">
        <f ca="1">_xll.BInterpol('Base CDI'!$H$4:$H$28,'Base CDI'!$I$4:$I$29,S33,"Cubic","Extrapolate=Linear","MultiX=Average","Skip=True","Sort=True")</f>
        <v>14.987511111111111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45969</v>
      </c>
      <c r="T34" s="43">
        <f ca="1">_xll.BInterpol('Base CDI'!$H$4:$H$28,'Base CDI'!$J$4:$J$29,S34,"Cubic","Extrapolate=Linear","MultiX=Average","Skip=True","Sort=True")</f>
        <v>14.987194444444444</v>
      </c>
      <c r="U34" s="43">
        <f ca="1">_xll.BInterpol('Base CDI'!$H$4:$H$28,'Base CDI'!$I$4:$I$29,S34,"Cubic","Extrapolate=Linear","MultiX=Average","Skip=True","Sort=True")</f>
        <v>14.985805555555554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45970</v>
      </c>
      <c r="T35" s="43">
        <f ca="1">_xll.BInterpol('Base CDI'!$H$4:$H$28,'Base CDI'!$J$4:$J$29,S35,"Cubic","Extrapolate=Linear","MultiX=Average","Skip=True","Sort=True")</f>
        <v>14.9855</v>
      </c>
      <c r="U35" s="43">
        <f ca="1">_xll.BInterpol('Base CDI'!$H$4:$H$28,'Base CDI'!$I$4:$I$29,S35,"Cubic","Extrapolate=Linear","MultiX=Average","Skip=True","Sort=True")</f>
        <v>14.9841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45971</v>
      </c>
      <c r="T36" s="43">
        <f ca="1">_xll.BInterpol('Base CDI'!$H$4:$H$28,'Base CDI'!$J$4:$J$29,S36,"Cubic","Extrapolate=Linear","MultiX=Average","Skip=True","Sort=True")</f>
        <v>14.983805555555556</v>
      </c>
      <c r="U36" s="43">
        <f ca="1">_xll.BInterpol('Base CDI'!$H$4:$H$28,'Base CDI'!$I$4:$I$29,S36,"Cubic","Extrapolate=Linear","MultiX=Average","Skip=True","Sort=True")</f>
        <v>14.982394444444443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45972</v>
      </c>
      <c r="T37" s="43">
        <f ca="1">_xll.BInterpol('Base CDI'!$H$4:$H$28,'Base CDI'!$J$4:$J$29,S37,"Cubic","Extrapolate=Linear","MultiX=Average","Skip=True","Sort=True")</f>
        <v>14.982111111111111</v>
      </c>
      <c r="U37" s="43">
        <f ca="1">_xll.BInterpol('Base CDI'!$H$4:$H$28,'Base CDI'!$I$4:$I$29,S37,"Cubic","Extrapolate=Linear","MultiX=Average","Skip=True","Sort=True")</f>
        <v>14.980688888888888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5"/>
        <v>45973</v>
      </c>
      <c r="T38" s="43">
        <f ca="1">_xll.BInterpol('Base CDI'!$H$4:$H$28,'Base CDI'!$J$4:$J$29,S38,"Cubic","Extrapolate=Linear","MultiX=Average","Skip=True","Sort=True")</f>
        <v>14.980416666666667</v>
      </c>
      <c r="U38" s="43">
        <f ca="1">_xll.BInterpol('Base CDI'!$H$4:$H$28,'Base CDI'!$I$4:$I$29,S38,"Cubic","Extrapolate=Linear","MultiX=Average","Skip=True","Sort=True")</f>
        <v>14.978983333333332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45974</v>
      </c>
      <c r="T39" s="43">
        <f ca="1">_xll.BInterpol('Base CDI'!$H$4:$H$28,'Base CDI'!$J$4:$J$29,S39,"Cubic","Extrapolate=Linear","MultiX=Average","Skip=True","Sort=True")</f>
        <v>14.978722222222222</v>
      </c>
      <c r="U39" s="43">
        <f ca="1">_xll.BInterpol('Base CDI'!$H$4:$H$28,'Base CDI'!$I$4:$I$29,S39,"Cubic","Extrapolate=Linear","MultiX=Average","Skip=True","Sort=True")</f>
        <v>14.977277777777777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5"/>
        <v>45975</v>
      </c>
      <c r="T40" s="43">
        <f ca="1">_xll.BInterpol('Base CDI'!$H$4:$H$28,'Base CDI'!$J$4:$J$29,S40,"Cubic","Extrapolate=Linear","MultiX=Average","Skip=True","Sort=True")</f>
        <v>14.977027777777778</v>
      </c>
      <c r="U40" s="43">
        <f ca="1">_xll.BInterpol('Base CDI'!$H$4:$H$28,'Base CDI'!$I$4:$I$29,S40,"Cubic","Extrapolate=Linear","MultiX=Average","Skip=True","Sort=True")</f>
        <v>14.975572222222221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5"/>
        <v>45976</v>
      </c>
      <c r="T41" s="43">
        <f ca="1">_xll.BInterpol('Base CDI'!$H$4:$H$28,'Base CDI'!$J$4:$J$29,S41,"Cubic","Extrapolate=Linear","MultiX=Average","Skip=True","Sort=True")</f>
        <v>14.975333333333333</v>
      </c>
      <c r="U41" s="43">
        <f ca="1">_xll.BInterpol('Base CDI'!$H$4:$H$28,'Base CDI'!$I$4:$I$29,S41,"Cubic","Extrapolate=Linear","MultiX=Average","Skip=True","Sort=True")</f>
        <v>14.973866666666666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5"/>
        <v>45977</v>
      </c>
      <c r="T42" s="43">
        <f ca="1">_xll.BInterpol('Base CDI'!$H$4:$H$28,'Base CDI'!$J$4:$J$29,S42,"Cubic","Extrapolate=Linear","MultiX=Average","Skip=True","Sort=True")</f>
        <v>14.973638888888889</v>
      </c>
      <c r="U42" s="43">
        <f ca="1">_xll.BInterpol('Base CDI'!$H$4:$H$28,'Base CDI'!$I$4:$I$29,S42,"Cubic","Extrapolate=Linear","MultiX=Average","Skip=True","Sort=True")</f>
        <v>14.972161111111109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45978</v>
      </c>
      <c r="T43" s="43">
        <f ca="1">_xll.BInterpol('Base CDI'!$H$4:$H$28,'Base CDI'!$J$4:$J$29,S43,"Cubic","Extrapolate=Linear","MultiX=Average","Skip=True","Sort=True")</f>
        <v>14.971944444444444</v>
      </c>
      <c r="U43" s="43">
        <f ca="1">_xll.BInterpol('Base CDI'!$H$4:$H$28,'Base CDI'!$I$4:$I$29,S43,"Cubic","Extrapolate=Linear","MultiX=Average","Skip=True","Sort=True")</f>
        <v>14.970455555555555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5"/>
        <v>45979</v>
      </c>
      <c r="T44" s="43">
        <f ca="1">_xll.BInterpol('Base CDI'!$H$4:$H$28,'Base CDI'!$J$4:$J$29,S44,"Cubic","Extrapolate=Linear","MultiX=Average","Skip=True","Sort=True")</f>
        <v>14.97025</v>
      </c>
      <c r="U44" s="43">
        <f ca="1">_xll.BInterpol('Base CDI'!$H$4:$H$28,'Base CDI'!$I$4:$I$29,S44,"Cubic","Extrapolate=Linear","MultiX=Average","Skip=True","Sort=True")</f>
        <v>14.96875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5"/>
        <v>45980</v>
      </c>
      <c r="T45" s="43">
        <f ca="1">_xll.BInterpol('Base CDI'!$H$4:$H$28,'Base CDI'!$J$4:$J$29,S45,"Cubic","Extrapolate=Linear","MultiX=Average","Skip=True","Sort=True")</f>
        <v>14.968555555555556</v>
      </c>
      <c r="U45" s="43">
        <f ca="1">_xll.BInterpol('Base CDI'!$H$4:$H$28,'Base CDI'!$I$4:$I$29,S45,"Cubic","Extrapolate=Linear","MultiX=Average","Skip=True","Sort=True")</f>
        <v>14.967044444444443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45981</v>
      </c>
      <c r="T46" s="43">
        <f ca="1">_xll.BInterpol('Base CDI'!$H$4:$H$28,'Base CDI'!$J$4:$J$29,S46,"Cubic","Extrapolate=Linear","MultiX=Average","Skip=True","Sort=True")</f>
        <v>14.966861111111111</v>
      </c>
      <c r="U46" s="43">
        <f ca="1">_xll.BInterpol('Base CDI'!$H$4:$H$28,'Base CDI'!$I$4:$I$29,S46,"Cubic","Extrapolate=Linear","MultiX=Average","Skip=True","Sort=True")</f>
        <v>14.965338888888889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5"/>
        <v>45982</v>
      </c>
      <c r="T47" s="43">
        <f ca="1">_xll.BInterpol('Base CDI'!$H$4:$H$28,'Base CDI'!$J$4:$J$29,S47,"Cubic","Extrapolate=Linear","MultiX=Average","Skip=True","Sort=True")</f>
        <v>14.965166666666667</v>
      </c>
      <c r="U47" s="43">
        <f ca="1">_xll.BInterpol('Base CDI'!$H$4:$H$28,'Base CDI'!$I$4:$I$29,S47,"Cubic","Extrapolate=Linear","MultiX=Average","Skip=True","Sort=True")</f>
        <v>14.963633333333332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45983</v>
      </c>
      <c r="T48" s="43">
        <f ca="1">_xll.BInterpol('Base CDI'!$H$4:$H$28,'Base CDI'!$J$4:$J$29,S48,"Cubic","Extrapolate=Linear","MultiX=Average","Skip=True","Sort=True")</f>
        <v>14.963472222222222</v>
      </c>
      <c r="U48" s="43">
        <f ca="1">_xll.BInterpol('Base CDI'!$H$4:$H$28,'Base CDI'!$I$4:$I$29,S48,"Cubic","Extrapolate=Linear","MultiX=Average","Skip=True","Sort=True")</f>
        <v>14.961927777777777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45984</v>
      </c>
      <c r="T49" s="43">
        <f ca="1">_xll.BInterpol('Base CDI'!$H$4:$H$28,'Base CDI'!$J$4:$J$29,S49,"Cubic","Extrapolate=Linear","MultiX=Average","Skip=True","Sort=True")</f>
        <v>14.961777777777778</v>
      </c>
      <c r="U49" s="43">
        <f ca="1">_xll.BInterpol('Base CDI'!$H$4:$H$28,'Base CDI'!$I$4:$I$29,S49,"Cubic","Extrapolate=Linear","MultiX=Average","Skip=True","Sort=True")</f>
        <v>14.960222222222221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45985</v>
      </c>
      <c r="T50" s="43">
        <f ca="1">_xll.BInterpol('Base CDI'!$H$4:$H$28,'Base CDI'!$J$4:$J$29,S50,"Cubic","Extrapolate=Linear","MultiX=Average","Skip=True","Sort=True")</f>
        <v>14.960083333333333</v>
      </c>
      <c r="U50" s="43">
        <f ca="1">_xll.BInterpol('Base CDI'!$H$4:$H$28,'Base CDI'!$I$4:$I$29,S50,"Cubic","Extrapolate=Linear","MultiX=Average","Skip=True","Sort=True")</f>
        <v>14.958516666666666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45986</v>
      </c>
      <c r="T51" s="43">
        <f ca="1">_xll.BInterpol('Base CDI'!$H$4:$H$28,'Base CDI'!$J$4:$J$29,S51,"Cubic","Extrapolate=Linear","MultiX=Average","Skip=True","Sort=True")</f>
        <v>14.958388888888889</v>
      </c>
      <c r="U51" s="43">
        <f ca="1">_xll.BInterpol('Base CDI'!$H$4:$H$28,'Base CDI'!$I$4:$I$29,S51,"Cubic","Extrapolate=Linear","MultiX=Average","Skip=True","Sort=True")</f>
        <v>14.95681111111111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45987</v>
      </c>
      <c r="T52" s="43">
        <f ca="1">_xll.BInterpol('Base CDI'!$H$4:$H$28,'Base CDI'!$J$4:$J$29,S52,"Cubic","Extrapolate=Linear","MultiX=Average","Skip=True","Sort=True")</f>
        <v>14.956694444444445</v>
      </c>
      <c r="U52" s="43">
        <f ca="1">_xll.BInterpol('Base CDI'!$H$4:$H$28,'Base CDI'!$I$4:$I$29,S52,"Cubic","Extrapolate=Linear","MultiX=Average","Skip=True","Sort=True")</f>
        <v>14.955105555555555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45988</v>
      </c>
      <c r="T53" s="43">
        <f ca="1">_xll.BInterpol('Base CDI'!$H$4:$H$28,'Base CDI'!$J$4:$J$29,S53,"Cubic","Extrapolate=Linear","MultiX=Average","Skip=True","Sort=True")</f>
        <v>14.955</v>
      </c>
      <c r="U53" s="43">
        <f ca="1">_xll.BInterpol('Base CDI'!$H$4:$H$28,'Base CDI'!$I$4:$I$29,S53,"Cubic","Extrapolate=Linear","MultiX=Average","Skip=True","Sort=True")</f>
        <v>14.953399999999998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5"/>
        <v>45989</v>
      </c>
      <c r="T54" s="43">
        <f ca="1">_xll.BInterpol('Base CDI'!$H$4:$H$28,'Base CDI'!$J$4:$J$29,S54,"Cubic","Extrapolate=Linear","MultiX=Average","Skip=True","Sort=True")</f>
        <v>14.953305555555556</v>
      </c>
      <c r="U54" s="43">
        <f ca="1">_xll.BInterpol('Base CDI'!$H$4:$H$28,'Base CDI'!$I$4:$I$29,S54,"Cubic","Extrapolate=Linear","MultiX=Average","Skip=True","Sort=True")</f>
        <v>14.951694444444444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5"/>
        <v>45990</v>
      </c>
      <c r="T55" s="43">
        <f ca="1">_xll.BInterpol('Base CDI'!$H$4:$H$28,'Base CDI'!$J$4:$J$29,S55,"Cubic","Extrapolate=Linear","MultiX=Average","Skip=True","Sort=True")</f>
        <v>14.951611111111111</v>
      </c>
      <c r="U55" s="43">
        <f ca="1">_xll.BInterpol('Base CDI'!$H$4:$H$28,'Base CDI'!$I$4:$I$29,S55,"Cubic","Extrapolate=Linear","MultiX=Average","Skip=True","Sort=True")</f>
        <v>14.949988888888889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5"/>
        <v>45991</v>
      </c>
      <c r="T56" s="43">
        <f ca="1">_xll.BInterpol('Base CDI'!$H$4:$H$28,'Base CDI'!$J$4:$J$29,S56,"Cubic","Extrapolate=Linear","MultiX=Average","Skip=True","Sort=True")</f>
        <v>14.949916666666667</v>
      </c>
      <c r="U56" s="43">
        <f ca="1">_xll.BInterpol('Base CDI'!$H$4:$H$28,'Base CDI'!$I$4:$I$29,S56,"Cubic","Extrapolate=Linear","MultiX=Average","Skip=True","Sort=True")</f>
        <v>14.948283333333332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5"/>
        <v>45992</v>
      </c>
      <c r="T57" s="43">
        <f ca="1">_xll.BInterpol('Base CDI'!$H$4:$H$28,'Base CDI'!$J$4:$J$29,S57,"Cubic","Extrapolate=Linear","MultiX=Average","Skip=True","Sort=True")</f>
        <v>14.948222222222222</v>
      </c>
      <c r="U57" s="43">
        <f ca="1">_xll.BInterpol('Base CDI'!$H$4:$H$28,'Base CDI'!$I$4:$I$29,S57,"Cubic","Extrapolate=Linear","MultiX=Average","Skip=True","Sort=True")</f>
        <v>14.946577777777778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45993</v>
      </c>
      <c r="T58" s="43">
        <f ca="1">_xll.BInterpol('Base CDI'!$H$4:$H$28,'Base CDI'!$J$4:$J$29,S58,"Cubic","Extrapolate=Linear","MultiX=Average","Skip=True","Sort=True")</f>
        <v>14.946527777777778</v>
      </c>
      <c r="U58" s="43">
        <f ca="1">_xll.BInterpol('Base CDI'!$H$4:$H$28,'Base CDI'!$I$4:$I$29,S58,"Cubic","Extrapolate=Linear","MultiX=Average","Skip=True","Sort=True")</f>
        <v>14.944872222222221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5"/>
        <v>45994</v>
      </c>
      <c r="T59" s="43">
        <f ca="1">_xll.BInterpol('Base CDI'!$H$4:$H$28,'Base CDI'!$J$4:$J$29,S59,"Cubic","Extrapolate=Linear","MultiX=Average","Skip=True","Sort=True")</f>
        <v>14.944833333333333</v>
      </c>
      <c r="U59" s="43">
        <f ca="1">_xll.BInterpol('Base CDI'!$H$4:$H$28,'Base CDI'!$I$4:$I$29,S59,"Cubic","Extrapolate=Linear","MultiX=Average","Skip=True","Sort=True")</f>
        <v>14.943166666666666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45995</v>
      </c>
      <c r="T60" s="43">
        <f ca="1">_xll.BInterpol('Base CDI'!$H$4:$H$28,'Base CDI'!$J$4:$J$29,S60,"Cubic","Extrapolate=Linear","MultiX=Average","Skip=True","Sort=True")</f>
        <v>14.943138888888889</v>
      </c>
      <c r="U60" s="43">
        <f ca="1">_xll.BInterpol('Base CDI'!$H$4:$H$28,'Base CDI'!$I$4:$I$29,S60,"Cubic","Extrapolate=Linear","MultiX=Average","Skip=True","Sort=True")</f>
        <v>14.94146111111111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5"/>
        <v>45996</v>
      </c>
      <c r="T61" s="43">
        <f ca="1">_xll.BInterpol('Base CDI'!$H$4:$H$28,'Base CDI'!$J$4:$J$29,S61,"Cubic","Extrapolate=Linear","MultiX=Average","Skip=True","Sort=True")</f>
        <v>14.941444444444445</v>
      </c>
      <c r="U61" s="43">
        <f ca="1">_xll.BInterpol('Base CDI'!$H$4:$H$28,'Base CDI'!$I$4:$I$29,S61,"Cubic","Extrapolate=Linear","MultiX=Average","Skip=True","Sort=True")</f>
        <v>14.939755555555555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5"/>
        <v>45997</v>
      </c>
      <c r="T62" s="43">
        <f ca="1">_xll.BInterpol('Base CDI'!$H$4:$H$28,'Base CDI'!$J$4:$J$29,S62,"Cubic","Extrapolate=Linear","MultiX=Average","Skip=True","Sort=True")</f>
        <v>14.93975</v>
      </c>
      <c r="U62" s="43">
        <f ca="1">_xll.BInterpol('Base CDI'!$H$4:$H$28,'Base CDI'!$I$4:$I$29,S62,"Cubic","Extrapolate=Linear","MultiX=Average","Skip=True","Sort=True")</f>
        <v>14.938049999999999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5"/>
        <v>45998</v>
      </c>
      <c r="T63" s="43">
        <f ca="1">_xll.BInterpol('Base CDI'!$H$4:$H$28,'Base CDI'!$J$4:$J$29,S63,"Cubic","Extrapolate=Linear","MultiX=Average","Skip=True","Sort=True")</f>
        <v>14.938055555555556</v>
      </c>
      <c r="U63" s="43">
        <f ca="1">_xll.BInterpol('Base CDI'!$H$4:$H$28,'Base CDI'!$I$4:$I$29,S63,"Cubic","Extrapolate=Linear","MultiX=Average","Skip=True","Sort=True")</f>
        <v>14.936344444444444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5"/>
        <v>45999</v>
      </c>
      <c r="T64" s="43">
        <f ca="1">_xll.BInterpol('Base CDI'!$H$4:$H$28,'Base CDI'!$J$4:$J$29,S64,"Cubic","Extrapolate=Linear","MultiX=Average","Skip=True","Sort=True")</f>
        <v>14.936361111111111</v>
      </c>
      <c r="U64" s="43">
        <f ca="1">_xll.BInterpol('Base CDI'!$H$4:$H$28,'Base CDI'!$I$4:$I$29,S64,"Cubic","Extrapolate=Linear","MultiX=Average","Skip=True","Sort=True")</f>
        <v>14.934638888888887</v>
      </c>
    </row>
    <row r="65" spans="1:21" x14ac:dyDescent="0.25">
      <c r="P65" s="10">
        <v>34598</v>
      </c>
      <c r="Q65">
        <v>1.1373219999999999</v>
      </c>
      <c r="S65" s="42">
        <f t="shared" ca="1" si="5"/>
        <v>46000</v>
      </c>
      <c r="T65" s="43">
        <f ca="1">_xll.BInterpol('Base CDI'!$H$4:$H$28,'Base CDI'!$J$4:$J$29,S65,"Cubic","Extrapolate=Linear","MultiX=Average","Skip=True","Sort=True")</f>
        <v>14.934666666666667</v>
      </c>
      <c r="U65" s="43">
        <f ca="1">_xll.BInterpol('Base CDI'!$H$4:$H$28,'Base CDI'!$I$4:$I$29,S65,"Cubic","Extrapolate=Linear","MultiX=Average","Skip=True","Sort=True")</f>
        <v>14.932933333333333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46001</v>
      </c>
      <c r="T66" s="43">
        <f ca="1">_xll.BInterpol('Base CDI'!$H$4:$H$28,'Base CDI'!$J$4:$J$29,S66,"Cubic","Extrapolate=Linear","MultiX=Average","Skip=True","Sort=True")</f>
        <v>14.932972222222222</v>
      </c>
      <c r="U66" s="43">
        <f ca="1">_xll.BInterpol('Base CDI'!$H$4:$H$28,'Base CDI'!$I$4:$I$29,S66,"Cubic","Extrapolate=Linear","MultiX=Average","Skip=True","Sort=True")</f>
        <v>14.931227777777776</v>
      </c>
    </row>
    <row r="67" spans="1:21" x14ac:dyDescent="0.25">
      <c r="P67" s="10">
        <v>34600</v>
      </c>
      <c r="Q67">
        <v>1.141405</v>
      </c>
      <c r="S67" s="42">
        <f t="shared" ca="1" si="5"/>
        <v>46002</v>
      </c>
      <c r="T67" s="43">
        <f ca="1">_xll.BInterpol('Base CDI'!$H$4:$H$28,'Base CDI'!$J$4:$J$29,S67,"Cubic","Extrapolate=Linear","MultiX=Average","Skip=True","Sort=True")</f>
        <v>14.931277777777778</v>
      </c>
      <c r="U67" s="43">
        <f ca="1">_xll.BInterpol('Base CDI'!$H$4:$H$28,'Base CDI'!$I$4:$I$29,S67,"Cubic","Extrapolate=Linear","MultiX=Average","Skip=True","Sort=True")</f>
        <v>14.929522222222221</v>
      </c>
    </row>
    <row r="68" spans="1:21" x14ac:dyDescent="0.25">
      <c r="P68" s="10">
        <v>34603</v>
      </c>
      <c r="Q68">
        <v>1.143448</v>
      </c>
      <c r="S68" s="42">
        <f t="shared" ca="1" si="5"/>
        <v>46003</v>
      </c>
      <c r="T68" s="43">
        <f ca="1">_xll.BInterpol('Base CDI'!$H$4:$H$28,'Base CDI'!$J$4:$J$29,S68,"Cubic","Extrapolate=Linear","MultiX=Average","Skip=True","Sort=True")</f>
        <v>14.929583333333333</v>
      </c>
      <c r="U68" s="43">
        <f ca="1">_xll.BInterpol('Base CDI'!$H$4:$H$28,'Base CDI'!$I$4:$I$29,S68,"Cubic","Extrapolate=Linear","MultiX=Average","Skip=True","Sort=True")</f>
        <v>14.927816666666667</v>
      </c>
    </row>
    <row r="69" spans="1:21" x14ac:dyDescent="0.25">
      <c r="P69" s="10">
        <v>34604</v>
      </c>
      <c r="Q69">
        <v>1.1454949999999999</v>
      </c>
      <c r="S69" s="42">
        <f t="shared" ca="1" si="5"/>
        <v>46004</v>
      </c>
      <c r="T69" s="43">
        <f ca="1">_xll.BInterpol('Base CDI'!$H$4:$H$28,'Base CDI'!$J$4:$J$29,S69,"Cubic","Extrapolate=Linear","MultiX=Average","Skip=True","Sort=True")</f>
        <v>14.927888888888889</v>
      </c>
      <c r="U69" s="43">
        <f ca="1">_xll.BInterpol('Base CDI'!$H$4:$H$28,'Base CDI'!$I$4:$I$29,S69,"Cubic","Extrapolate=Linear","MultiX=Average","Skip=True","Sort=True")</f>
        <v>14.92611111111111</v>
      </c>
    </row>
    <row r="70" spans="1:21" x14ac:dyDescent="0.25">
      <c r="P70" s="10">
        <v>34605</v>
      </c>
      <c r="Q70">
        <v>1.1475569999999999</v>
      </c>
      <c r="S70" s="42">
        <f t="shared" ca="1" si="5"/>
        <v>46005</v>
      </c>
      <c r="T70" s="43">
        <f ca="1">_xll.BInterpol('Base CDI'!$H$4:$H$28,'Base CDI'!$J$4:$J$29,S70,"Cubic","Extrapolate=Linear","MultiX=Average","Skip=True","Sort=True")</f>
        <v>14.926194444444445</v>
      </c>
      <c r="U70" s="43">
        <f ca="1">_xll.BInterpol('Base CDI'!$H$4:$H$28,'Base CDI'!$I$4:$I$29,S70,"Cubic","Extrapolate=Linear","MultiX=Average","Skip=True","Sort=True")</f>
        <v>14.924405555555555</v>
      </c>
    </row>
    <row r="71" spans="1:21" x14ac:dyDescent="0.25">
      <c r="P71" s="10">
        <v>34606</v>
      </c>
      <c r="Q71">
        <v>1.1496230000000001</v>
      </c>
      <c r="S71" s="42">
        <f t="shared" ca="1" si="5"/>
        <v>46006</v>
      </c>
      <c r="T71" s="43">
        <f ca="1">_xll.BInterpol('Base CDI'!$H$4:$H$28,'Base CDI'!$J$4:$J$29,S71,"Cubic","Extrapolate=Linear","MultiX=Average","Skip=True","Sort=True")</f>
        <v>14.9245</v>
      </c>
      <c r="U71" s="43">
        <f ca="1">_xll.BInterpol('Base CDI'!$H$4:$H$28,'Base CDI'!$I$4:$I$29,S71,"Cubic","Extrapolate=Linear","MultiX=Average","Skip=True","Sort=True")</f>
        <v>14.922699999999999</v>
      </c>
    </row>
    <row r="72" spans="1:21" x14ac:dyDescent="0.25">
      <c r="P72" s="10">
        <v>34607</v>
      </c>
      <c r="Q72">
        <v>1.1516960000000001</v>
      </c>
      <c r="S72" s="42">
        <f t="shared" ca="1" si="5"/>
        <v>46007</v>
      </c>
      <c r="T72" s="43">
        <f ca="1">_xll.BInterpol('Base CDI'!$H$4:$H$28,'Base CDI'!$J$4:$J$29,S72,"Cubic","Extrapolate=Linear","MultiX=Average","Skip=True","Sort=True")</f>
        <v>14.922805555555556</v>
      </c>
      <c r="U72" s="43">
        <f ca="1">_xll.BInterpol('Base CDI'!$H$4:$H$28,'Base CDI'!$I$4:$I$29,S72,"Cubic","Extrapolate=Linear","MultiX=Average","Skip=True","Sort=True")</f>
        <v>14.920994444444444</v>
      </c>
    </row>
    <row r="73" spans="1:21" x14ac:dyDescent="0.25">
      <c r="P73" s="10">
        <v>34611</v>
      </c>
      <c r="Q73">
        <v>1.153934</v>
      </c>
      <c r="S73" s="42">
        <f t="shared" ca="1" si="5"/>
        <v>46008</v>
      </c>
      <c r="T73" s="43">
        <f ca="1">_xll.BInterpol('Base CDI'!$H$4:$H$28,'Base CDI'!$J$4:$J$29,S73,"Cubic","Extrapolate=Linear","MultiX=Average","Skip=True","Sort=True")</f>
        <v>14.921111111111111</v>
      </c>
      <c r="U73" s="43">
        <f ca="1">_xll.BInterpol('Base CDI'!$H$4:$H$28,'Base CDI'!$I$4:$I$29,S73,"Cubic","Extrapolate=Linear","MultiX=Average","Skip=True","Sort=True")</f>
        <v>14.919288888888888</v>
      </c>
    </row>
    <row r="74" spans="1:21" x14ac:dyDescent="0.25">
      <c r="P74" s="10">
        <v>34612</v>
      </c>
      <c r="Q74">
        <v>1.156096</v>
      </c>
      <c r="S74" s="42">
        <f t="shared" ca="1" si="5"/>
        <v>46009</v>
      </c>
      <c r="T74" s="43">
        <f ca="1">_xll.BInterpol('Base CDI'!$H$4:$H$28,'Base CDI'!$J$4:$J$29,S74,"Cubic","Extrapolate=Linear","MultiX=Average","Skip=True","Sort=True")</f>
        <v>14.919416666666667</v>
      </c>
      <c r="U74" s="43">
        <f ca="1">_xll.BInterpol('Base CDI'!$H$4:$H$28,'Base CDI'!$I$4:$I$29,S74,"Cubic","Extrapolate=Linear","MultiX=Average","Skip=True","Sort=True")</f>
        <v>14.917583333333333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46010</v>
      </c>
      <c r="T75" s="43">
        <f ca="1">_xll.BInterpol('Base CDI'!$H$4:$H$28,'Base CDI'!$J$4:$J$29,S75,"Cubic","Extrapolate=Linear","MultiX=Average","Skip=True","Sort=True")</f>
        <v>14.917722222222222</v>
      </c>
      <c r="U75" s="43">
        <f ca="1">_xll.BInterpol('Base CDI'!$H$4:$H$28,'Base CDI'!$I$4:$I$29,S75,"Cubic","Extrapolate=Linear","MultiX=Average","Skip=True","Sort=True")</f>
        <v>14.915877777777776</v>
      </c>
    </row>
    <row r="76" spans="1:21" x14ac:dyDescent="0.25">
      <c r="P76" s="10">
        <v>34614</v>
      </c>
      <c r="Q76">
        <v>1.1604699999999999</v>
      </c>
      <c r="S76" s="42">
        <f t="shared" ca="1" si="6"/>
        <v>46011</v>
      </c>
      <c r="T76" s="43">
        <f ca="1">_xll.BInterpol('Base CDI'!$H$4:$H$28,'Base CDI'!$J$4:$J$29,S76,"Cubic","Extrapolate=Linear","MultiX=Average","Skip=True","Sort=True")</f>
        <v>14.916027777777778</v>
      </c>
      <c r="U76" s="43">
        <f ca="1">_xll.BInterpol('Base CDI'!$H$4:$H$28,'Base CDI'!$I$4:$I$29,S76,"Cubic","Extrapolate=Linear","MultiX=Average","Skip=True","Sort=True")</f>
        <v>14.914172222222222</v>
      </c>
    </row>
    <row r="77" spans="1:21" x14ac:dyDescent="0.25">
      <c r="P77" s="10">
        <v>34617</v>
      </c>
      <c r="Q77">
        <v>1.162663</v>
      </c>
      <c r="S77" s="42">
        <f t="shared" ca="1" si="6"/>
        <v>46012</v>
      </c>
      <c r="T77" s="43">
        <f ca="1">_xll.BInterpol('Base CDI'!$H$4:$H$28,'Base CDI'!$J$4:$J$29,S77,"Cubic","Extrapolate=Linear","MultiX=Average","Skip=True","Sort=True")</f>
        <v>14.914333333333333</v>
      </c>
      <c r="U77" s="43">
        <f ca="1">_xll.BInterpol('Base CDI'!$H$4:$H$28,'Base CDI'!$I$4:$I$29,S77,"Cubic","Extrapolate=Linear","MultiX=Average","Skip=True","Sort=True")</f>
        <v>14.912466666666665</v>
      </c>
    </row>
    <row r="78" spans="1:21" x14ac:dyDescent="0.25">
      <c r="P78" s="10">
        <v>34618</v>
      </c>
      <c r="Q78">
        <v>1.164849</v>
      </c>
      <c r="S78" s="42">
        <f t="shared" ca="1" si="6"/>
        <v>46013</v>
      </c>
      <c r="T78" s="43">
        <f ca="1">_xll.BInterpol('Base CDI'!$H$4:$H$28,'Base CDI'!$J$4:$J$29,S78,"Cubic","Extrapolate=Linear","MultiX=Average","Skip=True","Sort=True")</f>
        <v>14.912638888888889</v>
      </c>
      <c r="U78" s="43">
        <f ca="1">_xll.BInterpol('Base CDI'!$H$4:$H$28,'Base CDI'!$I$4:$I$29,S78,"Cubic","Extrapolate=Linear","MultiX=Average","Skip=True","Sort=True")</f>
        <v>14.91076111111111</v>
      </c>
    </row>
    <row r="79" spans="1:21" x14ac:dyDescent="0.25">
      <c r="P79" s="10">
        <v>34620</v>
      </c>
      <c r="Q79">
        <v>1.1670389999999999</v>
      </c>
      <c r="S79" s="42">
        <f t="shared" ca="1" si="6"/>
        <v>46014</v>
      </c>
      <c r="T79" s="43">
        <f ca="1">_xll.BInterpol('Base CDI'!$H$4:$H$28,'Base CDI'!$J$4:$J$29,S79,"Cubic","Extrapolate=Linear","MultiX=Average","Skip=True","Sort=True")</f>
        <v>14.910944444444445</v>
      </c>
      <c r="U79" s="43">
        <f ca="1">_xll.BInterpol('Base CDI'!$H$4:$H$28,'Base CDI'!$I$4:$I$29,S79,"Cubic","Extrapolate=Linear","MultiX=Average","Skip=True","Sort=True")</f>
        <v>14.909055555555556</v>
      </c>
    </row>
    <row r="80" spans="1:21" x14ac:dyDescent="0.25">
      <c r="P80" s="10">
        <v>34621</v>
      </c>
      <c r="Q80">
        <v>1.1692370000000001</v>
      </c>
      <c r="S80" s="42">
        <f t="shared" ca="1" si="6"/>
        <v>46015</v>
      </c>
      <c r="T80" s="43">
        <f ca="1">_xll.BInterpol('Base CDI'!$H$4:$H$28,'Base CDI'!$J$4:$J$29,S80,"Cubic","Extrapolate=Linear","MultiX=Average","Skip=True","Sort=True")</f>
        <v>14.90925</v>
      </c>
      <c r="U80" s="43">
        <f ca="1">_xll.BInterpol('Base CDI'!$H$4:$H$28,'Base CDI'!$I$4:$I$29,S80,"Cubic","Extrapolate=Linear","MultiX=Average","Skip=True","Sort=True")</f>
        <v>14.907349999999999</v>
      </c>
    </row>
    <row r="81" spans="16:21" x14ac:dyDescent="0.25">
      <c r="P81" s="10">
        <v>34624</v>
      </c>
      <c r="Q81">
        <v>1.1714389999999999</v>
      </c>
      <c r="S81" s="42">
        <f t="shared" ca="1" si="6"/>
        <v>46016</v>
      </c>
      <c r="T81" s="43">
        <f ca="1">_xll.BInterpol('Base CDI'!$H$4:$H$28,'Base CDI'!$J$4:$J$29,S81,"Cubic","Extrapolate=Linear","MultiX=Average","Skip=True","Sort=True")</f>
        <v>14.907555555555556</v>
      </c>
      <c r="U81" s="43">
        <f ca="1">_xll.BInterpol('Base CDI'!$H$4:$H$28,'Base CDI'!$I$4:$I$29,S81,"Cubic","Extrapolate=Linear","MultiX=Average","Skip=True","Sort=True")</f>
        <v>14.905644444444444</v>
      </c>
    </row>
    <row r="82" spans="16:21" x14ac:dyDescent="0.25">
      <c r="P82" s="10">
        <v>34625</v>
      </c>
      <c r="Q82">
        <v>1.1736409999999999</v>
      </c>
      <c r="S82" s="42">
        <f t="shared" ca="1" si="6"/>
        <v>46017</v>
      </c>
      <c r="T82" s="43">
        <f ca="1">_xll.BInterpol('Base CDI'!$H$4:$H$28,'Base CDI'!$J$4:$J$29,S82,"Cubic","Extrapolate=Linear","MultiX=Average","Skip=True","Sort=True")</f>
        <v>14.905861111111111</v>
      </c>
      <c r="U82" s="43">
        <f ca="1">_xll.BInterpol('Base CDI'!$H$4:$H$28,'Base CDI'!$I$4:$I$29,S82,"Cubic","Extrapolate=Linear","MultiX=Average","Skip=True","Sort=True")</f>
        <v>14.903938888888888</v>
      </c>
    </row>
    <row r="83" spans="16:21" x14ac:dyDescent="0.25">
      <c r="P83" s="10">
        <v>34626</v>
      </c>
      <c r="Q83">
        <v>1.1758470000000001</v>
      </c>
      <c r="S83" s="42">
        <f t="shared" ca="1" si="6"/>
        <v>46018</v>
      </c>
      <c r="T83" s="43">
        <f ca="1">_xll.BInterpol('Base CDI'!$H$4:$H$28,'Base CDI'!$J$4:$J$29,S83,"Cubic","Extrapolate=Linear","MultiX=Average","Skip=True","Sort=True")</f>
        <v>14.904166666666667</v>
      </c>
      <c r="U83" s="43">
        <f ca="1">_xll.BInterpol('Base CDI'!$H$4:$H$28,'Base CDI'!$I$4:$I$29,S83,"Cubic","Extrapolate=Linear","MultiX=Average","Skip=True","Sort=True")</f>
        <v>14.902233333333333</v>
      </c>
    </row>
    <row r="84" spans="16:21" x14ac:dyDescent="0.25">
      <c r="P84" s="10">
        <v>34627</v>
      </c>
      <c r="Q84">
        <v>1.1780619999999999</v>
      </c>
      <c r="S84" s="42">
        <f t="shared" ca="1" si="6"/>
        <v>46019</v>
      </c>
      <c r="T84" s="43">
        <f ca="1">_xll.BInterpol('Base CDI'!$H$4:$H$28,'Base CDI'!$J$4:$J$29,S84,"Cubic","Extrapolate=Linear","MultiX=Average","Skip=True","Sort=True")</f>
        <v>14.902472222222222</v>
      </c>
      <c r="U84" s="43">
        <f ca="1">_xll.BInterpol('Base CDI'!$H$4:$H$28,'Base CDI'!$I$4:$I$29,S84,"Cubic","Extrapolate=Linear","MultiX=Average","Skip=True","Sort=True")</f>
        <v>14.900527777777777</v>
      </c>
    </row>
    <row r="85" spans="16:21" x14ac:dyDescent="0.25">
      <c r="P85" s="10">
        <v>34628</v>
      </c>
      <c r="Q85">
        <v>1.1802809999999999</v>
      </c>
      <c r="S85" s="42">
        <f t="shared" ca="1" si="6"/>
        <v>46020</v>
      </c>
      <c r="T85" s="43">
        <f ca="1">_xll.BInterpol('Base CDI'!$H$4:$H$28,'Base CDI'!$J$4:$J$29,S85,"Cubic","Extrapolate=Linear","MultiX=Average","Skip=True","Sort=True")</f>
        <v>14.900777777777778</v>
      </c>
      <c r="U85" s="43">
        <f ca="1">_xll.BInterpol('Base CDI'!$H$4:$H$28,'Base CDI'!$I$4:$I$29,S85,"Cubic","Extrapolate=Linear","MultiX=Average","Skip=True","Sort=True")</f>
        <v>14.898822222222222</v>
      </c>
    </row>
    <row r="86" spans="16:21" x14ac:dyDescent="0.25">
      <c r="P86" s="10">
        <v>34631</v>
      </c>
      <c r="Q86">
        <v>1.1825030000000001</v>
      </c>
      <c r="S86" s="42">
        <f t="shared" ca="1" si="6"/>
        <v>46021</v>
      </c>
      <c r="T86" s="43">
        <f ca="1">_xll.BInterpol('Base CDI'!$H$4:$H$28,'Base CDI'!$J$4:$J$29,S86,"Cubic","Extrapolate=Linear","MultiX=Average","Skip=True","Sort=True")</f>
        <v>14.899083333333333</v>
      </c>
      <c r="U86" s="43">
        <f ca="1">_xll.BInterpol('Base CDI'!$H$4:$H$28,'Base CDI'!$I$4:$I$29,S86,"Cubic","Extrapolate=Linear","MultiX=Average","Skip=True","Sort=True")</f>
        <v>14.897116666666665</v>
      </c>
    </row>
    <row r="87" spans="16:21" x14ac:dyDescent="0.25">
      <c r="P87" s="10">
        <v>34632</v>
      </c>
      <c r="Q87">
        <v>1.184734</v>
      </c>
      <c r="S87" s="42">
        <f t="shared" ca="1" si="6"/>
        <v>46022</v>
      </c>
      <c r="T87" s="43">
        <f ca="1">_xll.BInterpol('Base CDI'!$H$4:$H$28,'Base CDI'!$J$4:$J$29,S87,"Cubic","Extrapolate=Linear","MultiX=Average","Skip=True","Sort=True")</f>
        <v>14.897388888888889</v>
      </c>
      <c r="U87" s="43">
        <f ca="1">_xll.BInterpol('Base CDI'!$H$4:$H$28,'Base CDI'!$I$4:$I$29,S87,"Cubic","Extrapolate=Linear","MultiX=Average","Skip=True","Sort=True")</f>
        <v>14.895411111111111</v>
      </c>
    </row>
    <row r="88" spans="16:21" x14ac:dyDescent="0.25">
      <c r="P88" s="10">
        <v>34633</v>
      </c>
      <c r="Q88">
        <v>1.1869700000000001</v>
      </c>
      <c r="S88" s="42">
        <f t="shared" ca="1" si="6"/>
        <v>46023</v>
      </c>
      <c r="T88" s="43">
        <f ca="1">_xll.BInterpol('Base CDI'!$H$4:$H$28,'Base CDI'!$J$4:$J$29,S88,"Cubic","Extrapolate=Linear","MultiX=Average","Skip=True","Sort=True")</f>
        <v>14.895694444444445</v>
      </c>
      <c r="U88" s="43">
        <f ca="1">_xll.BInterpol('Base CDI'!$H$4:$H$28,'Base CDI'!$I$4:$I$29,S88,"Cubic","Extrapolate=Linear","MultiX=Average","Skip=True","Sort=True")</f>
        <v>14.893705555555554</v>
      </c>
    </row>
    <row r="89" spans="16:21" x14ac:dyDescent="0.25">
      <c r="P89" s="10">
        <v>34634</v>
      </c>
      <c r="Q89">
        <v>1.189209</v>
      </c>
      <c r="S89" s="42">
        <f t="shared" ca="1" si="6"/>
        <v>46024</v>
      </c>
      <c r="T89" s="43">
        <f ca="1">_xll.BInterpol('Base CDI'!$H$4:$H$28,'Base CDI'!$J$4:$J$29,S89,"Cubic","Extrapolate=Linear","MultiX=Average","Skip=True","Sort=True")</f>
        <v>14.894</v>
      </c>
      <c r="U89" s="43">
        <f ca="1">_xll.BInterpol('Base CDI'!$H$4:$H$28,'Base CDI'!$I$4:$I$29,S89,"Cubic","Extrapolate=Linear","MultiX=Average","Skip=True","Sort=True")</f>
        <v>14.891999999999999</v>
      </c>
    </row>
    <row r="90" spans="16:21" x14ac:dyDescent="0.25">
      <c r="P90" s="10">
        <v>34635</v>
      </c>
      <c r="Q90">
        <v>1.191457</v>
      </c>
      <c r="S90" s="42">
        <f t="shared" ca="1" si="6"/>
        <v>46025</v>
      </c>
      <c r="T90" s="43">
        <f ca="1">_xll.BInterpol('Base CDI'!$H$4:$H$28,'Base CDI'!$J$4:$J$29,S90,"Cubic","Extrapolate=Linear","MultiX=Average","Skip=True","Sort=True")</f>
        <v>14.892721503271996</v>
      </c>
      <c r="U90" s="43">
        <f ca="1">_xll.BInterpol('Base CDI'!$H$4:$H$28,'Base CDI'!$I$4:$I$29,S90,"Cubic","Extrapolate=Linear","MultiX=Average","Skip=True","Sort=True")</f>
        <v>14.890710640054701</v>
      </c>
    </row>
    <row r="91" spans="16:21" x14ac:dyDescent="0.25">
      <c r="P91" s="10">
        <v>34638</v>
      </c>
      <c r="Q91">
        <v>1.193705</v>
      </c>
      <c r="S91" s="42">
        <f t="shared" ca="1" si="6"/>
        <v>46026</v>
      </c>
      <c r="T91" s="43">
        <f ca="1">_xll.BInterpol('Base CDI'!$H$4:$H$28,'Base CDI'!$J$4:$J$29,S91,"Cubic","Extrapolate=Linear","MultiX=Average","Skip=True","Sort=True")</f>
        <v>14.891442929514259</v>
      </c>
      <c r="U91" s="43">
        <f ca="1">_xll.BInterpol('Base CDI'!$H$4:$H$28,'Base CDI'!$I$4:$I$29,S91,"Cubic","Extrapolate=Linear","MultiX=Average","Skip=True","Sort=True")</f>
        <v>14.889421203033763</v>
      </c>
    </row>
    <row r="92" spans="16:21" x14ac:dyDescent="0.25">
      <c r="P92" s="10">
        <v>34639</v>
      </c>
      <c r="Q92">
        <v>1.1961079999999999</v>
      </c>
      <c r="S92" s="42">
        <f t="shared" ca="1" si="6"/>
        <v>46027</v>
      </c>
      <c r="T92" s="43">
        <f ca="1">_xll.BInterpol('Base CDI'!$H$4:$H$28,'Base CDI'!$J$4:$J$29,S92,"Cubic","Extrapolate=Linear","MultiX=Average","Skip=True","Sort=True")</f>
        <v>14.890164201697058</v>
      </c>
      <c r="U92" s="43">
        <f ca="1">_xll.BInterpol('Base CDI'!$H$4:$H$28,'Base CDI'!$I$4:$I$29,S92,"Cubic","Extrapolate=Linear","MultiX=Average","Skip=True","Sort=True")</f>
        <v>14.888131611861544</v>
      </c>
    </row>
    <row r="93" spans="16:21" x14ac:dyDescent="0.25">
      <c r="P93" s="10">
        <v>34641</v>
      </c>
      <c r="Q93">
        <v>1.198528</v>
      </c>
      <c r="S93" s="42">
        <f t="shared" ca="1" si="6"/>
        <v>46028</v>
      </c>
      <c r="T93" s="43">
        <f ca="1">_xll.BInterpol('Base CDI'!$H$4:$H$28,'Base CDI'!$J$4:$J$29,S93,"Cubic","Extrapolate=Linear","MultiX=Average","Skip=True","Sort=True")</f>
        <v>14.888885242790661</v>
      </c>
      <c r="U93" s="43">
        <f ca="1">_xll.BInterpol('Base CDI'!$H$4:$H$28,'Base CDI'!$I$4:$I$29,S93,"Cubic","Extrapolate=Linear","MultiX=Average","Skip=True","Sort=True")</f>
        <v>14.886841789462405</v>
      </c>
    </row>
    <row r="94" spans="16:21" x14ac:dyDescent="0.25">
      <c r="P94" s="10">
        <v>34642</v>
      </c>
      <c r="Q94">
        <v>1.2009529999999999</v>
      </c>
      <c r="S94" s="42">
        <f t="shared" ca="1" si="6"/>
        <v>46029</v>
      </c>
      <c r="T94" s="43">
        <f ca="1">_xll.BInterpol('Base CDI'!$H$4:$H$28,'Base CDI'!$J$4:$J$29,S94,"Cubic","Extrapolate=Linear","MultiX=Average","Skip=True","Sort=True")</f>
        <v>14.887605975765332</v>
      </c>
      <c r="U94" s="43">
        <f ca="1">_xll.BInterpol('Base CDI'!$H$4:$H$28,'Base CDI'!$I$4:$I$29,S94,"Cubic","Extrapolate=Linear","MultiX=Average","Skip=True","Sort=True")</f>
        <v>14.885551658760706</v>
      </c>
    </row>
    <row r="95" spans="16:21" x14ac:dyDescent="0.25">
      <c r="P95" s="10">
        <v>34645</v>
      </c>
      <c r="Q95">
        <v>1.203387</v>
      </c>
      <c r="S95" s="42">
        <f t="shared" ca="1" si="6"/>
        <v>46030</v>
      </c>
      <c r="T95" s="43">
        <f ca="1">_xll.BInterpol('Base CDI'!$H$4:$H$28,'Base CDI'!$J$4:$J$29,S95,"Cubic","Extrapolate=Linear","MultiX=Average","Skip=True","Sort=True")</f>
        <v>14.886326323591343</v>
      </c>
      <c r="U95" s="43">
        <f ca="1">_xll.BInterpol('Base CDI'!$H$4:$H$28,'Base CDI'!$I$4:$I$29,S95,"Cubic","Extrapolate=Linear","MultiX=Average","Skip=True","Sort=True")</f>
        <v>14.884261142680806</v>
      </c>
    </row>
    <row r="96" spans="16:21" x14ac:dyDescent="0.25">
      <c r="P96" s="10">
        <v>34646</v>
      </c>
      <c r="Q96">
        <v>1.205838</v>
      </c>
      <c r="S96" s="42">
        <f t="shared" ca="1" si="6"/>
        <v>46031</v>
      </c>
      <c r="T96" s="43">
        <f ca="1">_xll.BInterpol('Base CDI'!$H$4:$H$28,'Base CDI'!$J$4:$J$29,S96,"Cubic","Extrapolate=Linear","MultiX=Average","Skip=True","Sort=True")</f>
        <v>14.885046209238959</v>
      </c>
      <c r="U96" s="43">
        <f ca="1">_xll.BInterpol('Base CDI'!$H$4:$H$28,'Base CDI'!$I$4:$I$29,S96,"Cubic","Extrapolate=Linear","MultiX=Average","Skip=True","Sort=True")</f>
        <v>14.882970164147068</v>
      </c>
    </row>
    <row r="97" spans="16:21" x14ac:dyDescent="0.25">
      <c r="P97" s="10">
        <v>34647</v>
      </c>
      <c r="Q97">
        <v>1.2082980000000001</v>
      </c>
      <c r="S97" s="42">
        <f t="shared" ca="1" si="6"/>
        <v>46032</v>
      </c>
      <c r="T97" s="43">
        <f ca="1">_xll.BInterpol('Base CDI'!$H$4:$H$28,'Base CDI'!$J$4:$J$29,S97,"Cubic","Extrapolate=Linear","MultiX=Average","Skip=True","Sort=True")</f>
        <v>14.883765555678449</v>
      </c>
      <c r="U97" s="43">
        <f ca="1">_xll.BInterpol('Base CDI'!$H$4:$H$28,'Base CDI'!$I$4:$I$29,S97,"Cubic","Extrapolate=Linear","MultiX=Average","Skip=True","Sort=True")</f>
        <v>14.881678646083849</v>
      </c>
    </row>
    <row r="98" spans="16:21" x14ac:dyDescent="0.25">
      <c r="P98" s="10">
        <v>34648</v>
      </c>
      <c r="Q98">
        <v>1.2107669999999999</v>
      </c>
      <c r="S98" s="42">
        <f t="shared" ca="1" si="6"/>
        <v>46033</v>
      </c>
      <c r="T98" s="43">
        <f ca="1">_xll.BInterpol('Base CDI'!$H$4:$H$28,'Base CDI'!$J$4:$J$29,S98,"Cubic","Extrapolate=Linear","MultiX=Average","Skip=True","Sort=True")</f>
        <v>14.88248428588008</v>
      </c>
      <c r="U98" s="43">
        <f ca="1">_xll.BInterpol('Base CDI'!$H$4:$H$28,'Base CDI'!$I$4:$I$29,S98,"Cubic","Extrapolate=Linear","MultiX=Average","Skip=True","Sort=True")</f>
        <v>14.880386511415509</v>
      </c>
    </row>
    <row r="99" spans="16:21" x14ac:dyDescent="0.25">
      <c r="P99" s="10">
        <v>34649</v>
      </c>
      <c r="Q99">
        <v>1.2132369999999999</v>
      </c>
      <c r="S99" s="42">
        <f t="shared" ca="1" si="6"/>
        <v>46034</v>
      </c>
      <c r="T99" s="43">
        <f ca="1">_xll.BInterpol('Base CDI'!$H$4:$H$28,'Base CDI'!$J$4:$J$29,S99,"Cubic","Extrapolate=Linear","MultiX=Average","Skip=True","Sort=True")</f>
        <v>14.88120232281412</v>
      </c>
      <c r="U99" s="43">
        <f ca="1">_xll.BInterpol('Base CDI'!$H$4:$H$28,'Base CDI'!$I$4:$I$29,S99,"Cubic","Extrapolate=Linear","MultiX=Average","Skip=True","Sort=True")</f>
        <v>14.879093683066408</v>
      </c>
    </row>
    <row r="100" spans="16:21" x14ac:dyDescent="0.25">
      <c r="P100" s="10">
        <v>34652</v>
      </c>
      <c r="Q100">
        <v>1.2157</v>
      </c>
      <c r="S100" s="42">
        <f t="shared" ca="1" si="6"/>
        <v>46035</v>
      </c>
      <c r="T100" s="43">
        <f ca="1">_xll.BInterpol('Base CDI'!$H$4:$H$28,'Base CDI'!$J$4:$J$29,S100,"Cubic","Extrapolate=Linear","MultiX=Average","Skip=True","Sort=True")</f>
        <v>14.879919589450836</v>
      </c>
      <c r="U100" s="43">
        <f ca="1">_xll.BInterpol('Base CDI'!$H$4:$H$28,'Base CDI'!$I$4:$I$29,S100,"Cubic","Extrapolate=Linear","MultiX=Average","Skip=True","Sort=True")</f>
        <v>14.877800083960908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46036</v>
      </c>
      <c r="T101" s="43">
        <f ca="1">_xll.BInterpol('Base CDI'!$H$4:$H$28,'Base CDI'!$J$4:$J$29,S101,"Cubic","Extrapolate=Linear","MultiX=Average","Skip=True","Sort=True")</f>
        <v>14.878636008760497</v>
      </c>
      <c r="U101" s="43">
        <f ca="1">_xll.BInterpol('Base CDI'!$H$4:$H$28,'Base CDI'!$I$4:$I$29,S101,"Cubic","Extrapolate=Linear","MultiX=Average","Skip=True","Sort=True")</f>
        <v>14.876505637023367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46037</v>
      </c>
      <c r="T102" s="43">
        <f ca="1">_xll.BInterpol('Base CDI'!$H$4:$H$28,'Base CDI'!$J$4:$J$29,S102,"Cubic","Extrapolate=Linear","MultiX=Average","Skip=True","Sort=True")</f>
        <v>14.877351503713369</v>
      </c>
      <c r="U102" s="43">
        <f ca="1">_xll.BInterpol('Base CDI'!$H$4:$H$28,'Base CDI'!$I$4:$I$29,S102,"Cubic","Extrapolate=Linear","MultiX=Average","Skip=True","Sort=True")</f>
        <v>14.875210265178145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46038</v>
      </c>
      <c r="T103" s="43">
        <f ca="1">_xll.BInterpol('Base CDI'!$H$4:$H$28,'Base CDI'!$J$4:$J$29,S103,"Cubic","Extrapolate=Linear","MultiX=Average","Skip=True","Sort=True")</f>
        <v>14.876065997279721</v>
      </c>
      <c r="U103" s="43">
        <f ca="1">_xll.BInterpol('Base CDI'!$H$4:$H$28,'Base CDI'!$I$4:$I$29,S103,"Cubic","Extrapolate=Linear","MultiX=Average","Skip=True","Sort=True")</f>
        <v>14.873913891349604</v>
      </c>
    </row>
    <row r="104" spans="16:21" x14ac:dyDescent="0.25">
      <c r="P104" s="10">
        <v>34659</v>
      </c>
      <c r="Q104">
        <v>1.225597</v>
      </c>
      <c r="S104" s="42">
        <f t="shared" ca="1" si="6"/>
        <v>46039</v>
      </c>
      <c r="T104" s="43">
        <f ca="1">_xll.BInterpol('Base CDI'!$H$4:$H$28,'Base CDI'!$J$4:$J$29,S104,"Cubic","Extrapolate=Linear","MultiX=Average","Skip=True","Sort=True")</f>
        <v>14.874779412429818</v>
      </c>
      <c r="U104" s="43">
        <f ca="1">_xll.BInterpol('Base CDI'!$H$4:$H$28,'Base CDI'!$I$4:$I$29,S104,"Cubic","Extrapolate=Linear","MultiX=Average","Skip=True","Sort=True")</f>
        <v>14.872616438462101</v>
      </c>
    </row>
    <row r="105" spans="16:21" x14ac:dyDescent="0.25">
      <c r="P105" s="10">
        <v>34660</v>
      </c>
      <c r="Q105">
        <v>1.228081</v>
      </c>
      <c r="S105" s="42">
        <f t="shared" ca="1" si="6"/>
        <v>46040</v>
      </c>
      <c r="T105" s="43">
        <f ca="1">_xll.BInterpol('Base CDI'!$H$4:$H$28,'Base CDI'!$J$4:$J$29,S105,"Cubic","Extrapolate=Linear","MultiX=Average","Skip=True","Sort=True")</f>
        <v>14.873491672133932</v>
      </c>
      <c r="U105" s="43">
        <f ca="1">_xll.BInterpol('Base CDI'!$H$4:$H$28,'Base CDI'!$I$4:$I$29,S105,"Cubic","Extrapolate=Linear","MultiX=Average","Skip=True","Sort=True")</f>
        <v>14.871317829439997</v>
      </c>
    </row>
    <row r="106" spans="16:21" x14ac:dyDescent="0.25">
      <c r="P106" s="10">
        <v>34661</v>
      </c>
      <c r="Q106">
        <v>1.230566</v>
      </c>
      <c r="S106" s="42">
        <f t="shared" ca="1" si="6"/>
        <v>46041</v>
      </c>
      <c r="T106" s="43">
        <f ca="1">_xll.BInterpol('Base CDI'!$H$4:$H$28,'Base CDI'!$J$4:$J$29,S106,"Cubic","Extrapolate=Linear","MultiX=Average","Skip=True","Sort=True")</f>
        <v>14.872202699362328</v>
      </c>
      <c r="U106" s="43">
        <f ca="1">_xll.BInterpol('Base CDI'!$H$4:$H$28,'Base CDI'!$I$4:$I$29,S106,"Cubic","Extrapolate=Linear","MultiX=Average","Skip=True","Sort=True")</f>
        <v>14.870017987207655</v>
      </c>
    </row>
    <row r="107" spans="16:21" x14ac:dyDescent="0.25">
      <c r="P107" s="10">
        <v>34662</v>
      </c>
      <c r="Q107">
        <v>1.233052</v>
      </c>
      <c r="S107" s="42">
        <f t="shared" ca="1" si="6"/>
        <v>46042</v>
      </c>
      <c r="T107" s="43">
        <f ca="1">_xll.BInterpol('Base CDI'!$H$4:$H$28,'Base CDI'!$J$4:$J$29,S107,"Cubic","Extrapolate=Linear","MultiX=Average","Skip=True","Sort=True")</f>
        <v>14.870912417085272</v>
      </c>
      <c r="U107" s="43">
        <f ca="1">_xll.BInterpol('Base CDI'!$H$4:$H$28,'Base CDI'!$I$4:$I$29,S107,"Cubic","Extrapolate=Linear","MultiX=Average","Skip=True","Sort=True")</f>
        <v>14.86871683468943</v>
      </c>
    </row>
    <row r="108" spans="16:21" x14ac:dyDescent="0.25">
      <c r="P108" s="10">
        <v>34663</v>
      </c>
      <c r="Q108">
        <v>1.235538</v>
      </c>
      <c r="S108" s="42">
        <f t="shared" ca="1" si="6"/>
        <v>46043</v>
      </c>
      <c r="T108" s="43">
        <f ca="1">_xll.BInterpol('Base CDI'!$H$4:$H$28,'Base CDI'!$J$4:$J$29,S108,"Cubic","Extrapolate=Linear","MultiX=Average","Skip=True","Sort=True")</f>
        <v>14.869620748273036</v>
      </c>
      <c r="U108" s="43">
        <f ca="1">_xll.BInterpol('Base CDI'!$H$4:$H$28,'Base CDI'!$I$4:$I$29,S108,"Cubic","Extrapolate=Linear","MultiX=Average","Skip=True","Sort=True")</f>
        <v>14.867414294809686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46044</v>
      </c>
      <c r="T109" s="43">
        <f ca="1">_xll.BInterpol('Base CDI'!$H$4:$H$28,'Base CDI'!$J$4:$J$29,S109,"Cubic","Extrapolate=Linear","MultiX=Average","Skip=True","Sort=True")</f>
        <v>14.868327615895883</v>
      </c>
      <c r="U109" s="43">
        <f ca="1">_xll.BInterpol('Base CDI'!$H$4:$H$28,'Base CDI'!$I$4:$I$29,S109,"Cubic","Extrapolate=Linear","MultiX=Average","Skip=True","Sort=True")</f>
        <v>14.866110290492779</v>
      </c>
    </row>
    <row r="110" spans="16:21" x14ac:dyDescent="0.25">
      <c r="P110" s="10">
        <v>34667</v>
      </c>
      <c r="Q110">
        <v>1.240518</v>
      </c>
      <c r="S110" s="42">
        <f t="shared" ca="1" si="6"/>
        <v>46045</v>
      </c>
      <c r="T110" s="43">
        <f ca="1">_xll.BInterpol('Base CDI'!$H$4:$H$28,'Base CDI'!$J$4:$J$29,S110,"Cubic","Extrapolate=Linear","MultiX=Average","Skip=True","Sort=True")</f>
        <v>14.867032942924084</v>
      </c>
      <c r="U110" s="43">
        <f ca="1">_xll.BInterpol('Base CDI'!$H$4:$H$28,'Base CDI'!$I$4:$I$29,S110,"Cubic","Extrapolate=Linear","MultiX=Average","Skip=True","Sort=True")</f>
        <v>14.864804744663074</v>
      </c>
    </row>
    <row r="111" spans="16:21" x14ac:dyDescent="0.25">
      <c r="P111" s="10">
        <v>34668</v>
      </c>
      <c r="Q111">
        <v>1.242991</v>
      </c>
      <c r="S111" s="42">
        <f t="shared" ca="1" si="6"/>
        <v>46046</v>
      </c>
      <c r="T111" s="43">
        <f ca="1">_xll.BInterpol('Base CDI'!$H$4:$H$28,'Base CDI'!$J$4:$J$29,S111,"Cubic","Extrapolate=Linear","MultiX=Average","Skip=True","Sort=True")</f>
        <v>14.865736652327906</v>
      </c>
      <c r="U111" s="43">
        <f ca="1">_xll.BInterpol('Base CDI'!$H$4:$H$28,'Base CDI'!$I$4:$I$29,S111,"Cubic","Extrapolate=Linear","MultiX=Average","Skip=True","Sort=True")</f>
        <v>14.863497580244927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46047</v>
      </c>
      <c r="T112" s="43">
        <f ca="1">_xll.BInterpol('Base CDI'!$H$4:$H$28,'Base CDI'!$J$4:$J$29,S112,"Cubic","Extrapolate=Linear","MultiX=Average","Skip=True","Sort=True")</f>
        <v>14.864438667077614</v>
      </c>
      <c r="U112" s="43">
        <f ca="1">_xll.BInterpol('Base CDI'!$H$4:$H$28,'Base CDI'!$I$4:$I$29,S112,"Cubic","Extrapolate=Linear","MultiX=Average","Skip=True","Sort=True")</f>
        <v>14.862188720162699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46048</v>
      </c>
      <c r="T113" s="43">
        <f ca="1">_xll.BInterpol('Base CDI'!$H$4:$H$28,'Base CDI'!$J$4:$J$29,S113,"Cubic","Extrapolate=Linear","MultiX=Average","Skip=True","Sort=True")</f>
        <v>14.86313891014348</v>
      </c>
      <c r="U113" s="43">
        <f ca="1">_xll.BInterpol('Base CDI'!$H$4:$H$28,'Base CDI'!$I$4:$I$29,S113,"Cubic","Extrapolate=Linear","MultiX=Average","Skip=True","Sort=True")</f>
        <v>14.860878087340751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46049</v>
      </c>
      <c r="T114" s="43">
        <f ca="1">_xll.BInterpol('Base CDI'!$H$4:$H$28,'Base CDI'!$J$4:$J$29,S114,"Cubic","Extrapolate=Linear","MultiX=Average","Skip=True","Sort=True")</f>
        <v>14.861837304495769</v>
      </c>
      <c r="U114" s="43">
        <f ca="1">_xll.BInterpol('Base CDI'!$H$4:$H$28,'Base CDI'!$I$4:$I$29,S114,"Cubic","Extrapolate=Linear","MultiX=Average","Skip=True","Sort=True")</f>
        <v>14.859565604703441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46050</v>
      </c>
      <c r="T115" s="43">
        <f ca="1">_xll.BInterpol('Base CDI'!$H$4:$H$28,'Base CDI'!$J$4:$J$29,S115,"Cubic","Extrapolate=Linear","MultiX=Average","Skip=True","Sort=True")</f>
        <v>14.860533773104748</v>
      </c>
      <c r="U115" s="43">
        <f ca="1">_xll.BInterpol('Base CDI'!$H$4:$H$28,'Base CDI'!$I$4:$I$29,S115,"Cubic","Extrapolate=Linear","MultiX=Average","Skip=True","Sort=True")</f>
        <v>14.85825119517513</v>
      </c>
    </row>
    <row r="116" spans="16:21" x14ac:dyDescent="0.25">
      <c r="P116" s="10">
        <v>34675</v>
      </c>
      <c r="Q116">
        <v>1.254327</v>
      </c>
      <c r="S116" s="42">
        <f t="shared" ca="1" si="6"/>
        <v>46051</v>
      </c>
      <c r="T116" s="43">
        <f ca="1">_xll.BInterpol('Base CDI'!$H$4:$H$28,'Base CDI'!$J$4:$J$29,S116,"Cubic","Extrapolate=Linear","MultiX=Average","Skip=True","Sort=True")</f>
        <v>14.859228238940688</v>
      </c>
      <c r="U116" s="43">
        <f ca="1">_xll.BInterpol('Base CDI'!$H$4:$H$28,'Base CDI'!$I$4:$I$29,S116,"Cubic","Extrapolate=Linear","MultiX=Average","Skip=True","Sort=True")</f>
        <v>14.856934781680179</v>
      </c>
    </row>
    <row r="117" spans="16:21" x14ac:dyDescent="0.25">
      <c r="P117" s="10">
        <v>34676</v>
      </c>
      <c r="Q117">
        <v>1.256526</v>
      </c>
      <c r="S117" s="42">
        <f t="shared" ca="1" si="6"/>
        <v>46052</v>
      </c>
      <c r="T117" s="43">
        <f ca="1">_xll.BInterpol('Base CDI'!$H$4:$H$28,'Base CDI'!$J$4:$J$29,S117,"Cubic","Extrapolate=Linear","MultiX=Average","Skip=True","Sort=True")</f>
        <v>14.857920624973852</v>
      </c>
      <c r="U117" s="43">
        <f ca="1">_xll.BInterpol('Base CDI'!$H$4:$H$28,'Base CDI'!$I$4:$I$29,S117,"Cubic","Extrapolate=Linear","MultiX=Average","Skip=True","Sort=True")</f>
        <v>14.855616287142947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46053</v>
      </c>
      <c r="T118" s="43">
        <f ca="1">_xll.BInterpol('Base CDI'!$H$4:$H$28,'Base CDI'!$J$4:$J$29,S118,"Cubic","Extrapolate=Linear","MultiX=Average","Skip=True","Sort=True")</f>
        <v>14.856610854174511</v>
      </c>
      <c r="U118" s="43">
        <f ca="1">_xll.BInterpol('Base CDI'!$H$4:$H$28,'Base CDI'!$I$4:$I$29,S118,"Cubic","Extrapolate=Linear","MultiX=Average","Skip=True","Sort=True")</f>
        <v>14.854295634487793</v>
      </c>
    </row>
    <row r="119" spans="16:21" x14ac:dyDescent="0.25">
      <c r="P119" s="10">
        <v>34680</v>
      </c>
      <c r="Q119">
        <v>1.260928</v>
      </c>
      <c r="S119" s="42">
        <f t="shared" ca="1" si="6"/>
        <v>46054</v>
      </c>
      <c r="T119" s="43">
        <f ca="1">_xll.BInterpol('Base CDI'!$H$4:$H$28,'Base CDI'!$J$4:$J$29,S119,"Cubic","Extrapolate=Linear","MultiX=Average","Skip=True","Sort=True")</f>
        <v>14.855298849512932</v>
      </c>
      <c r="U119" s="43">
        <f ca="1">_xll.BInterpol('Base CDI'!$H$4:$H$28,'Base CDI'!$I$4:$I$29,S119,"Cubic","Extrapolate=Linear","MultiX=Average","Skip=True","Sort=True")</f>
        <v>14.852972746639079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46055</v>
      </c>
      <c r="T120" s="43">
        <f ca="1">_xll.BInterpol('Base CDI'!$H$4:$H$28,'Base CDI'!$J$4:$J$29,S120,"Cubic","Extrapolate=Linear","MultiX=Average","Skip=True","Sort=True")</f>
        <v>14.853984533959382</v>
      </c>
      <c r="U120" s="43">
        <f ca="1">_xll.BInterpol('Base CDI'!$H$4:$H$28,'Base CDI'!$I$4:$I$29,S120,"Cubic","Extrapolate=Linear","MultiX=Average","Skip=True","Sort=True")</f>
        <v>14.851647546521164</v>
      </c>
    </row>
    <row r="121" spans="16:21" x14ac:dyDescent="0.25">
      <c r="P121" s="10">
        <v>34682</v>
      </c>
      <c r="Q121">
        <v>1.265336</v>
      </c>
      <c r="S121" s="42">
        <f t="shared" ca="1" si="6"/>
        <v>46056</v>
      </c>
      <c r="T121" s="43">
        <f ca="1">_xll.BInterpol('Base CDI'!$H$4:$H$28,'Base CDI'!$J$4:$J$29,S121,"Cubic","Extrapolate=Linear","MultiX=Average","Skip=True","Sort=True")</f>
        <v>14.852667830484128</v>
      </c>
      <c r="U121" s="43">
        <f ca="1">_xll.BInterpol('Base CDI'!$H$4:$H$28,'Base CDI'!$I$4:$I$29,S121,"Cubic","Extrapolate=Linear","MultiX=Average","Skip=True","Sort=True")</f>
        <v>14.850319957058407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46057</v>
      </c>
      <c r="T122" s="43">
        <f ca="1">_xll.BInterpol('Base CDI'!$H$4:$H$28,'Base CDI'!$J$4:$J$29,S122,"Cubic","Extrapolate=Linear","MultiX=Average","Skip=True","Sort=True")</f>
        <v>14.85134866205744</v>
      </c>
      <c r="U122" s="43">
        <f ca="1">_xll.BInterpol('Base CDI'!$H$4:$H$28,'Base CDI'!$I$4:$I$29,S122,"Cubic","Extrapolate=Linear","MultiX=Average","Skip=True","Sort=True")</f>
        <v>14.84898990117517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46058</v>
      </c>
      <c r="T123" s="43">
        <f ca="1">_xll.BInterpol('Base CDI'!$H$4:$H$28,'Base CDI'!$J$4:$J$29,S123,"Cubic","Extrapolate=Linear","MultiX=Average","Skip=True","Sort=True")</f>
        <v>14.850026951649584</v>
      </c>
      <c r="U123" s="43">
        <f ca="1">_xll.BInterpol('Base CDI'!$H$4:$H$28,'Base CDI'!$I$4:$I$29,S123,"Cubic","Extrapolate=Linear","MultiX=Average","Skip=True","Sort=True")</f>
        <v>14.84765730179581</v>
      </c>
    </row>
    <row r="124" spans="16:21" x14ac:dyDescent="0.25">
      <c r="P124" s="10">
        <v>34687</v>
      </c>
      <c r="Q124">
        <v>1.271712</v>
      </c>
      <c r="S124" s="42">
        <f t="shared" ca="1" si="6"/>
        <v>46059</v>
      </c>
      <c r="T124" s="43">
        <f ca="1">_xll.BInterpol('Base CDI'!$H$4:$H$28,'Base CDI'!$J$4:$J$29,S124,"Cubic","Extrapolate=Linear","MultiX=Average","Skip=True","Sort=True")</f>
        <v>14.848702622230826</v>
      </c>
      <c r="U124" s="43">
        <f ca="1">_xll.BInterpol('Base CDI'!$H$4:$H$28,'Base CDI'!$I$4:$I$29,S124,"Cubic","Extrapolate=Linear","MultiX=Average","Skip=True","Sort=True")</f>
        <v>14.84632208184469</v>
      </c>
    </row>
    <row r="125" spans="16:21" x14ac:dyDescent="0.25">
      <c r="P125" s="10">
        <v>34688</v>
      </c>
      <c r="Q125">
        <v>1.273814</v>
      </c>
      <c r="S125" s="42">
        <f t="shared" ca="1" si="6"/>
        <v>46060</v>
      </c>
      <c r="T125" s="43">
        <f ca="1">_xll.BInterpol('Base CDI'!$H$4:$H$28,'Base CDI'!$J$4:$J$29,S125,"Cubic","Extrapolate=Linear","MultiX=Average","Skip=True","Sort=True")</f>
        <v>14.847375596771437</v>
      </c>
      <c r="U125" s="43">
        <f ca="1">_xll.BInterpol('Base CDI'!$H$4:$H$28,'Base CDI'!$I$4:$I$29,S125,"Cubic","Extrapolate=Linear","MultiX=Average","Skip=True","Sort=True")</f>
        <v>14.844984164246169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46061</v>
      </c>
      <c r="T126" s="43">
        <f ca="1">_xll.BInterpol('Base CDI'!$H$4:$H$28,'Base CDI'!$J$4:$J$29,S126,"Cubic","Extrapolate=Linear","MultiX=Average","Skip=True","Sort=True")</f>
        <v>14.846045798241683</v>
      </c>
      <c r="U126" s="43">
        <f ca="1">_xll.BInterpol('Base CDI'!$H$4:$H$28,'Base CDI'!$I$4:$I$29,S126,"Cubic","Extrapolate=Linear","MultiX=Average","Skip=True","Sort=True")</f>
        <v>14.843643471924606</v>
      </c>
    </row>
    <row r="127" spans="16:21" x14ac:dyDescent="0.25">
      <c r="P127" s="10">
        <v>34690</v>
      </c>
      <c r="Q127">
        <v>1.278043</v>
      </c>
      <c r="S127" s="42">
        <f t="shared" ca="1" si="6"/>
        <v>46062</v>
      </c>
      <c r="T127" s="43">
        <f ca="1">_xll.BInterpol('Base CDI'!$H$4:$H$28,'Base CDI'!$J$4:$J$29,S127,"Cubic","Extrapolate=Linear","MultiX=Average","Skip=True","Sort=True")</f>
        <v>14.844713149611833</v>
      </c>
      <c r="U127" s="43">
        <f ca="1">_xll.BInterpol('Base CDI'!$H$4:$H$28,'Base CDI'!$I$4:$I$29,S127,"Cubic","Extrapolate=Linear","MultiX=Average","Skip=True","Sort=True")</f>
        <v>14.842299927804362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46063</v>
      </c>
      <c r="T128" s="43">
        <f ca="1">_xll.BInterpol('Base CDI'!$H$4:$H$28,'Base CDI'!$J$4:$J$29,S128,"Cubic","Extrapolate=Linear","MultiX=Average","Skip=True","Sort=True")</f>
        <v>14.843377573852152</v>
      </c>
      <c r="U128" s="43">
        <f ca="1">_xll.BInterpol('Base CDI'!$H$4:$H$28,'Base CDI'!$I$4:$I$29,S128,"Cubic","Extrapolate=Linear","MultiX=Average","Skip=True","Sort=True")</f>
        <v>14.840953454809796</v>
      </c>
    </row>
    <row r="129" spans="16:21" x14ac:dyDescent="0.25">
      <c r="P129" s="10">
        <v>34694</v>
      </c>
      <c r="Q129">
        <v>1.282311</v>
      </c>
      <c r="S129" s="42">
        <f t="shared" ca="1" si="6"/>
        <v>46064</v>
      </c>
      <c r="T129" s="43">
        <f ca="1">_xll.BInterpol('Base CDI'!$H$4:$H$28,'Base CDI'!$J$4:$J$29,S129,"Cubic","Extrapolate=Linear","MultiX=Average","Skip=True","Sort=True")</f>
        <v>14.842038993932908</v>
      </c>
      <c r="U129" s="43">
        <f ca="1">_xll.BInterpol('Base CDI'!$H$4:$H$28,'Base CDI'!$I$4:$I$29,S129,"Cubic","Extrapolate=Linear","MultiX=Average","Skip=True","Sort=True")</f>
        <v>14.839603975865268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46065</v>
      </c>
      <c r="T130" s="43">
        <f ca="1">_xll.BInterpol('Base CDI'!$H$4:$H$28,'Base CDI'!$J$4:$J$29,S130,"Cubic","Extrapolate=Linear","MultiX=Average","Skip=True","Sort=True")</f>
        <v>14.840697332824371</v>
      </c>
      <c r="U130" s="43">
        <f ca="1">_xll.BInterpol('Base CDI'!$H$4:$H$28,'Base CDI'!$I$4:$I$29,S130,"Cubic","Extrapolate=Linear","MultiX=Average","Skip=True","Sort=True")</f>
        <v>14.83825141389514</v>
      </c>
    </row>
    <row r="131" spans="16:21" x14ac:dyDescent="0.25">
      <c r="P131" s="10">
        <v>34696</v>
      </c>
      <c r="Q131">
        <v>1.286627</v>
      </c>
      <c r="S131" s="42">
        <f t="shared" ca="1" si="6"/>
        <v>46066</v>
      </c>
      <c r="T131" s="43">
        <f ca="1">_xll.BInterpol('Base CDI'!$H$4:$H$28,'Base CDI'!$J$4:$J$29,S131,"Cubic","Extrapolate=Linear","MultiX=Average","Skip=True","Sort=True")</f>
        <v>14.839352513496808</v>
      </c>
      <c r="U131" s="43">
        <f ca="1">_xll.BInterpol('Base CDI'!$H$4:$H$28,'Base CDI'!$I$4:$I$29,S131,"Cubic","Extrapolate=Linear","MultiX=Average","Skip=True","Sort=True")</f>
        <v>14.83689569182377</v>
      </c>
    </row>
    <row r="132" spans="16:21" x14ac:dyDescent="0.25">
      <c r="P132" s="10">
        <v>34697</v>
      </c>
      <c r="Q132">
        <v>1.288789</v>
      </c>
      <c r="S132" s="42">
        <f t="shared" ca="1" si="6"/>
        <v>46067</v>
      </c>
      <c r="T132" s="43">
        <f ca="1">_xll.BInterpol('Base CDI'!$H$4:$H$28,'Base CDI'!$J$4:$J$29,S132,"Cubic","Extrapolate=Linear","MultiX=Average","Skip=True","Sort=True")</f>
        <v>14.838004458920485</v>
      </c>
      <c r="U132" s="43">
        <f ca="1">_xll.BInterpol('Base CDI'!$H$4:$H$28,'Base CDI'!$I$4:$I$29,S132,"Cubic","Extrapolate=Linear","MultiX=Average","Skip=True","Sort=True")</f>
        <v>14.835536732575518</v>
      </c>
    </row>
    <row r="133" spans="16:21" x14ac:dyDescent="0.25">
      <c r="P133" s="10">
        <v>34698</v>
      </c>
      <c r="Q133">
        <v>1.290915</v>
      </c>
      <c r="S133" s="42">
        <f t="shared" ca="1" si="6"/>
        <v>46068</v>
      </c>
      <c r="T133" s="43">
        <f ca="1">_xll.BInterpol('Base CDI'!$H$4:$H$28,'Base CDI'!$J$4:$J$29,S133,"Cubic","Extrapolate=Linear","MultiX=Average","Skip=True","Sort=True")</f>
        <v>14.836653092065671</v>
      </c>
      <c r="U133" s="43">
        <f ca="1">_xll.BInterpol('Base CDI'!$H$4:$H$28,'Base CDI'!$I$4:$I$29,S133,"Cubic","Extrapolate=Linear","MultiX=Average","Skip=True","Sort=True")</f>
        <v>14.834174459074745</v>
      </c>
    </row>
    <row r="134" spans="16:21" x14ac:dyDescent="0.25">
      <c r="P134" s="10">
        <v>34701</v>
      </c>
      <c r="Q134">
        <v>1.293045</v>
      </c>
      <c r="S134" s="42">
        <f t="shared" ca="1" si="6"/>
        <v>46069</v>
      </c>
      <c r="T134" s="43">
        <f ca="1">_xll.BInterpol('Base CDI'!$H$4:$H$28,'Base CDI'!$J$4:$J$29,S134,"Cubic","Extrapolate=Linear","MultiX=Average","Skip=True","Sort=True")</f>
        <v>14.835298335902634</v>
      </c>
      <c r="U134" s="43">
        <f ca="1">_xll.BInterpol('Base CDI'!$H$4:$H$28,'Base CDI'!$I$4:$I$29,S134,"Cubic","Extrapolate=Linear","MultiX=Average","Skip=True","Sort=True")</f>
        <v>14.83280879424581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46070</v>
      </c>
      <c r="T135" s="43">
        <f ca="1">_xll.BInterpol('Base CDI'!$H$4:$H$28,'Base CDI'!$J$4:$J$29,S135,"Cubic","Extrapolate=Linear","MultiX=Average","Skip=True","Sort=True")</f>
        <v>14.83394011340164</v>
      </c>
      <c r="U135" s="43">
        <f ca="1">_xll.BInterpol('Base CDI'!$H$4:$H$28,'Base CDI'!$I$4:$I$29,S135,"Cubic","Extrapolate=Linear","MultiX=Average","Skip=True","Sort=True")</f>
        <v>14.831439661013075</v>
      </c>
    </row>
    <row r="136" spans="16:21" x14ac:dyDescent="0.25">
      <c r="P136" s="10">
        <v>34703</v>
      </c>
      <c r="Q136">
        <v>1.297169</v>
      </c>
      <c r="S136" s="42">
        <f t="shared" ca="1" si="6"/>
        <v>46071</v>
      </c>
      <c r="T136" s="43">
        <f ca="1">_xll.BInterpol('Base CDI'!$H$4:$H$28,'Base CDI'!$J$4:$J$29,S136,"Cubic","Extrapolate=Linear","MultiX=Average","Skip=True","Sort=True")</f>
        <v>14.832578347532957</v>
      </c>
      <c r="U136" s="43">
        <f ca="1">_xll.BInterpol('Base CDI'!$H$4:$H$28,'Base CDI'!$I$4:$I$29,S136,"Cubic","Extrapolate=Linear","MultiX=Average","Skip=True","Sort=True")</f>
        <v>14.830066982300897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46072</v>
      </c>
      <c r="T137" s="43">
        <f ca="1">_xll.BInterpol('Base CDI'!$H$4:$H$28,'Base CDI'!$J$4:$J$29,S137,"Cubic","Extrapolate=Linear","MultiX=Average","Skip=True","Sort=True")</f>
        <v>14.831212961266854</v>
      </c>
      <c r="U137" s="43">
        <f ca="1">_xll.BInterpol('Base CDI'!$H$4:$H$28,'Base CDI'!$I$4:$I$29,S137,"Cubic","Extrapolate=Linear","MultiX=Average","Skip=True","Sort=True")</f>
        <v>14.828690681033637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46073</v>
      </c>
      <c r="T138" s="43">
        <f ca="1">_xll.BInterpol('Base CDI'!$H$4:$H$28,'Base CDI'!$J$4:$J$29,S138,"Cubic","Extrapolate=Linear","MultiX=Average","Skip=True","Sort=True")</f>
        <v>14.829843877573598</v>
      </c>
      <c r="U138" s="43">
        <f ca="1">_xll.BInterpol('Base CDI'!$H$4:$H$28,'Base CDI'!$I$4:$I$29,S138,"Cubic","Extrapolate=Linear","MultiX=Average","Skip=True","Sort=True")</f>
        <v>14.827310680135655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46074</v>
      </c>
      <c r="T139" s="43">
        <f ca="1">_xll.BInterpol('Base CDI'!$H$4:$H$28,'Base CDI'!$J$4:$J$29,S139,"Cubic","Extrapolate=Linear","MultiX=Average","Skip=True","Sort=True")</f>
        <v>14.828471019423457</v>
      </c>
      <c r="U139" s="43">
        <f ca="1">_xll.BInterpol('Base CDI'!$H$4:$H$28,'Base CDI'!$I$4:$I$29,S139,"Cubic","Extrapolate=Linear","MultiX=Average","Skip=True","Sort=True")</f>
        <v>14.825926902531313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46075</v>
      </c>
      <c r="T140" s="43">
        <f ca="1">_xll.BInterpol('Base CDI'!$H$4:$H$28,'Base CDI'!$J$4:$J$29,S140,"Cubic","Extrapolate=Linear","MultiX=Average","Skip=True","Sort=True")</f>
        <v>14.827094309786697</v>
      </c>
      <c r="U140" s="43">
        <f ca="1">_xll.BInterpol('Base CDI'!$H$4:$H$28,'Base CDI'!$I$4:$I$29,S140,"Cubic","Extrapolate=Linear","MultiX=Average","Skip=True","Sort=True")</f>
        <v>14.824539271144968</v>
      </c>
    </row>
    <row r="141" spans="16:21" x14ac:dyDescent="0.25">
      <c r="P141" s="10">
        <v>34710</v>
      </c>
      <c r="Q141">
        <v>1.307401</v>
      </c>
      <c r="S141" s="42">
        <f t="shared" ca="1" si="7"/>
        <v>46076</v>
      </c>
      <c r="T141" s="43">
        <f ca="1">_xll.BInterpol('Base CDI'!$H$4:$H$28,'Base CDI'!$J$4:$J$29,S141,"Cubic","Extrapolate=Linear","MultiX=Average","Skip=True","Sort=True")</f>
        <v>14.825713671633586</v>
      </c>
      <c r="U141" s="43">
        <f ca="1">_xll.BInterpol('Base CDI'!$H$4:$H$28,'Base CDI'!$I$4:$I$29,S141,"Cubic","Extrapolate=Linear","MultiX=Average","Skip=True","Sort=True")</f>
        <v>14.823147708900981</v>
      </c>
    </row>
    <row r="142" spans="16:21" x14ac:dyDescent="0.25">
      <c r="P142" s="10">
        <v>34711</v>
      </c>
      <c r="Q142">
        <v>1.309388</v>
      </c>
      <c r="S142" s="42">
        <f t="shared" ca="1" si="7"/>
        <v>46077</v>
      </c>
      <c r="T142" s="43">
        <f ca="1">_xll.BInterpol('Base CDI'!$H$4:$H$28,'Base CDI'!$J$4:$J$29,S142,"Cubic","Extrapolate=Linear","MultiX=Average","Skip=True","Sort=True")</f>
        <v>14.824329027934395</v>
      </c>
      <c r="U142" s="43">
        <f ca="1">_xll.BInterpol('Base CDI'!$H$4:$H$28,'Base CDI'!$I$4:$I$29,S142,"Cubic","Extrapolate=Linear","MultiX=Average","Skip=True","Sort=True")</f>
        <v>14.821752138723712</v>
      </c>
    </row>
    <row r="143" spans="16:21" x14ac:dyDescent="0.25">
      <c r="P143" s="10">
        <v>34712</v>
      </c>
      <c r="Q143">
        <v>1.311396</v>
      </c>
      <c r="S143" s="42">
        <f t="shared" ca="1" si="7"/>
        <v>46078</v>
      </c>
      <c r="T143" s="43">
        <f ca="1">_xll.BInterpol('Base CDI'!$H$4:$H$28,'Base CDI'!$J$4:$J$29,S143,"Cubic","Extrapolate=Linear","MultiX=Average","Skip=True","Sort=True")</f>
        <v>14.822940301659388</v>
      </c>
      <c r="U143" s="43">
        <f ca="1">_xll.BInterpol('Base CDI'!$H$4:$H$28,'Base CDI'!$I$4:$I$29,S143,"Cubic","Extrapolate=Linear","MultiX=Average","Skip=True","Sort=True")</f>
        <v>14.820352483537521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46079</v>
      </c>
      <c r="T144" s="43">
        <f ca="1">_xll.BInterpol('Base CDI'!$H$4:$H$28,'Base CDI'!$J$4:$J$29,S144,"Cubic","Extrapolate=Linear","MultiX=Average","Skip=True","Sort=True")</f>
        <v>14.821547415778833</v>
      </c>
      <c r="U144" s="43">
        <f ca="1">_xll.BInterpol('Base CDI'!$H$4:$H$28,'Base CDI'!$I$4:$I$29,S144,"Cubic","Extrapolate=Linear","MultiX=Average","Skip=True","Sort=True")</f>
        <v>14.818948666266769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46080</v>
      </c>
      <c r="T145" s="43">
        <f ca="1">_xll.BInterpol('Base CDI'!$H$4:$H$28,'Base CDI'!$J$4:$J$29,S145,"Cubic","Extrapolate=Linear","MultiX=Average","Skip=True","Sort=True")</f>
        <v>14.820150293262998</v>
      </c>
      <c r="U145" s="43">
        <f ca="1">_xll.BInterpol('Base CDI'!$H$4:$H$28,'Base CDI'!$I$4:$I$29,S145,"Cubic","Extrapolate=Linear","MultiX=Average","Skip=True","Sort=True")</f>
        <v>14.817540609835813</v>
      </c>
    </row>
    <row r="146" spans="16:21" x14ac:dyDescent="0.25">
      <c r="P146" s="10">
        <v>34717</v>
      </c>
      <c r="Q146">
        <v>1.317464</v>
      </c>
      <c r="S146" s="42">
        <f t="shared" ca="1" si="7"/>
        <v>46081</v>
      </c>
      <c r="T146" s="43">
        <f ca="1">_xll.BInterpol('Base CDI'!$H$4:$H$28,'Base CDI'!$J$4:$J$29,S146,"Cubic","Extrapolate=Linear","MultiX=Average","Skip=True","Sort=True")</f>
        <v>14.818748857082152</v>
      </c>
      <c r="U146" s="43">
        <f ca="1">_xll.BInterpol('Base CDI'!$H$4:$H$28,'Base CDI'!$I$4:$I$29,S146,"Cubic","Extrapolate=Linear","MultiX=Average","Skip=True","Sort=True")</f>
        <v>14.816128237169016</v>
      </c>
    </row>
    <row r="147" spans="16:21" x14ac:dyDescent="0.25">
      <c r="P147" s="10">
        <v>34718</v>
      </c>
      <c r="Q147">
        <v>1.319493</v>
      </c>
      <c r="S147" s="42">
        <f t="shared" ca="1" si="7"/>
        <v>46082</v>
      </c>
      <c r="T147" s="43">
        <f ca="1">_xll.BInterpol('Base CDI'!$H$4:$H$28,'Base CDI'!$J$4:$J$29,S147,"Cubic","Extrapolate=Linear","MultiX=Average","Skip=True","Sort=True")</f>
        <v>14.817343030206562</v>
      </c>
      <c r="U147" s="43">
        <f ca="1">_xll.BInterpol('Base CDI'!$H$4:$H$28,'Base CDI'!$I$4:$I$29,S147,"Cubic","Extrapolate=Linear","MultiX=Average","Skip=True","Sort=True")</f>
        <v>14.814711471190737</v>
      </c>
    </row>
    <row r="148" spans="16:21" x14ac:dyDescent="0.25">
      <c r="P148" s="10">
        <v>34719</v>
      </c>
      <c r="Q148">
        <v>1.321534</v>
      </c>
      <c r="S148" s="42">
        <f t="shared" ca="1" si="7"/>
        <v>46083</v>
      </c>
      <c r="T148" s="43">
        <f ca="1">_xll.BInterpol('Base CDI'!$H$4:$H$28,'Base CDI'!$J$4:$J$29,S148,"Cubic","Extrapolate=Linear","MultiX=Average","Skip=True","Sort=True")</f>
        <v>14.815932735606495</v>
      </c>
      <c r="U148" s="43">
        <f ca="1">_xll.BInterpol('Base CDI'!$H$4:$H$28,'Base CDI'!$I$4:$I$29,S148,"Cubic","Extrapolate=Linear","MultiX=Average","Skip=True","Sort=True")</f>
        <v>14.813290234825336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46084</v>
      </c>
      <c r="T149" s="43">
        <f ca="1">_xll.BInterpol('Base CDI'!$H$4:$H$28,'Base CDI'!$J$4:$J$29,S149,"Cubic","Extrapolate=Linear","MultiX=Average","Skip=True","Sort=True")</f>
        <v>14.814517896252218</v>
      </c>
      <c r="U149" s="43">
        <f ca="1">_xll.BInterpol('Base CDI'!$H$4:$H$28,'Base CDI'!$I$4:$I$29,S149,"Cubic","Extrapolate=Linear","MultiX=Average","Skip=True","Sort=True")</f>
        <v>14.811864450997174</v>
      </c>
    </row>
    <row r="150" spans="16:21" x14ac:dyDescent="0.25">
      <c r="P150" s="10">
        <v>34723</v>
      </c>
      <c r="Q150">
        <v>1.32559</v>
      </c>
      <c r="S150" s="42">
        <f t="shared" ca="1" si="7"/>
        <v>46085</v>
      </c>
      <c r="T150" s="43">
        <f ca="1">_xll.BInterpol('Base CDI'!$H$4:$H$28,'Base CDI'!$J$4:$J$29,S150,"Cubic","Extrapolate=Linear","MultiX=Average","Skip=True","Sort=True")</f>
        <v>14.813098435114</v>
      </c>
      <c r="U150" s="43">
        <f ca="1">_xll.BInterpol('Base CDI'!$H$4:$H$28,'Base CDI'!$I$4:$I$29,S150,"Cubic","Extrapolate=Linear","MultiX=Average","Skip=True","Sort=True")</f>
        <v>14.810434042630607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46086</v>
      </c>
      <c r="T151" s="43">
        <f ca="1">_xll.BInterpol('Base CDI'!$H$4:$H$28,'Base CDI'!$J$4:$J$29,S151,"Cubic","Extrapolate=Linear","MultiX=Average","Skip=True","Sort=True")</f>
        <v>14.811674275162108</v>
      </c>
      <c r="U151" s="43">
        <f ca="1">_xll.BInterpol('Base CDI'!$H$4:$H$28,'Base CDI'!$I$4:$I$29,S151,"Cubic","Extrapolate=Linear","MultiX=Average","Skip=True","Sort=True")</f>
        <v>14.808998932650001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46087</v>
      </c>
      <c r="T152" s="43">
        <f ca="1">_xll.BInterpol('Base CDI'!$H$4:$H$28,'Base CDI'!$J$4:$J$29,S152,"Cubic","Extrapolate=Linear","MultiX=Average","Skip=True","Sort=True")</f>
        <v>14.81024533936681</v>
      </c>
      <c r="U152" s="43">
        <f ca="1">_xll.BInterpol('Base CDI'!$H$4:$H$28,'Base CDI'!$I$4:$I$29,S152,"Cubic","Extrapolate=Linear","MultiX=Average","Skip=True","Sort=True")</f>
        <v>14.80755904397971</v>
      </c>
    </row>
    <row r="153" spans="16:21" x14ac:dyDescent="0.25">
      <c r="P153" s="10">
        <v>34726</v>
      </c>
      <c r="Q153">
        <v>1.331599</v>
      </c>
      <c r="S153" s="42">
        <f t="shared" ca="1" si="7"/>
        <v>46088</v>
      </c>
      <c r="T153" s="43">
        <f ca="1">_xll.BInterpol('Base CDI'!$H$4:$H$28,'Base CDI'!$J$4:$J$29,S153,"Cubic","Extrapolate=Linear","MultiX=Average","Skip=True","Sort=True")</f>
        <v>14.808811550698374</v>
      </c>
      <c r="U153" s="43">
        <f ca="1">_xll.BInterpol('Base CDI'!$H$4:$H$28,'Base CDI'!$I$4:$I$29,S153,"Cubic","Extrapolate=Linear","MultiX=Average","Skip=True","Sort=True")</f>
        <v>14.806114299544099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46089</v>
      </c>
      <c r="T154" s="43">
        <f ca="1">_xll.BInterpol('Base CDI'!$H$4:$H$28,'Base CDI'!$J$4:$J$29,S154,"Cubic","Extrapolate=Linear","MultiX=Average","Skip=True","Sort=True")</f>
        <v>14.807372832127067</v>
      </c>
      <c r="U154" s="43">
        <f ca="1">_xll.BInterpol('Base CDI'!$H$4:$H$28,'Base CDI'!$I$4:$I$29,S154,"Cubic","Extrapolate=Linear","MultiX=Average","Skip=True","Sort=True")</f>
        <v>14.804664622267524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46090</v>
      </c>
      <c r="T155" s="43">
        <f ca="1">_xll.BInterpol('Base CDI'!$H$4:$H$28,'Base CDI'!$J$4:$J$29,S155,"Cubic","Extrapolate=Linear","MultiX=Average","Skip=True","Sort=True")</f>
        <v>14.805929106623157</v>
      </c>
      <c r="U155" s="43">
        <f ca="1">_xll.BInterpol('Base CDI'!$H$4:$H$28,'Base CDI'!$I$4:$I$29,S155,"Cubic","Extrapolate=Linear","MultiX=Average","Skip=True","Sort=True")</f>
        <v>14.803209935074348</v>
      </c>
    </row>
    <row r="156" spans="16:21" x14ac:dyDescent="0.25">
      <c r="P156" s="10">
        <v>34731</v>
      </c>
      <c r="Q156">
        <v>1.337979</v>
      </c>
      <c r="S156" s="42">
        <f t="shared" ca="1" si="7"/>
        <v>46091</v>
      </c>
      <c r="T156" s="43">
        <f ca="1">_xll.BInterpol('Base CDI'!$H$4:$H$28,'Base CDI'!$J$4:$J$29,S156,"Cubic","Extrapolate=Linear","MultiX=Average","Skip=True","Sort=True")</f>
        <v>14.80448029715691</v>
      </c>
      <c r="U156" s="43">
        <f ca="1">_xll.BInterpol('Base CDI'!$H$4:$H$28,'Base CDI'!$I$4:$I$29,S156,"Cubic","Extrapolate=Linear","MultiX=Average","Skip=True","Sort=True")</f>
        <v>14.801750160888929</v>
      </c>
    </row>
    <row r="157" spans="16:21" x14ac:dyDescent="0.25">
      <c r="P157" s="10">
        <v>34732</v>
      </c>
      <c r="Q157">
        <v>1.34036</v>
      </c>
      <c r="S157" s="42">
        <f t="shared" ca="1" si="7"/>
        <v>46092</v>
      </c>
      <c r="T157" s="43">
        <f ca="1">_xll.BInterpol('Base CDI'!$H$4:$H$28,'Base CDI'!$J$4:$J$29,S157,"Cubic","Extrapolate=Linear","MultiX=Average","Skip=True","Sort=True")</f>
        <v>14.803026326698598</v>
      </c>
      <c r="U157" s="43">
        <f ca="1">_xll.BInterpol('Base CDI'!$H$4:$H$28,'Base CDI'!$I$4:$I$29,S157,"Cubic","Extrapolate=Linear","MultiX=Average","Skip=True","Sort=True")</f>
        <v>14.800285222635626</v>
      </c>
    </row>
    <row r="158" spans="16:21" x14ac:dyDescent="0.25">
      <c r="P158" s="10">
        <v>34733</v>
      </c>
      <c r="Q158">
        <v>1.342746</v>
      </c>
      <c r="S158" s="42">
        <f t="shared" ca="1" si="7"/>
        <v>46093</v>
      </c>
      <c r="T158" s="43">
        <f ca="1">_xll.BInterpol('Base CDI'!$H$4:$H$28,'Base CDI'!$J$4:$J$29,S158,"Cubic","Extrapolate=Linear","MultiX=Average","Skip=True","Sort=True")</f>
        <v>14.801567118218482</v>
      </c>
      <c r="U158" s="43">
        <f ca="1">_xll.BInterpol('Base CDI'!$H$4:$H$28,'Base CDI'!$I$4:$I$29,S158,"Cubic","Extrapolate=Linear","MultiX=Average","Skip=True","Sort=True")</f>
        <v>14.798815043238802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46094</v>
      </c>
      <c r="T159" s="43">
        <f ca="1">_xll.BInterpol('Base CDI'!$H$4:$H$28,'Base CDI'!$J$4:$J$29,S159,"Cubic","Extrapolate=Linear","MultiX=Average","Skip=True","Sort=True")</f>
        <v>14.800102594686836</v>
      </c>
      <c r="U159" s="43">
        <f ca="1">_xll.BInterpol('Base CDI'!$H$4:$H$28,'Base CDI'!$I$4:$I$29,S159,"Cubic","Extrapolate=Linear","MultiX=Average","Skip=True","Sort=True")</f>
        <v>14.797339545622815</v>
      </c>
    </row>
    <row r="160" spans="16:21" x14ac:dyDescent="0.25">
      <c r="P160" s="10">
        <v>34737</v>
      </c>
      <c r="Q160">
        <v>1.347548</v>
      </c>
      <c r="S160" s="42">
        <f t="shared" ca="1" si="7"/>
        <v>46095</v>
      </c>
      <c r="T160" s="43">
        <f ca="1">_xll.BInterpol('Base CDI'!$H$4:$H$28,'Base CDI'!$J$4:$J$29,S160,"Cubic","Extrapolate=Linear","MultiX=Average","Skip=True","Sort=True")</f>
        <v>14.798632679073924</v>
      </c>
      <c r="U160" s="43">
        <f ca="1">_xll.BInterpol('Base CDI'!$H$4:$H$28,'Base CDI'!$I$4:$I$29,S160,"Cubic","Extrapolate=Linear","MultiX=Average","Skip=True","Sort=True")</f>
        <v>14.795858652712027</v>
      </c>
    </row>
    <row r="161" spans="16:21" x14ac:dyDescent="0.25">
      <c r="P161" s="10">
        <v>34738</v>
      </c>
      <c r="Q161">
        <v>1.349961</v>
      </c>
      <c r="S161" s="42">
        <f t="shared" ca="1" si="7"/>
        <v>46096</v>
      </c>
      <c r="T161" s="43">
        <f ca="1">_xll.BInterpol('Base CDI'!$H$4:$H$28,'Base CDI'!$J$4:$J$29,S161,"Cubic","Extrapolate=Linear","MultiX=Average","Skip=True","Sort=True")</f>
        <v>14.797157294350015</v>
      </c>
      <c r="U161" s="43">
        <f ca="1">_xll.BInterpol('Base CDI'!$H$4:$H$28,'Base CDI'!$I$4:$I$29,S161,"Cubic","Extrapolate=Linear","MultiX=Average","Skip=True","Sort=True")</f>
        <v>14.794372287430795</v>
      </c>
    </row>
    <row r="162" spans="16:21" x14ac:dyDescent="0.25">
      <c r="P162" s="10">
        <v>34739</v>
      </c>
      <c r="Q162">
        <v>1.352373</v>
      </c>
      <c r="S162" s="42">
        <f t="shared" ca="1" si="7"/>
        <v>46097</v>
      </c>
      <c r="T162" s="43">
        <f ca="1">_xll.BInterpol('Base CDI'!$H$4:$H$28,'Base CDI'!$J$4:$J$29,S162,"Cubic","Extrapolate=Linear","MultiX=Average","Skip=True","Sort=True")</f>
        <v>14.795676363485377</v>
      </c>
      <c r="U162" s="43">
        <f ca="1">_xll.BInterpol('Base CDI'!$H$4:$H$28,'Base CDI'!$I$4:$I$29,S162,"Cubic","Extrapolate=Linear","MultiX=Average","Skip=True","Sort=True")</f>
        <v>14.792880372703481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46098</v>
      </c>
      <c r="T163" s="43">
        <f ca="1">_xll.BInterpol('Base CDI'!$H$4:$H$28,'Base CDI'!$J$4:$J$29,S163,"Cubic","Extrapolate=Linear","MultiX=Average","Skip=True","Sort=True")</f>
        <v>14.794189809450275</v>
      </c>
      <c r="U163" s="43">
        <f ca="1">_xll.BInterpol('Base CDI'!$H$4:$H$28,'Base CDI'!$I$4:$I$29,S163,"Cubic","Extrapolate=Linear","MultiX=Average","Skip=True","Sort=True")</f>
        <v>14.791382831454444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46099</v>
      </c>
      <c r="T164" s="43">
        <f ca="1">_xll.BInterpol('Base CDI'!$H$4:$H$28,'Base CDI'!$J$4:$J$29,S164,"Cubic","Extrapolate=Linear","MultiX=Average","Skip=True","Sort=True")</f>
        <v>14.79269755521498</v>
      </c>
      <c r="U164" s="43">
        <f ca="1">_xll.BInterpol('Base CDI'!$H$4:$H$28,'Base CDI'!$I$4:$I$29,S164,"Cubic","Extrapolate=Linear","MultiX=Average","Skip=True","Sort=True")</f>
        <v>14.789879586608043</v>
      </c>
    </row>
    <row r="165" spans="16:21" x14ac:dyDescent="0.25">
      <c r="P165" s="10">
        <v>34744</v>
      </c>
      <c r="Q165">
        <v>1.359666</v>
      </c>
      <c r="S165" s="42">
        <f t="shared" ca="1" si="7"/>
        <v>46100</v>
      </c>
      <c r="T165" s="43">
        <f ca="1">_xll.BInterpol('Base CDI'!$H$4:$H$28,'Base CDI'!$J$4:$J$29,S165,"Cubic","Extrapolate=Linear","MultiX=Average","Skip=True","Sort=True")</f>
        <v>14.791199523749757</v>
      </c>
      <c r="U165" s="43">
        <f ca="1">_xll.BInterpol('Base CDI'!$H$4:$H$28,'Base CDI'!$I$4:$I$29,S165,"Cubic","Extrapolate=Linear","MultiX=Average","Skip=True","Sort=True")</f>
        <v>14.788370561088641</v>
      </c>
    </row>
    <row r="166" spans="16:21" x14ac:dyDescent="0.25">
      <c r="P166" s="10">
        <v>34745</v>
      </c>
      <c r="Q166">
        <v>1.362109</v>
      </c>
      <c r="S166" s="42">
        <f t="shared" ca="1" si="7"/>
        <v>46101</v>
      </c>
      <c r="T166" s="43">
        <f ca="1">_xll.BInterpol('Base CDI'!$H$4:$H$28,'Base CDI'!$J$4:$J$29,S166,"Cubic","Extrapolate=Linear","MultiX=Average","Skip=True","Sort=True")</f>
        <v>14.789695638024876</v>
      </c>
      <c r="U166" s="43">
        <f ca="1">_xll.BInterpol('Base CDI'!$H$4:$H$28,'Base CDI'!$I$4:$I$29,S166,"Cubic","Extrapolate=Linear","MultiX=Average","Skip=True","Sort=True")</f>
        <v>14.786855677820595</v>
      </c>
    </row>
    <row r="167" spans="16:21" x14ac:dyDescent="0.25">
      <c r="P167" s="10">
        <v>34746</v>
      </c>
      <c r="Q167">
        <v>1.364552</v>
      </c>
      <c r="S167" s="42">
        <f t="shared" ca="1" si="7"/>
        <v>46102</v>
      </c>
      <c r="T167" s="43">
        <f ca="1">_xll.BInterpol('Base CDI'!$H$4:$H$28,'Base CDI'!$J$4:$J$29,S167,"Cubic","Extrapolate=Linear","MultiX=Average","Skip=True","Sort=True")</f>
        <v>14.788185821010604</v>
      </c>
      <c r="U167" s="43">
        <f ca="1">_xll.BInterpol('Base CDI'!$H$4:$H$28,'Base CDI'!$I$4:$I$29,S167,"Cubic","Extrapolate=Linear","MultiX=Average","Skip=True","Sort=True")</f>
        <v>14.785334859728268</v>
      </c>
    </row>
    <row r="168" spans="16:21" x14ac:dyDescent="0.25">
      <c r="P168" s="10">
        <v>34747</v>
      </c>
      <c r="Q168">
        <v>1.367008</v>
      </c>
      <c r="S168" s="42">
        <f t="shared" ca="1" si="7"/>
        <v>46103</v>
      </c>
      <c r="T168" s="43">
        <f ca="1">_xll.BInterpol('Base CDI'!$H$4:$H$28,'Base CDI'!$J$4:$J$29,S168,"Cubic","Extrapolate=Linear","MultiX=Average","Skip=True","Sort=True")</f>
        <v>14.786669995677206</v>
      </c>
      <c r="U168" s="43">
        <f ca="1">_xll.BInterpol('Base CDI'!$H$4:$H$28,'Base CDI'!$I$4:$I$29,S168,"Cubic","Extrapolate=Linear","MultiX=Average","Skip=True","Sort=True")</f>
        <v>14.783808029736017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46104</v>
      </c>
      <c r="T169" s="43">
        <f ca="1">_xll.BInterpol('Base CDI'!$H$4:$H$28,'Base CDI'!$J$4:$J$29,S169,"Cubic","Extrapolate=Linear","MultiX=Average","Skip=True","Sort=True")</f>
        <v>14.785148084994955</v>
      </c>
      <c r="U169" s="43">
        <f ca="1">_xll.BInterpol('Base CDI'!$H$4:$H$28,'Base CDI'!$I$4:$I$29,S169,"Cubic","Extrapolate=Linear","MultiX=Average","Skip=True","Sort=True")</f>
        <v>14.782275110768202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46105</v>
      </c>
      <c r="T170" s="43">
        <f ca="1">_xll.BInterpol('Base CDI'!$H$4:$H$28,'Base CDI'!$J$4:$J$29,S170,"Cubic","Extrapolate=Linear","MultiX=Average","Skip=True","Sort=True")</f>
        <v>14.783620011934111</v>
      </c>
      <c r="U170" s="43">
        <f ca="1">_xll.BInterpol('Base CDI'!$H$4:$H$28,'Base CDI'!$I$4:$I$29,S170,"Cubic","Extrapolate=Linear","MultiX=Average","Skip=True","Sort=True")</f>
        <v>14.780736025749187</v>
      </c>
    </row>
    <row r="171" spans="16:21" x14ac:dyDescent="0.25">
      <c r="P171" s="10">
        <v>34752</v>
      </c>
      <c r="Q171">
        <v>1.374403</v>
      </c>
      <c r="S171" s="42">
        <f t="shared" ca="1" si="7"/>
        <v>46106</v>
      </c>
      <c r="T171" s="43">
        <f ca="1">_xll.BInterpol('Base CDI'!$H$4:$H$28,'Base CDI'!$J$4:$J$29,S171,"Cubic","Extrapolate=Linear","MultiX=Average","Skip=True","Sort=True")</f>
        <v>14.78208569946495</v>
      </c>
      <c r="U171" s="43">
        <f ca="1">_xll.BInterpol('Base CDI'!$H$4:$H$28,'Base CDI'!$I$4:$I$29,S171,"Cubic","Extrapolate=Linear","MultiX=Average","Skip=True","Sort=True")</f>
        <v>14.779190697603326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46107</v>
      </c>
      <c r="T172" s="43">
        <f ca="1">_xll.BInterpol('Base CDI'!$H$4:$H$28,'Base CDI'!$J$4:$J$29,S172,"Cubic","Extrapolate=Linear","MultiX=Average","Skip=True","Sort=True")</f>
        <v>14.780545070557734</v>
      </c>
      <c r="U172" s="43">
        <f ca="1">_xll.BInterpol('Base CDI'!$H$4:$H$28,'Base CDI'!$I$4:$I$29,S172,"Cubic","Extrapolate=Linear","MultiX=Average","Skip=True","Sort=True")</f>
        <v>14.777639049254983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46108</v>
      </c>
      <c r="T173" s="43">
        <f ca="1">_xll.BInterpol('Base CDI'!$H$4:$H$28,'Base CDI'!$J$4:$J$29,S173,"Cubic","Extrapolate=Linear","MultiX=Average","Skip=True","Sort=True")</f>
        <v>14.778998048182732</v>
      </c>
      <c r="U173" s="43">
        <f ca="1">_xll.BInterpol('Base CDI'!$H$4:$H$28,'Base CDI'!$I$4:$I$29,S173,"Cubic","Extrapolate=Linear","MultiX=Average","Skip=True","Sort=True")</f>
        <v>14.776081003628518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46109</v>
      </c>
      <c r="T174" s="43">
        <f ca="1">_xll.BInterpol('Base CDI'!$H$4:$H$28,'Base CDI'!$J$4:$J$29,S174,"Cubic","Extrapolate=Linear","MultiX=Average","Skip=True","Sort=True")</f>
        <v>14.777444555310213</v>
      </c>
      <c r="U174" s="43">
        <f ca="1">_xll.BInterpol('Base CDI'!$H$4:$H$28,'Base CDI'!$I$4:$I$29,S174,"Cubic","Extrapolate=Linear","MultiX=Average","Skip=True","Sort=True")</f>
        <v>14.77451648364829</v>
      </c>
    </row>
    <row r="175" spans="16:21" x14ac:dyDescent="0.25">
      <c r="P175" s="10">
        <v>34760</v>
      </c>
      <c r="Q175">
        <v>1.383229</v>
      </c>
      <c r="S175" s="42">
        <f t="shared" ca="1" si="7"/>
        <v>46110</v>
      </c>
      <c r="T175" s="43">
        <f ca="1">_xll.BInterpol('Base CDI'!$H$4:$H$28,'Base CDI'!$J$4:$J$29,S175,"Cubic","Extrapolate=Linear","MultiX=Average","Skip=True","Sort=True")</f>
        <v>14.775884514910443</v>
      </c>
      <c r="U175" s="43">
        <f ca="1">_xll.BInterpol('Base CDI'!$H$4:$H$28,'Base CDI'!$I$4:$I$29,S175,"Cubic","Extrapolate=Linear","MultiX=Average","Skip=True","Sort=True")</f>
        <v>14.772945412238657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46111</v>
      </c>
      <c r="T176" s="43">
        <f ca="1">_xll.BInterpol('Base CDI'!$H$4:$H$28,'Base CDI'!$J$4:$J$29,S176,"Cubic","Extrapolate=Linear","MultiX=Average","Skip=True","Sort=True")</f>
        <v>14.774317849953691</v>
      </c>
      <c r="U176" s="43">
        <f ca="1">_xll.BInterpol('Base CDI'!$H$4:$H$28,'Base CDI'!$I$4:$I$29,S176,"Cubic","Extrapolate=Linear","MultiX=Average","Skip=True","Sort=True")</f>
        <v>14.771367712323983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46112</v>
      </c>
      <c r="T177" s="43">
        <f ca="1">_xll.BInterpol('Base CDI'!$H$4:$H$28,'Base CDI'!$J$4:$J$29,S177,"Cubic","Extrapolate=Linear","MultiX=Average","Skip=True","Sort=True")</f>
        <v>14.772744483410223</v>
      </c>
      <c r="U177" s="43">
        <f ca="1">_xll.BInterpol('Base CDI'!$H$4:$H$28,'Base CDI'!$I$4:$I$29,S177,"Cubic","Extrapolate=Linear","MultiX=Average","Skip=True","Sort=True")</f>
        <v>14.769783306828623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46113</v>
      </c>
      <c r="T178" s="43">
        <f ca="1">_xll.BInterpol('Base CDI'!$H$4:$H$28,'Base CDI'!$J$4:$J$29,S178,"Cubic","Extrapolate=Linear","MultiX=Average","Skip=True","Sort=True")</f>
        <v>14.771164338250308</v>
      </c>
      <c r="U178" s="43">
        <f ca="1">_xll.BInterpol('Base CDI'!$H$4:$H$28,'Base CDI'!$I$4:$I$29,S178,"Cubic","Extrapolate=Linear","MultiX=Average","Skip=True","Sort=True")</f>
        <v>14.768192118676943</v>
      </c>
    </row>
    <row r="179" spans="16:21" x14ac:dyDescent="0.25">
      <c r="P179" s="10">
        <v>34766</v>
      </c>
      <c r="Q179">
        <v>1.391019</v>
      </c>
      <c r="S179" s="42">
        <f t="shared" ca="1" si="7"/>
        <v>46114</v>
      </c>
      <c r="T179" s="43">
        <f ca="1">_xll.BInterpol('Base CDI'!$H$4:$H$28,'Base CDI'!$J$4:$J$29,S179,"Cubic","Extrapolate=Linear","MultiX=Average","Skip=True","Sort=True")</f>
        <v>14.769577337444213</v>
      </c>
      <c r="U179" s="43">
        <f ca="1">_xll.BInterpol('Base CDI'!$H$4:$H$28,'Base CDI'!$I$4:$I$29,S179,"Cubic","Extrapolate=Linear","MultiX=Average","Skip=True","Sort=True")</f>
        <v>14.766594070793298</v>
      </c>
    </row>
    <row r="180" spans="16:21" x14ac:dyDescent="0.25">
      <c r="P180" s="10">
        <v>34767</v>
      </c>
      <c r="Q180">
        <v>1.392995</v>
      </c>
      <c r="S180" s="42">
        <f t="shared" ca="1" si="7"/>
        <v>46115</v>
      </c>
      <c r="T180" s="43">
        <f ca="1">_xll.BInterpol('Base CDI'!$H$4:$H$28,'Base CDI'!$J$4:$J$29,S180,"Cubic","Extrapolate=Linear","MultiX=Average","Skip=True","Sort=True")</f>
        <v>14.767983403962207</v>
      </c>
      <c r="U180" s="43">
        <f ca="1">_xll.BInterpol('Base CDI'!$H$4:$H$28,'Base CDI'!$I$4:$I$29,S180,"Cubic","Extrapolate=Linear","MultiX=Average","Skip=True","Sort=True")</f>
        <v>14.76498908610205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46116</v>
      </c>
      <c r="T181" s="43">
        <f ca="1">_xll.BInterpol('Base CDI'!$H$4:$H$28,'Base CDI'!$J$4:$J$29,S181,"Cubic","Extrapolate=Linear","MultiX=Average","Skip=True","Sort=True")</f>
        <v>14.766382460774555</v>
      </c>
      <c r="U181" s="43">
        <f ca="1">_xll.BInterpol('Base CDI'!$H$4:$H$28,'Base CDI'!$I$4:$I$29,S181,"Cubic","Extrapolate=Linear","MultiX=Average","Skip=True","Sort=True")</f>
        <v>14.763377087527559</v>
      </c>
    </row>
    <row r="182" spans="16:21" x14ac:dyDescent="0.25">
      <c r="P182" s="10">
        <v>34771</v>
      </c>
      <c r="Q182">
        <v>1.39846</v>
      </c>
      <c r="S182" s="42">
        <f t="shared" ca="1" si="7"/>
        <v>46117</v>
      </c>
      <c r="T182" s="43">
        <f ca="1">_xll.BInterpol('Base CDI'!$H$4:$H$28,'Base CDI'!$J$4:$J$29,S182,"Cubic","Extrapolate=Linear","MultiX=Average","Skip=True","Sort=True")</f>
        <v>14.764774430851526</v>
      </c>
      <c r="U182" s="43">
        <f ca="1">_xll.BInterpol('Base CDI'!$H$4:$H$28,'Base CDI'!$I$4:$I$29,S182,"Cubic","Extrapolate=Linear","MultiX=Average","Skip=True","Sort=True")</f>
        <v>14.761757997994184</v>
      </c>
    </row>
    <row r="183" spans="16:21" x14ac:dyDescent="0.25">
      <c r="P183" s="10">
        <v>34772</v>
      </c>
      <c r="Q183">
        <v>1.401397</v>
      </c>
      <c r="S183" s="42">
        <f t="shared" ca="1" si="7"/>
        <v>46118</v>
      </c>
      <c r="T183" s="43">
        <f ca="1">_xll.BInterpol('Base CDI'!$H$4:$H$28,'Base CDI'!$J$4:$J$29,S183,"Cubic","Extrapolate=Linear","MultiX=Average","Skip=True","Sort=True")</f>
        <v>14.763159237163389</v>
      </c>
      <c r="U183" s="43">
        <f ca="1">_xll.BInterpol('Base CDI'!$H$4:$H$28,'Base CDI'!$I$4:$I$29,S183,"Cubic","Extrapolate=Linear","MultiX=Average","Skip=True","Sort=True")</f>
        <v>14.760131740426287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46119</v>
      </c>
      <c r="T184" s="43">
        <f ca="1">_xll.BInterpol('Base CDI'!$H$4:$H$28,'Base CDI'!$J$4:$J$29,S184,"Cubic","Extrapolate=Linear","MultiX=Average","Skip=True","Sort=True")</f>
        <v>14.761536802680411</v>
      </c>
      <c r="U184" s="43">
        <f ca="1">_xll.BInterpol('Base CDI'!$H$4:$H$28,'Base CDI'!$I$4:$I$29,S184,"Cubic","Extrapolate=Linear","MultiX=Average","Skip=True","Sort=True")</f>
        <v>14.758498237748224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46120</v>
      </c>
      <c r="T185" s="43">
        <f ca="1">_xll.BInterpol('Base CDI'!$H$4:$H$28,'Base CDI'!$J$4:$J$29,S185,"Cubic","Extrapolate=Linear","MultiX=Average","Skip=True","Sort=True")</f>
        <v>14.759907050372856</v>
      </c>
      <c r="U185" s="43">
        <f ca="1">_xll.BInterpol('Base CDI'!$H$4:$H$28,'Base CDI'!$I$4:$I$29,S185,"Cubic","Extrapolate=Linear","MultiX=Average","Skip=True","Sort=True")</f>
        <v>14.75685741288436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46121</v>
      </c>
      <c r="T186" s="43">
        <f ca="1">_xll.BInterpol('Base CDI'!$H$4:$H$28,'Base CDI'!$J$4:$J$29,S186,"Cubic","Extrapolate=Linear","MultiX=Average","Skip=True","Sort=True")</f>
        <v>14.758269903210998</v>
      </c>
      <c r="U186" s="43">
        <f ca="1">_xll.BInterpol('Base CDI'!$H$4:$H$28,'Base CDI'!$I$4:$I$29,S186,"Cubic","Extrapolate=Linear","MultiX=Average","Skip=True","Sort=True")</f>
        <v>14.755209188759052</v>
      </c>
    </row>
    <row r="187" spans="16:21" x14ac:dyDescent="0.25">
      <c r="P187" s="10">
        <v>34778</v>
      </c>
      <c r="Q187">
        <v>1.412787</v>
      </c>
      <c r="S187" s="42">
        <f t="shared" ca="1" si="7"/>
        <v>46122</v>
      </c>
      <c r="T187" s="43">
        <f ca="1">_xll.BInterpol('Base CDI'!$H$4:$H$28,'Base CDI'!$J$4:$J$29,S187,"Cubic","Extrapolate=Linear","MultiX=Average","Skip=True","Sort=True")</f>
        <v>14.7566252841651</v>
      </c>
      <c r="U187" s="43">
        <f ca="1">_xll.BInterpol('Base CDI'!$H$4:$H$28,'Base CDI'!$I$4:$I$29,S187,"Cubic","Extrapolate=Linear","MultiX=Average","Skip=True","Sort=True")</f>
        <v>14.75355348829666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46123</v>
      </c>
      <c r="T188" s="43">
        <f ca="1">_xll.BInterpol('Base CDI'!$H$4:$H$28,'Base CDI'!$J$4:$J$29,S188,"Cubic","Extrapolate=Linear","MultiX=Average","Skip=True","Sort=True")</f>
        <v>14.754973116205431</v>
      </c>
      <c r="U188" s="43">
        <f ca="1">_xll.BInterpol('Base CDI'!$H$4:$H$28,'Base CDI'!$I$4:$I$29,S188,"Cubic","Extrapolate=Linear","MultiX=Average","Skip=True","Sort=True")</f>
        <v>14.751890234421543</v>
      </c>
    </row>
    <row r="189" spans="16:21" x14ac:dyDescent="0.25">
      <c r="P189" s="10">
        <v>34780</v>
      </c>
      <c r="Q189">
        <v>1.418501</v>
      </c>
      <c r="S189" s="42">
        <f t="shared" ca="1" si="7"/>
        <v>46124</v>
      </c>
      <c r="T189" s="43">
        <f ca="1">_xll.BInterpol('Base CDI'!$H$4:$H$28,'Base CDI'!$J$4:$J$29,S189,"Cubic","Extrapolate=Linear","MultiX=Average","Skip=True","Sort=True")</f>
        <v>14.753313322302258</v>
      </c>
      <c r="U189" s="43">
        <f ca="1">_xll.BInterpol('Base CDI'!$H$4:$H$28,'Base CDI'!$I$4:$I$29,S189,"Cubic","Extrapolate=Linear","MultiX=Average","Skip=True","Sort=True")</f>
        <v>14.750219350058064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46125</v>
      </c>
      <c r="T190" s="43">
        <f ca="1">_xll.BInterpol('Base CDI'!$H$4:$H$28,'Base CDI'!$J$4:$J$29,S190,"Cubic","Extrapolate=Linear","MultiX=Average","Skip=True","Sort=True")</f>
        <v>14.75164582542585</v>
      </c>
      <c r="U190" s="43">
        <f ca="1">_xll.BInterpol('Base CDI'!$H$4:$H$28,'Base CDI'!$I$4:$I$29,S190,"Cubic","Extrapolate=Linear","MultiX=Average","Skip=True","Sort=True")</f>
        <v>14.748540758130583</v>
      </c>
    </row>
    <row r="191" spans="16:21" x14ac:dyDescent="0.25">
      <c r="P191" s="10">
        <v>34782</v>
      </c>
      <c r="Q191">
        <v>1.424228</v>
      </c>
      <c r="S191" s="42">
        <f t="shared" ca="1" si="7"/>
        <v>46126</v>
      </c>
      <c r="T191" s="43">
        <f ca="1">_xll.BInterpol('Base CDI'!$H$4:$H$28,'Base CDI'!$J$4:$J$29,S191,"Cubic","Extrapolate=Linear","MultiX=Average","Skip=True","Sort=True")</f>
        <v>14.749970548546473</v>
      </c>
      <c r="U191" s="43">
        <f ca="1">_xll.BInterpol('Base CDI'!$H$4:$H$28,'Base CDI'!$I$4:$I$29,S191,"Cubic","Extrapolate=Linear","MultiX=Average","Skip=True","Sort=True")</f>
        <v>14.746854381563455</v>
      </c>
    </row>
    <row r="192" spans="16:21" x14ac:dyDescent="0.25">
      <c r="P192" s="10">
        <v>34785</v>
      </c>
      <c r="Q192">
        <v>1.4271</v>
      </c>
      <c r="S192" s="42">
        <f t="shared" ca="1" si="7"/>
        <v>46127</v>
      </c>
      <c r="T192" s="43">
        <f ca="1">_xll.BInterpol('Base CDI'!$H$4:$H$28,'Base CDI'!$J$4:$J$29,S192,"Cubic","Extrapolate=Linear","MultiX=Average","Skip=True","Sort=True")</f>
        <v>14.748287414634397</v>
      </c>
      <c r="U192" s="43">
        <f ca="1">_xll.BInterpol('Base CDI'!$H$4:$H$28,'Base CDI'!$I$4:$I$29,S192,"Cubic","Extrapolate=Linear","MultiX=Average","Skip=True","Sort=True")</f>
        <v>14.745160143281046</v>
      </c>
    </row>
    <row r="193" spans="16:21" x14ac:dyDescent="0.25">
      <c r="P193" s="10">
        <v>34786</v>
      </c>
      <c r="Q193">
        <v>1.429978</v>
      </c>
      <c r="S193" s="42">
        <f t="shared" ca="1" si="7"/>
        <v>46128</v>
      </c>
      <c r="T193" s="43">
        <f ca="1">_xll.BInterpol('Base CDI'!$H$4:$H$28,'Base CDI'!$J$4:$J$29,S193,"Cubic","Extrapolate=Linear","MultiX=Average","Skip=True","Sort=True")</f>
        <v>14.746596346659887</v>
      </c>
      <c r="U193" s="43">
        <f ca="1">_xll.BInterpol('Base CDI'!$H$4:$H$28,'Base CDI'!$I$4:$I$29,S193,"Cubic","Extrapolate=Linear","MultiX=Average","Skip=True","Sort=True")</f>
        <v>14.743457966207711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46129</v>
      </c>
      <c r="T194" s="43">
        <f ca="1">_xll.BInterpol('Base CDI'!$H$4:$H$28,'Base CDI'!$J$4:$J$29,S194,"Cubic","Extrapolate=Linear","MultiX=Average","Skip=True","Sort=True")</f>
        <v>14.744897267593213</v>
      </c>
      <c r="U194" s="43">
        <f ca="1">_xll.BInterpol('Base CDI'!$H$4:$H$28,'Base CDI'!$I$4:$I$29,S194,"Cubic","Extrapolate=Linear","MultiX=Average","Skip=True","Sort=True")</f>
        <v>14.741747773267814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46130</v>
      </c>
      <c r="T195" s="43">
        <f ca="1">_xll.BInterpol('Base CDI'!$H$4:$H$28,'Base CDI'!$J$4:$J$29,S195,"Cubic","Extrapolate=Linear","MultiX=Average","Skip=True","Sort=True")</f>
        <v>14.743190100404641</v>
      </c>
      <c r="U195" s="43">
        <f ca="1">_xll.BInterpol('Base CDI'!$H$4:$H$28,'Base CDI'!$I$4:$I$29,S195,"Cubic","Extrapolate=Linear","MultiX=Average","Skip=True","Sort=True")</f>
        <v>14.740029487385712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46131</v>
      </c>
      <c r="T196" s="43">
        <f ca="1">_xll.BInterpol('Base CDI'!$H$4:$H$28,'Base CDI'!$J$4:$J$29,S196,"Cubic","Extrapolate=Linear","MultiX=Average","Skip=True","Sort=True")</f>
        <v>14.741474768064439</v>
      </c>
      <c r="U196" s="43">
        <f ca="1">_xll.BInterpol('Base CDI'!$H$4:$H$28,'Base CDI'!$I$4:$I$29,S196,"Cubic","Extrapolate=Linear","MultiX=Average","Skip=True","Sort=True")</f>
        <v>14.738303031485767</v>
      </c>
    </row>
    <row r="197" spans="16:21" x14ac:dyDescent="0.25">
      <c r="P197" s="10">
        <v>34792</v>
      </c>
      <c r="Q197">
        <v>1.442186</v>
      </c>
      <c r="S197" s="42">
        <f t="shared" ca="1" si="7"/>
        <v>46132</v>
      </c>
      <c r="T197" s="43">
        <f ca="1">_xll.BInterpol('Base CDI'!$H$4:$H$28,'Base CDI'!$J$4:$J$29,S197,"Cubic","Extrapolate=Linear","MultiX=Average","Skip=True","Sort=True")</f>
        <v>14.739751193542874</v>
      </c>
      <c r="U197" s="43">
        <f ca="1">_xll.BInterpol('Base CDI'!$H$4:$H$28,'Base CDI'!$I$4:$I$29,S197,"Cubic","Extrapolate=Linear","MultiX=Average","Skip=True","Sort=True")</f>
        <v>14.736568328492337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46133</v>
      </c>
      <c r="T198" s="43">
        <f ca="1">_xll.BInterpol('Base CDI'!$H$4:$H$28,'Base CDI'!$J$4:$J$29,S198,"Cubic","Extrapolate=Linear","MultiX=Average","Skip=True","Sort=True")</f>
        <v>14.738019299810215</v>
      </c>
      <c r="U198" s="43">
        <f ca="1">_xll.BInterpol('Base CDI'!$H$4:$H$28,'Base CDI'!$I$4:$I$29,S198,"Cubic","Extrapolate=Linear","MultiX=Average","Skip=True","Sort=True")</f>
        <v>14.734825301329783</v>
      </c>
    </row>
    <row r="199" spans="16:21" x14ac:dyDescent="0.25">
      <c r="P199" s="10">
        <v>34794</v>
      </c>
      <c r="Q199">
        <v>1.44929</v>
      </c>
      <c r="S199" s="42">
        <f t="shared" ca="1" si="7"/>
        <v>46134</v>
      </c>
      <c r="T199" s="43">
        <f ca="1">_xll.BInterpol('Base CDI'!$H$4:$H$28,'Base CDI'!$J$4:$J$29,S199,"Cubic","Extrapolate=Linear","MultiX=Average","Skip=True","Sort=True")</f>
        <v>14.73627900983673</v>
      </c>
      <c r="U199" s="43">
        <f ca="1">_xll.BInterpol('Base CDI'!$H$4:$H$28,'Base CDI'!$I$4:$I$29,S199,"Cubic","Extrapolate=Linear","MultiX=Average","Skip=True","Sort=True")</f>
        <v>14.733073872922466</v>
      </c>
    </row>
    <row r="200" spans="16:21" x14ac:dyDescent="0.25">
      <c r="P200" s="10">
        <v>34795</v>
      </c>
      <c r="Q200">
        <v>1.452855</v>
      </c>
      <c r="S200" s="42">
        <f t="shared" ca="1" si="7"/>
        <v>46135</v>
      </c>
      <c r="T200" s="43">
        <f ca="1">_xll.BInterpol('Base CDI'!$H$4:$H$28,'Base CDI'!$J$4:$J$29,S200,"Cubic","Extrapolate=Linear","MultiX=Average","Skip=True","Sort=True")</f>
        <v>14.734530246592685</v>
      </c>
      <c r="U200" s="43">
        <f ca="1">_xll.BInterpol('Base CDI'!$H$4:$H$28,'Base CDI'!$I$4:$I$29,S200,"Cubic","Extrapolate=Linear","MultiX=Average","Skip=True","Sort=True")</f>
        <v>14.731313966194746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46136</v>
      </c>
      <c r="T201" s="43">
        <f ca="1">_xll.BInterpol('Base CDI'!$H$4:$H$28,'Base CDI'!$J$4:$J$29,S201,"Cubic","Extrapolate=Linear","MultiX=Average","Skip=True","Sort=True")</f>
        <v>14.732772933048349</v>
      </c>
      <c r="U201" s="43">
        <f ca="1">_xll.BInterpol('Base CDI'!$H$4:$H$28,'Base CDI'!$I$4:$I$29,S201,"Cubic","Extrapolate=Linear","MultiX=Average","Skip=True","Sort=True")</f>
        <v>14.72954550407098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46137</v>
      </c>
      <c r="T202" s="43">
        <f ca="1">_xll.BInterpol('Base CDI'!$H$4:$H$28,'Base CDI'!$J$4:$J$29,S202,"Cubic","Extrapolate=Linear","MultiX=Average","Skip=True","Sort=True")</f>
        <v>14.731006992173988</v>
      </c>
      <c r="U202" s="43">
        <f ca="1">_xll.BInterpol('Base CDI'!$H$4:$H$28,'Base CDI'!$I$4:$I$29,S202,"Cubic","Extrapolate=Linear","MultiX=Average","Skip=True","Sort=True")</f>
        <v>14.72776840947553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46138</v>
      </c>
      <c r="T203" s="43">
        <f ca="1">_xll.BInterpol('Base CDI'!$H$4:$H$28,'Base CDI'!$J$4:$J$29,S203,"Cubic","Extrapolate=Linear","MultiX=Average","Skip=True","Sort=True")</f>
        <v>14.72923234693987</v>
      </c>
      <c r="U203" s="43">
        <f ca="1">_xll.BInterpol('Base CDI'!$H$4:$H$28,'Base CDI'!$I$4:$I$29,S203,"Cubic","Extrapolate=Linear","MultiX=Average","Skip=True","Sort=True")</f>
        <v>14.725982605332756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46139</v>
      </c>
      <c r="T204" s="43">
        <f ca="1">_xll.BInterpol('Base CDI'!$H$4:$H$28,'Base CDI'!$J$4:$J$29,S204,"Cubic","Extrapolate=Linear","MultiX=Average","Skip=True","Sort=True")</f>
        <v>14.727448920316265</v>
      </c>
      <c r="U204" s="43">
        <f ca="1">_xll.BInterpol('Base CDI'!$H$4:$H$28,'Base CDI'!$I$4:$I$29,S204,"Cubic","Extrapolate=Linear","MultiX=Average","Skip=True","Sort=True")</f>
        <v>14.724188014567019</v>
      </c>
    </row>
    <row r="205" spans="16:21" x14ac:dyDescent="0.25">
      <c r="P205" s="10">
        <v>34806</v>
      </c>
      <c r="Q205">
        <v>1.470907</v>
      </c>
      <c r="S205" s="42">
        <f t="shared" ca="1" si="8"/>
        <v>46140</v>
      </c>
      <c r="T205" s="43">
        <f ca="1">_xll.BInterpol('Base CDI'!$H$4:$H$28,'Base CDI'!$J$4:$J$29,S205,"Cubic","Extrapolate=Linear","MultiX=Average","Skip=True","Sort=True")</f>
        <v>14.725656635273438</v>
      </c>
      <c r="U205" s="43">
        <f ca="1">_xll.BInterpol('Base CDI'!$H$4:$H$28,'Base CDI'!$I$4:$I$29,S205,"Cubic","Extrapolate=Linear","MultiX=Average","Skip=True","Sort=True")</f>
        <v>14.722384560102677</v>
      </c>
    </row>
    <row r="206" spans="16:21" x14ac:dyDescent="0.25">
      <c r="P206" s="10">
        <v>34807</v>
      </c>
      <c r="Q206">
        <v>1.474564</v>
      </c>
      <c r="S206" s="42">
        <f t="shared" ca="1" si="8"/>
        <v>46141</v>
      </c>
      <c r="T206" s="43">
        <f ca="1">_xll.BInterpol('Base CDI'!$H$4:$H$28,'Base CDI'!$J$4:$J$29,S206,"Cubic","Extrapolate=Linear","MultiX=Average","Skip=True","Sort=True")</f>
        <v>14.723855414781658</v>
      </c>
      <c r="U206" s="43">
        <f ca="1">_xll.BInterpol('Base CDI'!$H$4:$H$28,'Base CDI'!$I$4:$I$29,S206,"Cubic","Extrapolate=Linear","MultiX=Average","Skip=True","Sort=True")</f>
        <v>14.720572164864091</v>
      </c>
    </row>
    <row r="207" spans="16:21" x14ac:dyDescent="0.25">
      <c r="P207" s="10">
        <v>34808</v>
      </c>
      <c r="Q207">
        <v>1.478216</v>
      </c>
      <c r="S207" s="42">
        <f t="shared" ca="1" si="8"/>
        <v>46142</v>
      </c>
      <c r="T207" s="43">
        <f ca="1">_xll.BInterpol('Base CDI'!$H$4:$H$28,'Base CDI'!$J$4:$J$29,S207,"Cubic","Extrapolate=Linear","MultiX=Average","Skip=True","Sort=True")</f>
        <v>14.722045181811191</v>
      </c>
      <c r="U207" s="43">
        <f ca="1">_xll.BInterpol('Base CDI'!$H$4:$H$28,'Base CDI'!$I$4:$I$29,S207,"Cubic","Extrapolate=Linear","MultiX=Average","Skip=True","Sort=True")</f>
        <v>14.718750751775621</v>
      </c>
    </row>
    <row r="208" spans="16:21" x14ac:dyDescent="0.25">
      <c r="P208" s="10">
        <v>34809</v>
      </c>
      <c r="Q208">
        <v>1.481868</v>
      </c>
      <c r="S208" s="42">
        <f t="shared" ca="1" si="8"/>
        <v>46143</v>
      </c>
      <c r="T208" s="43">
        <f ca="1">_xll.BInterpol('Base CDI'!$H$4:$H$28,'Base CDI'!$J$4:$J$29,S208,"Cubic","Extrapolate=Linear","MultiX=Average","Skip=True","Sort=True")</f>
        <v>14.720225859332308</v>
      </c>
      <c r="U208" s="43">
        <f ca="1">_xll.BInterpol('Base CDI'!$H$4:$H$28,'Base CDI'!$I$4:$I$29,S208,"Cubic","Extrapolate=Linear","MultiX=Average","Skip=True","Sort=True")</f>
        <v>14.716920243761626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46144</v>
      </c>
      <c r="T209" s="43">
        <f ca="1">_xll.BInterpol('Base CDI'!$H$4:$H$28,'Base CDI'!$J$4:$J$29,S209,"Cubic","Extrapolate=Linear","MultiX=Average","Skip=True","Sort=True")</f>
        <v>14.718397370315273</v>
      </c>
      <c r="U209" s="43">
        <f ca="1">_xll.BInterpol('Base CDI'!$H$4:$H$28,'Base CDI'!$I$4:$I$29,S209,"Cubic","Extrapolate=Linear","MultiX=Average","Skip=True","Sort=True")</f>
        <v>14.715080563746467</v>
      </c>
    </row>
    <row r="210" spans="16:21" x14ac:dyDescent="0.25">
      <c r="P210" s="10">
        <v>34814</v>
      </c>
      <c r="Q210">
        <v>1.489177</v>
      </c>
      <c r="S210" s="42">
        <f t="shared" ca="1" si="8"/>
        <v>46145</v>
      </c>
      <c r="T210" s="43">
        <f ca="1">_xll.BInterpol('Base CDI'!$H$4:$H$28,'Base CDI'!$J$4:$J$29,S210,"Cubic","Extrapolate=Linear","MultiX=Average","Skip=True","Sort=True")</f>
        <v>14.716559637730356</v>
      </c>
      <c r="U210" s="43">
        <f ca="1">_xll.BInterpol('Base CDI'!$H$4:$H$28,'Base CDI'!$I$4:$I$29,S210,"Cubic","Extrapolate=Linear","MultiX=Average","Skip=True","Sort=True")</f>
        <v>14.713231634654504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46146</v>
      </c>
      <c r="T211" s="43">
        <f ca="1">_xll.BInterpol('Base CDI'!$H$4:$H$28,'Base CDI'!$J$4:$J$29,S211,"Cubic","Extrapolate=Linear","MultiX=Average","Skip=True","Sort=True")</f>
        <v>14.714712584547822</v>
      </c>
      <c r="U211" s="43">
        <f ca="1">_xll.BInterpol('Base CDI'!$H$4:$H$28,'Base CDI'!$I$4:$I$29,S211,"Cubic","Extrapolate=Linear","MultiX=Average","Skip=True","Sort=True")</f>
        <v>14.711373379410096</v>
      </c>
    </row>
    <row r="212" spans="16:21" x14ac:dyDescent="0.25">
      <c r="P212" s="10">
        <v>34816</v>
      </c>
      <c r="Q212">
        <v>1.496513</v>
      </c>
      <c r="S212" s="42">
        <f t="shared" ca="1" si="8"/>
        <v>46147</v>
      </c>
      <c r="T212" s="43">
        <f ca="1">_xll.BInterpol('Base CDI'!$H$4:$H$28,'Base CDI'!$J$4:$J$29,S212,"Cubic","Extrapolate=Linear","MultiX=Average","Skip=True","Sort=True")</f>
        <v>14.712856133737942</v>
      </c>
      <c r="U212" s="43">
        <f ca="1">_xll.BInterpol('Base CDI'!$H$4:$H$28,'Base CDI'!$I$4:$I$29,S212,"Cubic","Extrapolate=Linear","MultiX=Average","Skip=True","Sort=True")</f>
        <v>14.709505720937603</v>
      </c>
    </row>
    <row r="213" spans="16:21" x14ac:dyDescent="0.25">
      <c r="P213" s="10">
        <v>34817</v>
      </c>
      <c r="Q213">
        <v>1.500194</v>
      </c>
      <c r="S213" s="42">
        <f t="shared" ca="1" si="8"/>
        <v>46148</v>
      </c>
      <c r="T213" s="43">
        <f ca="1">_xll.BInterpol('Base CDI'!$H$4:$H$28,'Base CDI'!$J$4:$J$29,S213,"Cubic","Extrapolate=Linear","MultiX=Average","Skip=True","Sort=True")</f>
        <v>14.710990208270982</v>
      </c>
      <c r="U213" s="43">
        <f ca="1">_xll.BInterpol('Base CDI'!$H$4:$H$28,'Base CDI'!$I$4:$I$29,S213,"Cubic","Extrapolate=Linear","MultiX=Average","Skip=True","Sort=True")</f>
        <v>14.707628582161387</v>
      </c>
    </row>
    <row r="214" spans="16:21" x14ac:dyDescent="0.25">
      <c r="P214" s="10">
        <v>34821</v>
      </c>
      <c r="Q214">
        <v>1.503045</v>
      </c>
      <c r="S214" s="42">
        <f t="shared" ca="1" si="8"/>
        <v>46149</v>
      </c>
      <c r="T214" s="43">
        <f ca="1">_xll.BInterpol('Base CDI'!$H$4:$H$28,'Base CDI'!$J$4:$J$29,S214,"Cubic","Extrapolate=Linear","MultiX=Average","Skip=True","Sort=True")</f>
        <v>14.709114731117209</v>
      </c>
      <c r="U214" s="43">
        <f ca="1">_xll.BInterpol('Base CDI'!$H$4:$H$28,'Base CDI'!$I$4:$I$29,S214,"Cubic","Extrapolate=Linear","MultiX=Average","Skip=True","Sort=True")</f>
        <v>14.705741886005805</v>
      </c>
    </row>
    <row r="215" spans="16:21" x14ac:dyDescent="0.25">
      <c r="P215" s="10">
        <v>34822</v>
      </c>
      <c r="Q215">
        <v>1.505906</v>
      </c>
      <c r="S215" s="42">
        <f t="shared" ca="1" si="8"/>
        <v>46150</v>
      </c>
      <c r="T215" s="43">
        <f ca="1">_xll.BInterpol('Base CDI'!$H$4:$H$28,'Base CDI'!$J$4:$J$29,S215,"Cubic","Extrapolate=Linear","MultiX=Average","Skip=True","Sort=True")</f>
        <v>14.707229625246891</v>
      </c>
      <c r="U215" s="43">
        <f ca="1">_xll.BInterpol('Base CDI'!$H$4:$H$28,'Base CDI'!$I$4:$I$29,S215,"Cubic","Extrapolate=Linear","MultiX=Average","Skip=True","Sort=True")</f>
        <v>14.703845555395221</v>
      </c>
    </row>
    <row r="216" spans="16:21" x14ac:dyDescent="0.25">
      <c r="P216" s="10">
        <v>34823</v>
      </c>
      <c r="Q216">
        <v>1.508802</v>
      </c>
      <c r="S216" s="42">
        <f t="shared" ca="1" si="8"/>
        <v>46151</v>
      </c>
      <c r="T216" s="43">
        <f ca="1">_xll.BInterpol('Base CDI'!$H$4:$H$28,'Base CDI'!$J$4:$J$29,S216,"Cubic","Extrapolate=Linear","MultiX=Average","Skip=True","Sort=True")</f>
        <v>14.705334813630296</v>
      </c>
      <c r="U216" s="43">
        <f ca="1">_xll.BInterpol('Base CDI'!$H$4:$H$28,'Base CDI'!$I$4:$I$29,S216,"Cubic","Extrapolate=Linear","MultiX=Average","Skip=True","Sort=True")</f>
        <v>14.70193951325399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46152</v>
      </c>
      <c r="T217" s="43">
        <f ca="1">_xll.BInterpol('Base CDI'!$H$4:$H$28,'Base CDI'!$J$4:$J$29,S217,"Cubic","Extrapolate=Linear","MultiX=Average","Skip=True","Sort=True")</f>
        <v>14.703430219237694</v>
      </c>
      <c r="U217" s="43">
        <f ca="1">_xll.BInterpol('Base CDI'!$H$4:$H$28,'Base CDI'!$I$4:$I$29,S217,"Cubic","Extrapolate=Linear","MultiX=Average","Skip=True","Sort=True")</f>
        <v>14.700023682506474</v>
      </c>
    </row>
    <row r="218" spans="16:21" x14ac:dyDescent="0.25">
      <c r="P218" s="10">
        <v>34827</v>
      </c>
      <c r="Q218">
        <v>1.514586</v>
      </c>
      <c r="S218" s="42">
        <f t="shared" ca="1" si="8"/>
        <v>46153</v>
      </c>
      <c r="T218" s="43">
        <f ca="1">_xll.BInterpol('Base CDI'!$H$4:$H$28,'Base CDI'!$J$4:$J$29,S218,"Cubic","Extrapolate=Linear","MultiX=Average","Skip=True","Sort=True")</f>
        <v>14.701515765039348</v>
      </c>
      <c r="U218" s="43">
        <f ca="1">_xll.BInterpol('Base CDI'!$H$4:$H$28,'Base CDI'!$I$4:$I$29,S218,"Cubic","Extrapolate=Linear","MultiX=Average","Skip=True","Sort=True")</f>
        <v>14.698097986077034</v>
      </c>
    </row>
    <row r="219" spans="16:21" x14ac:dyDescent="0.25">
      <c r="P219" s="10">
        <v>34828</v>
      </c>
      <c r="Q219">
        <v>1.517479</v>
      </c>
      <c r="S219" s="42">
        <f t="shared" ca="1" si="8"/>
        <v>46154</v>
      </c>
      <c r="T219" s="43">
        <f ca="1">_xll.BInterpol('Base CDI'!$H$4:$H$28,'Base CDI'!$J$4:$J$29,S219,"Cubic","Extrapolate=Linear","MultiX=Average","Skip=True","Sort=True")</f>
        <v>14.699591374005529</v>
      </c>
      <c r="U219" s="43">
        <f ca="1">_xll.BInterpol('Base CDI'!$H$4:$H$28,'Base CDI'!$I$4:$I$29,S219,"Cubic","Extrapolate=Linear","MultiX=Average","Skip=True","Sort=True")</f>
        <v>14.696162346890031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46155</v>
      </c>
      <c r="T220" s="43">
        <f ca="1">_xll.BInterpol('Base CDI'!$H$4:$H$28,'Base CDI'!$J$4:$J$29,S220,"Cubic","Extrapolate=Linear","MultiX=Average","Skip=True","Sort=True")</f>
        <v>14.697656969106502</v>
      </c>
      <c r="U220" s="43">
        <f ca="1">_xll.BInterpol('Base CDI'!$H$4:$H$28,'Base CDI'!$I$4:$I$29,S220,"Cubic","Extrapolate=Linear","MultiX=Average","Skip=True","Sort=True")</f>
        <v>14.694216687869821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46156</v>
      </c>
      <c r="T221" s="43">
        <f ca="1">_xll.BInterpol('Base CDI'!$H$4:$H$28,'Base CDI'!$J$4:$J$29,S221,"Cubic","Extrapolate=Linear","MultiX=Average","Skip=True","Sort=True")</f>
        <v>14.695712473312538</v>
      </c>
      <c r="U221" s="43">
        <f ca="1">_xll.BInterpol('Base CDI'!$H$4:$H$28,'Base CDI'!$I$4:$I$29,S221,"Cubic","Extrapolate=Linear","MultiX=Average","Skip=True","Sort=True")</f>
        <v>14.692260931940767</v>
      </c>
    </row>
    <row r="222" spans="16:21" x14ac:dyDescent="0.25">
      <c r="P222" s="10">
        <v>34831</v>
      </c>
      <c r="Q222">
        <v>1.526216</v>
      </c>
      <c r="S222" s="42">
        <f t="shared" ca="1" si="8"/>
        <v>46157</v>
      </c>
      <c r="T222" s="43">
        <f ca="1">_xll.BInterpol('Base CDI'!$H$4:$H$28,'Base CDI'!$J$4:$J$29,S222,"Cubic","Extrapolate=Linear","MultiX=Average","Skip=True","Sort=True")</f>
        <v>14.693757809593901</v>
      </c>
      <c r="U222" s="43">
        <f ca="1">_xll.BInterpol('Base CDI'!$H$4:$H$28,'Base CDI'!$I$4:$I$29,S222,"Cubic","Extrapolate=Linear","MultiX=Average","Skip=True","Sort=True")</f>
        <v>14.690295002027229</v>
      </c>
    </row>
    <row r="223" spans="16:21" x14ac:dyDescent="0.25">
      <c r="P223" s="10">
        <v>34834</v>
      </c>
      <c r="Q223">
        <v>1.529131</v>
      </c>
      <c r="S223" s="42">
        <f t="shared" ca="1" si="8"/>
        <v>46158</v>
      </c>
      <c r="T223" s="43">
        <f ca="1">_xll.BInterpol('Base CDI'!$H$4:$H$28,'Base CDI'!$J$4:$J$29,S223,"Cubic","Extrapolate=Linear","MultiX=Average","Skip=True","Sort=True")</f>
        <v>14.691792900920863</v>
      </c>
      <c r="U223" s="43">
        <f ca="1">_xll.BInterpol('Base CDI'!$H$4:$H$28,'Base CDI'!$I$4:$I$29,S223,"Cubic","Extrapolate=Linear","MultiX=Average","Skip=True","Sort=True")</f>
        <v>14.688318821053565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46159</v>
      </c>
      <c r="T224" s="43">
        <f ca="1">_xll.BInterpol('Base CDI'!$H$4:$H$28,'Base CDI'!$J$4:$J$29,S224,"Cubic","Extrapolate=Linear","MultiX=Average","Skip=True","Sort=True")</f>
        <v>14.689817670263686</v>
      </c>
      <c r="U224" s="43">
        <f ca="1">_xll.BInterpol('Base CDI'!$H$4:$H$28,'Base CDI'!$I$4:$I$29,S224,"Cubic","Extrapolate=Linear","MultiX=Average","Skip=True","Sort=True")</f>
        <v>14.686332311944136</v>
      </c>
    </row>
    <row r="225" spans="16:21" x14ac:dyDescent="0.25">
      <c r="P225" s="10">
        <v>34836</v>
      </c>
      <c r="Q225">
        <v>1.534958</v>
      </c>
      <c r="S225" s="42">
        <f t="shared" ca="1" si="8"/>
        <v>46160</v>
      </c>
      <c r="T225" s="43">
        <f ca="1">_xll.BInterpol('Base CDI'!$H$4:$H$28,'Base CDI'!$J$4:$J$29,S225,"Cubic","Extrapolate=Linear","MultiX=Average","Skip=True","Sort=True")</f>
        <v>14.687832040592644</v>
      </c>
      <c r="U225" s="43">
        <f ca="1">_xll.BInterpol('Base CDI'!$H$4:$H$28,'Base CDI'!$I$4:$I$29,S225,"Cubic","Extrapolate=Linear","MultiX=Average","Skip=True","Sort=True")</f>
        <v>14.684335397623302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46161</v>
      </c>
      <c r="T226" s="43">
        <f ca="1">_xll.BInterpol('Base CDI'!$H$4:$H$28,'Base CDI'!$J$4:$J$29,S226,"Cubic","Extrapolate=Linear","MultiX=Average","Skip=True","Sort=True")</f>
        <v>14.685835934878</v>
      </c>
      <c r="U226" s="43">
        <f ca="1">_xll.BInterpol('Base CDI'!$H$4:$H$28,'Base CDI'!$I$4:$I$29,S226,"Cubic","Extrapolate=Linear","MultiX=Average","Skip=True","Sort=True")</f>
        <v>14.682328001015424</v>
      </c>
    </row>
    <row r="227" spans="16:21" x14ac:dyDescent="0.25">
      <c r="P227" s="10">
        <v>34838</v>
      </c>
      <c r="Q227">
        <v>1.540781</v>
      </c>
      <c r="S227" s="42">
        <f t="shared" ca="1" si="8"/>
        <v>46162</v>
      </c>
      <c r="T227" s="43">
        <f ca="1">_xll.BInterpol('Base CDI'!$H$4:$H$28,'Base CDI'!$J$4:$J$29,S227,"Cubic","Extrapolate=Linear","MultiX=Average","Skip=True","Sort=True")</f>
        <v>14.683829276090021</v>
      </c>
      <c r="U227" s="43">
        <f ca="1">_xll.BInterpol('Base CDI'!$H$4:$H$28,'Base CDI'!$I$4:$I$29,S227,"Cubic","Extrapolate=Linear","MultiX=Average","Skip=True","Sort=True")</f>
        <v>14.680310045044861</v>
      </c>
    </row>
    <row r="228" spans="16:21" x14ac:dyDescent="0.25">
      <c r="P228" s="10">
        <v>34841</v>
      </c>
      <c r="Q228">
        <v>1.543698</v>
      </c>
      <c r="S228" s="42">
        <f t="shared" ca="1" si="8"/>
        <v>46163</v>
      </c>
      <c r="T228" s="43">
        <f ca="1">_xll.BInterpol('Base CDI'!$H$4:$H$28,'Base CDI'!$J$4:$J$29,S228,"Cubic","Extrapolate=Linear","MultiX=Average","Skip=True","Sort=True")</f>
        <v>14.68181198719898</v>
      </c>
      <c r="U228" s="43">
        <f ca="1">_xll.BInterpol('Base CDI'!$H$4:$H$28,'Base CDI'!$I$4:$I$29,S228,"Cubic","Extrapolate=Linear","MultiX=Average","Skip=True","Sort=True")</f>
        <v>14.678281452635972</v>
      </c>
    </row>
    <row r="229" spans="16:21" x14ac:dyDescent="0.25">
      <c r="P229" s="10">
        <v>34842</v>
      </c>
      <c r="Q229">
        <v>1.546621</v>
      </c>
      <c r="S229" s="42">
        <f t="shared" ca="1" si="8"/>
        <v>46164</v>
      </c>
      <c r="T229" s="43">
        <f ca="1">_xll.BInterpol('Base CDI'!$H$4:$H$28,'Base CDI'!$J$4:$J$29,S229,"Cubic","Extrapolate=Linear","MultiX=Average","Skip=True","Sort=True")</f>
        <v>14.679783991175141</v>
      </c>
      <c r="U229" s="43">
        <f ca="1">_xll.BInterpol('Base CDI'!$H$4:$H$28,'Base CDI'!$I$4:$I$29,S229,"Cubic","Extrapolate=Linear","MultiX=Average","Skip=True","Sort=True")</f>
        <v>14.676242146713118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46165</v>
      </c>
      <c r="T230" s="43">
        <f ca="1">_xll.BInterpol('Base CDI'!$H$4:$H$28,'Base CDI'!$J$4:$J$29,S230,"Cubic","Extrapolate=Linear","MultiX=Average","Skip=True","Sort=True")</f>
        <v>14.677745210988769</v>
      </c>
      <c r="U230" s="43">
        <f ca="1">_xll.BInterpol('Base CDI'!$H$4:$H$28,'Base CDI'!$I$4:$I$29,S230,"Cubic","Extrapolate=Linear","MultiX=Average","Skip=True","Sort=True")</f>
        <v>14.674192050200659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46166</v>
      </c>
      <c r="T231" s="43">
        <f ca="1">_xll.BInterpol('Base CDI'!$H$4:$H$28,'Base CDI'!$J$4:$J$29,S231,"Cubic","Extrapolate=Linear","MultiX=Average","Skip=True","Sort=True")</f>
        <v>14.675695569610138</v>
      </c>
      <c r="U231" s="43">
        <f ca="1">_xll.BInterpol('Base CDI'!$H$4:$H$28,'Base CDI'!$I$4:$I$29,S231,"Cubic","Extrapolate=Linear","MultiX=Average","Skip=True","Sort=True")</f>
        <v>14.672131086022956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46167</v>
      </c>
      <c r="T232" s="43">
        <f ca="1">_xll.BInterpol('Base CDI'!$H$4:$H$28,'Base CDI'!$J$4:$J$29,S232,"Cubic","Extrapolate=Linear","MultiX=Average","Skip=True","Sort=True")</f>
        <v>14.673634990009511</v>
      </c>
      <c r="U232" s="43">
        <f ca="1">_xll.BInterpol('Base CDI'!$H$4:$H$28,'Base CDI'!$I$4:$I$29,S232,"Cubic","Extrapolate=Linear","MultiX=Average","Skip=True","Sort=True")</f>
        <v>14.670059177104367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46168</v>
      </c>
      <c r="T233" s="43">
        <f ca="1">_xll.BInterpol('Base CDI'!$H$4:$H$28,'Base CDI'!$J$4:$J$29,S233,"Cubic","Extrapolate=Linear","MultiX=Average","Skip=True","Sort=True")</f>
        <v>14.671563395157156</v>
      </c>
      <c r="U233" s="43">
        <f ca="1">_xll.BInterpol('Base CDI'!$H$4:$H$28,'Base CDI'!$I$4:$I$29,S233,"Cubic","Extrapolate=Linear","MultiX=Average","Skip=True","Sort=True")</f>
        <v>14.667976246369253</v>
      </c>
    </row>
    <row r="234" spans="16:21" x14ac:dyDescent="0.25">
      <c r="P234" s="10">
        <v>34849</v>
      </c>
      <c r="Q234">
        <v>1.561323</v>
      </c>
      <c r="S234" s="42">
        <f t="shared" ca="1" si="8"/>
        <v>46169</v>
      </c>
      <c r="T234" s="43">
        <f ca="1">_xll.BInterpol('Base CDI'!$H$4:$H$28,'Base CDI'!$J$4:$J$29,S234,"Cubic","Extrapolate=Linear","MultiX=Average","Skip=True","Sort=True")</f>
        <v>14.669480708023343</v>
      </c>
      <c r="U234" s="43">
        <f ca="1">_xll.BInterpol('Base CDI'!$H$4:$H$28,'Base CDI'!$I$4:$I$29,S234,"Cubic","Extrapolate=Linear","MultiX=Average","Skip=True","Sort=True")</f>
        <v>14.665882216741974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46170</v>
      </c>
      <c r="T235" s="43">
        <f ca="1">_xll.BInterpol('Base CDI'!$H$4:$H$28,'Base CDI'!$J$4:$J$29,S235,"Cubic","Extrapolate=Linear","MultiX=Average","Skip=True","Sort=True")</f>
        <v>14.667386851578337</v>
      </c>
      <c r="U235" s="43">
        <f ca="1">_xll.BInterpol('Base CDI'!$H$4:$H$28,'Base CDI'!$I$4:$I$29,S235,"Cubic","Extrapolate=Linear","MultiX=Average","Skip=True","Sort=True")</f>
        <v>14.663777011146889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46171</v>
      </c>
      <c r="T236" s="43">
        <f ca="1">_xll.BInterpol('Base CDI'!$H$4:$H$28,'Base CDI'!$J$4:$J$29,S236,"Cubic","Extrapolate=Linear","MultiX=Average","Skip=True","Sort=True")</f>
        <v>14.665281748792408</v>
      </c>
      <c r="U236" s="43">
        <f ca="1">_xll.BInterpol('Base CDI'!$H$4:$H$28,'Base CDI'!$I$4:$I$29,S236,"Cubic","Extrapolate=Linear","MultiX=Average","Skip=True","Sort=True")</f>
        <v>14.661660552508359</v>
      </c>
    </row>
    <row r="237" spans="16:21" x14ac:dyDescent="0.25">
      <c r="P237" s="10">
        <v>34852</v>
      </c>
      <c r="Q237">
        <v>1.570192</v>
      </c>
      <c r="S237" s="42">
        <f t="shared" ca="1" si="8"/>
        <v>46172</v>
      </c>
      <c r="T237" s="43">
        <f ca="1">_xll.BInterpol('Base CDI'!$H$4:$H$28,'Base CDI'!$J$4:$J$29,S237,"Cubic","Extrapolate=Linear","MultiX=Average","Skip=True","Sort=True")</f>
        <v>14.663165322635821</v>
      </c>
      <c r="U237" s="43">
        <f ca="1">_xll.BInterpol('Base CDI'!$H$4:$H$28,'Base CDI'!$I$4:$I$29,S237,"Cubic","Extrapolate=Linear","MultiX=Average","Skip=True","Sort=True")</f>
        <v>14.659532763750743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46173</v>
      </c>
      <c r="T238" s="43">
        <f ca="1">_xll.BInterpol('Base CDI'!$H$4:$H$28,'Base CDI'!$J$4:$J$29,S238,"Cubic","Extrapolate=Linear","MultiX=Average","Skip=True","Sort=True")</f>
        <v>14.661037496078846</v>
      </c>
      <c r="U238" s="43">
        <f ca="1">_xll.BInterpol('Base CDI'!$H$4:$H$28,'Base CDI'!$I$4:$I$29,S238,"Cubic","Extrapolate=Linear","MultiX=Average","Skip=True","Sort=True")</f>
        <v>14.657393567798403</v>
      </c>
    </row>
    <row r="239" spans="16:21" x14ac:dyDescent="0.25">
      <c r="P239" s="10">
        <v>34856</v>
      </c>
      <c r="Q239">
        <v>1.576133</v>
      </c>
      <c r="S239" s="42">
        <f t="shared" ca="1" si="8"/>
        <v>46174</v>
      </c>
      <c r="T239" s="43">
        <f ca="1">_xll.BInterpol('Base CDI'!$H$4:$H$28,'Base CDI'!$J$4:$J$29,S239,"Cubic","Extrapolate=Linear","MultiX=Average","Skip=True","Sort=True")</f>
        <v>14.658898192091749</v>
      </c>
      <c r="U239" s="43">
        <f ca="1">_xll.BInterpol('Base CDI'!$H$4:$H$28,'Base CDI'!$I$4:$I$29,S239,"Cubic","Extrapolate=Linear","MultiX=Average","Skip=True","Sort=True")</f>
        <v>14.655242887575696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46175</v>
      </c>
      <c r="T240" s="43">
        <f ca="1">_xll.BInterpol('Base CDI'!$H$4:$H$28,'Base CDI'!$J$4:$J$29,S240,"Cubic","Extrapolate=Linear","MultiX=Average","Skip=True","Sort=True")</f>
        <v>14.6567473336448</v>
      </c>
      <c r="U240" s="43">
        <f ca="1">_xll.BInterpol('Base CDI'!$H$4:$H$28,'Base CDI'!$I$4:$I$29,S240,"Cubic","Extrapolate=Linear","MultiX=Average","Skip=True","Sort=True")</f>
        <v>14.653080646006986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46176</v>
      </c>
      <c r="T241" s="43">
        <f ca="1">_xll.BInterpol('Base CDI'!$H$4:$H$28,'Base CDI'!$J$4:$J$29,S241,"Cubic","Extrapolate=Linear","MultiX=Average","Skip=True","Sort=True")</f>
        <v>14.654584843708264</v>
      </c>
      <c r="U241" s="43">
        <f ca="1">_xll.BInterpol('Base CDI'!$H$4:$H$28,'Base CDI'!$I$4:$I$29,S241,"Cubic","Extrapolate=Linear","MultiX=Average","Skip=True","Sort=True")</f>
        <v>14.650906766016627</v>
      </c>
    </row>
    <row r="242" spans="16:21" x14ac:dyDescent="0.25">
      <c r="P242" s="10">
        <v>34859</v>
      </c>
      <c r="Q242">
        <v>1.585102</v>
      </c>
      <c r="S242" s="42">
        <f t="shared" ca="1" si="8"/>
        <v>46177</v>
      </c>
      <c r="T242" s="43">
        <f ca="1">_xll.BInterpol('Base CDI'!$H$4:$H$28,'Base CDI'!$J$4:$J$29,S242,"Cubic","Extrapolate=Linear","MultiX=Average","Skip=True","Sort=True")</f>
        <v>14.652410645252411</v>
      </c>
      <c r="U242" s="43">
        <f ca="1">_xll.BInterpol('Base CDI'!$H$4:$H$28,'Base CDI'!$I$4:$I$29,S242,"Cubic","Extrapolate=Linear","MultiX=Average","Skip=True","Sort=True")</f>
        <v>14.648721170528985</v>
      </c>
    </row>
    <row r="243" spans="16:21" x14ac:dyDescent="0.25">
      <c r="P243" s="10">
        <v>34862</v>
      </c>
      <c r="Q243">
        <v>1.588104</v>
      </c>
      <c r="S243" s="42">
        <f t="shared" ca="1" si="8"/>
        <v>46178</v>
      </c>
      <c r="T243" s="43">
        <f ca="1">_xll.BInterpol('Base CDI'!$H$4:$H$28,'Base CDI'!$J$4:$J$29,S243,"Cubic","Extrapolate=Linear","MultiX=Average","Skip=True","Sort=True")</f>
        <v>14.650224661247506</v>
      </c>
      <c r="U243" s="43">
        <f ca="1">_xll.BInterpol('Base CDI'!$H$4:$H$28,'Base CDI'!$I$4:$I$29,S243,"Cubic","Extrapolate=Linear","MultiX=Average","Skip=True","Sort=True")</f>
        <v>14.646523782468417</v>
      </c>
    </row>
    <row r="244" spans="16:21" x14ac:dyDescent="0.25">
      <c r="P244" s="10">
        <v>34863</v>
      </c>
      <c r="Q244">
        <v>1.59111</v>
      </c>
      <c r="S244" s="42">
        <f t="shared" ca="1" si="8"/>
        <v>46179</v>
      </c>
      <c r="T244" s="43">
        <f ca="1">_xll.BInterpol('Base CDI'!$H$4:$H$28,'Base CDI'!$J$4:$J$29,S244,"Cubic","Extrapolate=Linear","MultiX=Average","Skip=True","Sort=True")</f>
        <v>14.648026814663819</v>
      </c>
      <c r="U244" s="43">
        <f ca="1">_xll.BInterpol('Base CDI'!$H$4:$H$28,'Base CDI'!$I$4:$I$29,S244,"Cubic","Extrapolate=Linear","MultiX=Average","Skip=True","Sort=True")</f>
        <v>14.644314524759283</v>
      </c>
    </row>
    <row r="245" spans="16:21" x14ac:dyDescent="0.25">
      <c r="P245" s="10">
        <v>34864</v>
      </c>
      <c r="Q245">
        <v>1.594123</v>
      </c>
      <c r="S245" s="42">
        <f t="shared" ca="1" si="8"/>
        <v>46180</v>
      </c>
      <c r="T245" s="43">
        <f ca="1">_xll.BInterpol('Base CDI'!$H$4:$H$28,'Base CDI'!$J$4:$J$29,S245,"Cubic","Extrapolate=Linear","MultiX=Average","Skip=True","Sort=True")</f>
        <v>14.645817028471615</v>
      </c>
      <c r="U245" s="43">
        <f ca="1">_xll.BInterpol('Base CDI'!$H$4:$H$28,'Base CDI'!$I$4:$I$29,S245,"Cubic","Extrapolate=Linear","MultiX=Average","Skip=True","Sort=True")</f>
        <v>14.642093320325943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46181</v>
      </c>
      <c r="T246" s="43">
        <f ca="1">_xll.BInterpol('Base CDI'!$H$4:$H$28,'Base CDI'!$J$4:$J$29,S246,"Cubic","Extrapolate=Linear","MultiX=Average","Skip=True","Sort=True")</f>
        <v>14.643595225641164</v>
      </c>
      <c r="U246" s="43">
        <f ca="1">_xll.BInterpol('Base CDI'!$H$4:$H$28,'Base CDI'!$I$4:$I$29,S246,"Cubic","Extrapolate=Linear","MultiX=Average","Skip=True","Sort=True")</f>
        <v>14.639860092092757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46182</v>
      </c>
      <c r="T247" s="43">
        <f ca="1">_xll.BInterpol('Base CDI'!$H$4:$H$28,'Base CDI'!$J$4:$J$29,S247,"Cubic","Extrapolate=Linear","MultiX=Average","Skip=True","Sort=True")</f>
        <v>14.641361329142732</v>
      </c>
      <c r="U247" s="43">
        <f ca="1">_xll.BInterpol('Base CDI'!$H$4:$H$28,'Base CDI'!$I$4:$I$29,S247,"Cubic","Extrapolate=Linear","MultiX=Average","Skip=True","Sort=True")</f>
        <v>14.637614762984086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46183</v>
      </c>
      <c r="T248" s="43">
        <f ca="1">_xll.BInterpol('Base CDI'!$H$4:$H$28,'Base CDI'!$J$4:$J$29,S248,"Cubic","Extrapolate=Linear","MultiX=Average","Skip=True","Sort=True")</f>
        <v>14.639115261946589</v>
      </c>
      <c r="U248" s="43">
        <f ca="1">_xll.BInterpol('Base CDI'!$H$4:$H$28,'Base CDI'!$I$4:$I$29,S248,"Cubic","Extrapolate=Linear","MultiX=Average","Skip=True","Sort=True")</f>
        <v>14.635357255924291</v>
      </c>
    </row>
    <row r="249" spans="16:21" x14ac:dyDescent="0.25">
      <c r="P249" s="10">
        <v>34871</v>
      </c>
      <c r="Q249">
        <v>1.606225</v>
      </c>
      <c r="S249" s="42">
        <f t="shared" ca="1" si="8"/>
        <v>46184</v>
      </c>
      <c r="T249" s="43">
        <f ca="1">_xll.BInterpol('Base CDI'!$H$4:$H$28,'Base CDI'!$J$4:$J$29,S249,"Cubic","Extrapolate=Linear","MultiX=Average","Skip=True","Sort=True")</f>
        <v>14.636856947023002</v>
      </c>
      <c r="U249" s="43">
        <f ca="1">_xll.BInterpol('Base CDI'!$H$4:$H$28,'Base CDI'!$I$4:$I$29,S249,"Cubic","Extrapolate=Linear","MultiX=Average","Skip=True","Sort=True")</f>
        <v>14.633087493837728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46185</v>
      </c>
      <c r="T250" s="43">
        <f ca="1">_xll.BInterpol('Base CDI'!$H$4:$H$28,'Base CDI'!$J$4:$J$29,S250,"Cubic","Extrapolate=Linear","MultiX=Average","Skip=True","Sort=True")</f>
        <v>14.634586307342236</v>
      </c>
      <c r="U250" s="43">
        <f ca="1">_xll.BInterpol('Base CDI'!$H$4:$H$28,'Base CDI'!$I$4:$I$29,S250,"Cubic","Extrapolate=Linear","MultiX=Average","Skip=True","Sort=True")</f>
        <v>14.630805399648759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46186</v>
      </c>
      <c r="T251" s="43">
        <f ca="1">_xll.BInterpol('Base CDI'!$H$4:$H$28,'Base CDI'!$J$4:$J$29,S251,"Cubic","Extrapolate=Linear","MultiX=Average","Skip=True","Sort=True")</f>
        <v>14.632303265874562</v>
      </c>
      <c r="U251" s="43">
        <f ca="1">_xll.BInterpol('Base CDI'!$H$4:$H$28,'Base CDI'!$I$4:$I$29,S251,"Cubic","Extrapolate=Linear","MultiX=Average","Skip=True","Sort=True")</f>
        <v>14.628510896281744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46187</v>
      </c>
      <c r="T252" s="43">
        <f ca="1">_xll.BInterpol('Base CDI'!$H$4:$H$28,'Base CDI'!$J$4:$J$29,S252,"Cubic","Extrapolate=Linear","MultiX=Average","Skip=True","Sort=True")</f>
        <v>14.630007745590245</v>
      </c>
      <c r="U252" s="43">
        <f ca="1">_xll.BInterpol('Base CDI'!$H$4:$H$28,'Base CDI'!$I$4:$I$29,S252,"Cubic","Extrapolate=Linear","MultiX=Average","Skip=True","Sort=True")</f>
        <v>14.626203906661043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46188</v>
      </c>
      <c r="T253" s="43">
        <f ca="1">_xll.BInterpol('Base CDI'!$H$4:$H$28,'Base CDI'!$J$4:$J$29,S253,"Cubic","Extrapolate=Linear","MultiX=Average","Skip=True","Sort=True")</f>
        <v>14.627699669459554</v>
      </c>
      <c r="U253" s="43">
        <f ca="1">_xll.BInterpol('Base CDI'!$H$4:$H$28,'Base CDI'!$I$4:$I$29,S253,"Cubic","Extrapolate=Linear","MultiX=Average","Skip=True","Sort=True")</f>
        <v>14.623884353711018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46189</v>
      </c>
      <c r="T254" s="43">
        <f ca="1">_xll.BInterpol('Base CDI'!$H$4:$H$28,'Base CDI'!$J$4:$J$29,S254,"Cubic","Extrapolate=Linear","MultiX=Average","Skip=True","Sort=True")</f>
        <v>14.625378960452757</v>
      </c>
      <c r="U254" s="43">
        <f ca="1">_xll.BInterpol('Base CDI'!$H$4:$H$28,'Base CDI'!$I$4:$I$29,S254,"Cubic","Extrapolate=Linear","MultiX=Average","Skip=True","Sort=True")</f>
        <v>14.621552160356027</v>
      </c>
    </row>
    <row r="255" spans="16:21" x14ac:dyDescent="0.25">
      <c r="P255" s="10">
        <v>34879</v>
      </c>
      <c r="Q255">
        <v>1.624547</v>
      </c>
      <c r="S255" s="42">
        <f t="shared" ca="1" si="8"/>
        <v>46190</v>
      </c>
      <c r="T255" s="43">
        <f ca="1">_xll.BInterpol('Base CDI'!$H$4:$H$28,'Base CDI'!$J$4:$J$29,S255,"Cubic","Extrapolate=Linear","MultiX=Average","Skip=True","Sort=True")</f>
        <v>14.623045541540121</v>
      </c>
      <c r="U255" s="43">
        <f ca="1">_xll.BInterpol('Base CDI'!$H$4:$H$28,'Base CDI'!$I$4:$I$29,S255,"Cubic","Extrapolate=Linear","MultiX=Average","Skip=True","Sort=True")</f>
        <v>14.619207249520429</v>
      </c>
    </row>
    <row r="256" spans="16:21" x14ac:dyDescent="0.25">
      <c r="P256" s="10">
        <v>34880</v>
      </c>
      <c r="Q256">
        <v>1.627623</v>
      </c>
      <c r="S256" s="42">
        <f t="shared" ca="1" si="8"/>
        <v>46191</v>
      </c>
      <c r="T256" s="43">
        <f ca="1">_xll.BInterpol('Base CDI'!$H$4:$H$28,'Base CDI'!$J$4:$J$29,S256,"Cubic","Extrapolate=Linear","MultiX=Average","Skip=True","Sort=True")</f>
        <v>14.620699335691912</v>
      </c>
      <c r="U256" s="43">
        <f ca="1">_xll.BInterpol('Base CDI'!$H$4:$H$28,'Base CDI'!$I$4:$I$29,S256,"Cubic","Extrapolate=Linear","MultiX=Average","Skip=True","Sort=True")</f>
        <v>14.616849544128584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46192</v>
      </c>
      <c r="T257" s="43">
        <f ca="1">_xll.BInterpol('Base CDI'!$H$4:$H$28,'Base CDI'!$J$4:$J$29,S257,"Cubic","Extrapolate=Linear","MultiX=Average","Skip=True","Sort=True")</f>
        <v>14.6183402658784</v>
      </c>
      <c r="U257" s="43">
        <f ca="1">_xll.BInterpol('Base CDI'!$H$4:$H$28,'Base CDI'!$I$4:$I$29,S257,"Cubic","Extrapolate=Linear","MultiX=Average","Skip=True","Sort=True")</f>
        <v>14.614478967104853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46193</v>
      </c>
      <c r="T258" s="43">
        <f ca="1">_xll.BInterpol('Base CDI'!$H$4:$H$28,'Base CDI'!$J$4:$J$29,S258,"Cubic","Extrapolate=Linear","MultiX=Average","Skip=True","Sort=True")</f>
        <v>14.615968255069854</v>
      </c>
      <c r="U258" s="43">
        <f ca="1">_xll.BInterpol('Base CDI'!$H$4:$H$28,'Base CDI'!$I$4:$I$29,S258,"Cubic","Extrapolate=Linear","MultiX=Average","Skip=True","Sort=True")</f>
        <v>14.612095441373597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46194</v>
      </c>
      <c r="T259" s="43">
        <f ca="1">_xll.BInterpol('Base CDI'!$H$4:$H$28,'Base CDI'!$J$4:$J$29,S259,"Cubic","Extrapolate=Linear","MultiX=Average","Skip=True","Sort=True")</f>
        <v>14.613583226236537</v>
      </c>
      <c r="U259" s="43">
        <f ca="1">_xll.BInterpol('Base CDI'!$H$4:$H$28,'Base CDI'!$I$4:$I$29,S259,"Cubic","Extrapolate=Linear","MultiX=Average","Skip=True","Sort=True")</f>
        <v>14.609698889859175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46195</v>
      </c>
      <c r="T260" s="43">
        <f ca="1">_xll.BInterpol('Base CDI'!$H$4:$H$28,'Base CDI'!$J$4:$J$29,S260,"Cubic","Extrapolate=Linear","MultiX=Average","Skip=True","Sort=True")</f>
        <v>14.61118510234872</v>
      </c>
      <c r="U260" s="43">
        <f ca="1">_xll.BInterpol('Base CDI'!$H$4:$H$28,'Base CDI'!$I$4:$I$29,S260,"Cubic","Extrapolate=Linear","MultiX=Average","Skip=True","Sort=True")</f>
        <v>14.607289235485945</v>
      </c>
    </row>
    <row r="261" spans="16:21" x14ac:dyDescent="0.25">
      <c r="P261" s="10">
        <v>34887</v>
      </c>
      <c r="Q261">
        <v>1.643062</v>
      </c>
      <c r="S261" s="42">
        <f t="shared" ca="1" si="8"/>
        <v>46196</v>
      </c>
      <c r="T261" s="43">
        <f ca="1">_xll.BInterpol('Base CDI'!$H$4:$H$28,'Base CDI'!$J$4:$J$29,S261,"Cubic","Extrapolate=Linear","MultiX=Average","Skip=True","Sort=True")</f>
        <v>14.608773806376671</v>
      </c>
      <c r="U261" s="43">
        <f ca="1">_xll.BInterpol('Base CDI'!$H$4:$H$28,'Base CDI'!$I$4:$I$29,S261,"Cubic","Extrapolate=Linear","MultiX=Average","Skip=True","Sort=True")</f>
        <v>14.604866401178271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46197</v>
      </c>
      <c r="T262" s="43">
        <f ca="1">_xll.BInterpol('Base CDI'!$H$4:$H$28,'Base CDI'!$J$4:$J$29,S262,"Cubic","Extrapolate=Linear","MultiX=Average","Skip=True","Sort=True")</f>
        <v>14.606349261290656</v>
      </c>
      <c r="U262" s="43">
        <f ca="1">_xll.BInterpol('Base CDI'!$H$4:$H$28,'Base CDI'!$I$4:$I$29,S262,"Cubic","Extrapolate=Linear","MultiX=Average","Skip=True","Sort=True")</f>
        <v>14.602430309860509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46198</v>
      </c>
      <c r="T263" s="43">
        <f ca="1">_xll.BInterpol('Base CDI'!$H$4:$H$28,'Base CDI'!$J$4:$J$29,S263,"Cubic","Extrapolate=Linear","MultiX=Average","Skip=True","Sort=True")</f>
        <v>14.603911390060944</v>
      </c>
      <c r="U263" s="43">
        <f ca="1">_xll.BInterpol('Base CDI'!$H$4:$H$28,'Base CDI'!$I$4:$I$29,S263,"Cubic","Extrapolate=Linear","MultiX=Average","Skip=True","Sort=True")</f>
        <v>14.599980884457022</v>
      </c>
    </row>
    <row r="264" spans="16:21" x14ac:dyDescent="0.25">
      <c r="P264" s="10">
        <v>34892</v>
      </c>
      <c r="Q264">
        <v>1.652396</v>
      </c>
      <c r="S264" s="42">
        <f t="shared" ca="1" si="8"/>
        <v>46199</v>
      </c>
      <c r="T264" s="43">
        <f ca="1">_xll.BInterpol('Base CDI'!$H$4:$H$28,'Base CDI'!$J$4:$J$29,S264,"Cubic","Extrapolate=Linear","MultiX=Average","Skip=True","Sort=True")</f>
        <v>14.601460115657801</v>
      </c>
      <c r="U264" s="43">
        <f ca="1">_xll.BInterpol('Base CDI'!$H$4:$H$28,'Base CDI'!$I$4:$I$29,S264,"Cubic","Extrapolate=Linear","MultiX=Average","Skip=True","Sort=True")</f>
        <v>14.597518047892168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46200</v>
      </c>
      <c r="T265" s="43">
        <f ca="1">_xll.BInterpol('Base CDI'!$H$4:$H$28,'Base CDI'!$J$4:$J$29,S265,"Cubic","Extrapolate=Linear","MultiX=Average","Skip=True","Sort=True")</f>
        <v>14.598995361051495</v>
      </c>
      <c r="U265" s="43">
        <f ca="1">_xll.BInterpol('Base CDI'!$H$4:$H$28,'Base CDI'!$I$4:$I$29,S265,"Cubic","Extrapolate=Linear","MultiX=Average","Skip=True","Sort=True")</f>
        <v>14.595041723090308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46201</v>
      </c>
      <c r="T266" s="43">
        <f ca="1">_xll.BInterpol('Base CDI'!$H$4:$H$28,'Base CDI'!$J$4:$J$29,S266,"Cubic","Extrapolate=Linear","MultiX=Average","Skip=True","Sort=True")</f>
        <v>14.596517049212295</v>
      </c>
      <c r="U266" s="43">
        <f ca="1">_xll.BInterpol('Base CDI'!$H$4:$H$28,'Base CDI'!$I$4:$I$29,S266,"Cubic","Extrapolate=Linear","MultiX=Average","Skip=True","Sort=True")</f>
        <v>14.592551832975801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46202</v>
      </c>
      <c r="T267" s="43">
        <f ca="1">_xll.BInterpol('Base CDI'!$H$4:$H$28,'Base CDI'!$J$4:$J$29,S267,"Cubic","Extrapolate=Linear","MultiX=Average","Skip=True","Sort=True")</f>
        <v>14.594025103110466</v>
      </c>
      <c r="U267" s="43">
        <f ca="1">_xll.BInterpol('Base CDI'!$H$4:$H$28,'Base CDI'!$I$4:$I$29,S267,"Cubic","Extrapolate=Linear","MultiX=Average","Skip=True","Sort=True")</f>
        <v>14.590048300473008</v>
      </c>
    </row>
    <row r="268" spans="16:21" x14ac:dyDescent="0.25">
      <c r="P268" s="10">
        <v>34898</v>
      </c>
      <c r="Q268">
        <v>1.66489</v>
      </c>
      <c r="S268" s="42">
        <f t="shared" ca="1" si="9"/>
        <v>46203</v>
      </c>
      <c r="T268" s="43">
        <f ca="1">_xll.BInterpol('Base CDI'!$H$4:$H$28,'Base CDI'!$J$4:$J$29,S268,"Cubic","Extrapolate=Linear","MultiX=Average","Skip=True","Sort=True")</f>
        <v>14.59151944571628</v>
      </c>
      <c r="U268" s="43">
        <f ca="1">_xll.BInterpol('Base CDI'!$H$4:$H$28,'Base CDI'!$I$4:$I$29,S268,"Cubic","Extrapolate=Linear","MultiX=Average","Skip=True","Sort=True")</f>
        <v>14.587531048506287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46204</v>
      </c>
      <c r="T269" s="43">
        <f ca="1">_xll.BInterpol('Base CDI'!$H$4:$H$28,'Base CDI'!$J$4:$J$29,S269,"Cubic","Extrapolate=Linear","MultiX=Average","Skip=True","Sort=True")</f>
        <v>14.589</v>
      </c>
      <c r="U269" s="43">
        <f ca="1">_xll.BInterpol('Base CDI'!$H$4:$H$28,'Base CDI'!$I$4:$I$29,S269,"Cubic","Extrapolate=Linear","MultiX=Average","Skip=True","Sort=True")</f>
        <v>14.585000000000001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46205</v>
      </c>
      <c r="T270" s="43">
        <f ca="1">_xll.BInterpol('Base CDI'!$H$4:$H$28,'Base CDI'!$J$4:$J$29,S270,"Cubic","Extrapolate=Linear","MultiX=Average","Skip=True","Sort=True")</f>
        <v>14.586466722240433</v>
      </c>
      <c r="U270" s="43">
        <f ca="1">_xll.BInterpol('Base CDI'!$H$4:$H$28,'Base CDI'!$I$4:$I$29,S270,"Cubic","Extrapolate=Linear","MultiX=Average","Skip=True","Sort=True")</f>
        <v>14.582455110937016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46206</v>
      </c>
      <c r="T271" s="43">
        <f ca="1">_xll.BInterpol('Base CDI'!$H$4:$H$28,'Base CDI'!$J$4:$J$29,S271,"Cubic","Extrapolate=Linear","MultiX=Average","Skip=True","Sort=True")</f>
        <v>14.583919701950524</v>
      </c>
      <c r="U271" s="43">
        <f ca="1">_xll.BInterpol('Base CDI'!$H$4:$H$28,'Base CDI'!$I$4:$I$29,S271,"Cubic","Extrapolate=Linear","MultiX=Average","Skip=True","Sort=True")</f>
        <v>14.579896469534223</v>
      </c>
    </row>
    <row r="272" spans="16:21" x14ac:dyDescent="0.25">
      <c r="P272" s="10">
        <v>34904</v>
      </c>
      <c r="Q272">
        <v>1.677446</v>
      </c>
      <c r="S272" s="42">
        <f t="shared" ca="1" si="9"/>
        <v>46207</v>
      </c>
      <c r="T272" s="43">
        <f ca="1">_xll.BInterpol('Base CDI'!$H$4:$H$28,'Base CDI'!$J$4:$J$29,S272,"Cubic","Extrapolate=Linear","MultiX=Average","Skip=True","Sort=True")</f>
        <v>14.58135906195176</v>
      </c>
      <c r="U272" s="43">
        <f ca="1">_xll.BInterpol('Base CDI'!$H$4:$H$28,'Base CDI'!$I$4:$I$29,S272,"Cubic","Extrapolate=Linear","MultiX=Average","Skip=True","Sort=True")</f>
        <v>14.577324197067023</v>
      </c>
    </row>
    <row r="273" spans="16:21" x14ac:dyDescent="0.25">
      <c r="P273" s="10">
        <v>34905</v>
      </c>
      <c r="Q273">
        <v>1.680599</v>
      </c>
      <c r="S273" s="42">
        <f t="shared" ca="1" si="9"/>
        <v>46208</v>
      </c>
      <c r="T273" s="43">
        <f ca="1">_xll.BInterpol('Base CDI'!$H$4:$H$28,'Base CDI'!$J$4:$J$29,S273,"Cubic","Extrapolate=Linear","MultiX=Average","Skip=True","Sort=True")</f>
        <v>14.578784925065623</v>
      </c>
      <c r="U273" s="43">
        <f ca="1">_xll.BInterpol('Base CDI'!$H$4:$H$28,'Base CDI'!$I$4:$I$29,S273,"Cubic","Extrapolate=Linear","MultiX=Average","Skip=True","Sort=True")</f>
        <v>14.574738414810817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46209</v>
      </c>
      <c r="T274" s="43">
        <f ca="1">_xll.BInterpol('Base CDI'!$H$4:$H$28,'Base CDI'!$J$4:$J$29,S274,"Cubic","Extrapolate=Linear","MultiX=Average","Skip=True","Sort=True")</f>
        <v>14.576197414113595</v>
      </c>
      <c r="U274" s="43">
        <f ca="1">_xll.BInterpol('Base CDI'!$H$4:$H$28,'Base CDI'!$I$4:$I$29,S274,"Cubic","Extrapolate=Linear","MultiX=Average","Skip=True","Sort=True")</f>
        <v>14.572139244041004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46210</v>
      </c>
      <c r="T275" s="43">
        <f ca="1">_xll.BInterpol('Base CDI'!$H$4:$H$28,'Base CDI'!$J$4:$J$29,S275,"Cubic","Extrapolate=Linear","MultiX=Average","Skip=True","Sort=True")</f>
        <v>14.573596651917164</v>
      </c>
      <c r="U275" s="43">
        <f ca="1">_xll.BInterpol('Base CDI'!$H$4:$H$28,'Base CDI'!$I$4:$I$29,S275,"Cubic","Extrapolate=Linear","MultiX=Average","Skip=True","Sort=True")</f>
        <v>14.569526806032986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46211</v>
      </c>
      <c r="T276" s="43">
        <f ca="1">_xll.BInterpol('Base CDI'!$H$4:$H$28,'Base CDI'!$J$4:$J$29,S276,"Cubic","Extrapolate=Linear","MultiX=Average","Skip=True","Sort=True")</f>
        <v>14.570982761297811</v>
      </c>
      <c r="U276" s="43">
        <f ca="1">_xll.BInterpol('Base CDI'!$H$4:$H$28,'Base CDI'!$I$4:$I$29,S276,"Cubic","Extrapolate=Linear","MultiX=Average","Skip=True","Sort=True")</f>
        <v>14.56690122206216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46212</v>
      </c>
      <c r="T277" s="43">
        <f ca="1">_xll.BInterpol('Base CDI'!$H$4:$H$28,'Base CDI'!$J$4:$J$29,S277,"Cubic","Extrapolate=Linear","MultiX=Average","Skip=True","Sort=True")</f>
        <v>14.568355865077018</v>
      </c>
      <c r="U277" s="43">
        <f ca="1">_xll.BInterpol('Base CDI'!$H$4:$H$28,'Base CDI'!$I$4:$I$29,S277,"Cubic","Extrapolate=Linear","MultiX=Average","Skip=True","Sort=True")</f>
        <v>14.564262613403928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46213</v>
      </c>
      <c r="T278" s="43">
        <f ca="1">_xll.BInterpol('Base CDI'!$H$4:$H$28,'Base CDI'!$J$4:$J$29,S278,"Cubic","Extrapolate=Linear","MultiX=Average","Skip=True","Sort=True")</f>
        <v>14.565716086076273</v>
      </c>
      <c r="U278" s="43">
        <f ca="1">_xll.BInterpol('Base CDI'!$H$4:$H$28,'Base CDI'!$I$4:$I$29,S278,"Cubic","Extrapolate=Linear","MultiX=Average","Skip=True","Sort=True")</f>
        <v>14.561611101333689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46214</v>
      </c>
      <c r="T279" s="43">
        <f ca="1">_xll.BInterpol('Base CDI'!$H$4:$H$28,'Base CDI'!$J$4:$J$29,S279,"Cubic","Extrapolate=Linear","MultiX=Average","Skip=True","Sort=True")</f>
        <v>14.563063547117059</v>
      </c>
      <c r="U279" s="43">
        <f ca="1">_xll.BInterpol('Base CDI'!$H$4:$H$28,'Base CDI'!$I$4:$I$29,S279,"Cubic","Extrapolate=Linear","MultiX=Average","Skip=True","Sort=True")</f>
        <v>14.558946807126844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46215</v>
      </c>
      <c r="T280" s="43">
        <f ca="1">_xll.BInterpol('Base CDI'!$H$4:$H$28,'Base CDI'!$J$4:$J$29,S280,"Cubic","Extrapolate=Linear","MultiX=Average","Skip=True","Sort=True")</f>
        <v>14.560398371020858</v>
      </c>
      <c r="U280" s="43">
        <f ca="1">_xll.BInterpol('Base CDI'!$H$4:$H$28,'Base CDI'!$I$4:$I$29,S280,"Cubic","Extrapolate=Linear","MultiX=Average","Skip=True","Sort=True")</f>
        <v>14.556269852058792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46216</v>
      </c>
      <c r="T281" s="43">
        <f ca="1">_xll.BInterpol('Base CDI'!$H$4:$H$28,'Base CDI'!$J$4:$J$29,S281,"Cubic","Extrapolate=Linear","MultiX=Average","Skip=True","Sort=True")</f>
        <v>14.557720680609153</v>
      </c>
      <c r="U281" s="43">
        <f ca="1">_xll.BInterpol('Base CDI'!$H$4:$H$28,'Base CDI'!$I$4:$I$29,S281,"Cubic","Extrapolate=Linear","MultiX=Average","Skip=True","Sort=True")</f>
        <v>14.553580357404934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46217</v>
      </c>
      <c r="T282" s="43">
        <f ca="1">_xll.BInterpol('Base CDI'!$H$4:$H$28,'Base CDI'!$J$4:$J$29,S282,"Cubic","Extrapolate=Linear","MultiX=Average","Skip=True","Sort=True")</f>
        <v>14.55503059870343</v>
      </c>
      <c r="U282" s="43">
        <f ca="1">_xll.BInterpol('Base CDI'!$H$4:$H$28,'Base CDI'!$I$4:$I$29,S282,"Cubic","Extrapolate=Linear","MultiX=Average","Skip=True","Sort=True")</f>
        <v>14.550878444440668</v>
      </c>
    </row>
    <row r="283" spans="16:21" x14ac:dyDescent="0.25">
      <c r="P283" s="10">
        <v>34919</v>
      </c>
      <c r="Q283">
        <v>1.71014</v>
      </c>
      <c r="S283" s="42">
        <f t="shared" ca="1" si="9"/>
        <v>46218</v>
      </c>
      <c r="T283" s="43">
        <f ca="1">_xll.BInterpol('Base CDI'!$H$4:$H$28,'Base CDI'!$J$4:$J$29,S283,"Cubic","Extrapolate=Linear","MultiX=Average","Skip=True","Sort=True")</f>
        <v>14.552328248125171</v>
      </c>
      <c r="U283" s="43">
        <f ca="1">_xll.BInterpol('Base CDI'!$H$4:$H$28,'Base CDI'!$I$4:$I$29,S283,"Cubic","Extrapolate=Linear","MultiX=Average","Skip=True","Sort=True")</f>
        <v>14.548164234441398</v>
      </c>
    </row>
    <row r="284" spans="16:21" x14ac:dyDescent="0.25">
      <c r="P284" s="10">
        <v>34920</v>
      </c>
      <c r="Q284">
        <v>1.712933</v>
      </c>
      <c r="S284" s="42">
        <f t="shared" ca="1" si="9"/>
        <v>46219</v>
      </c>
      <c r="T284" s="43">
        <f ca="1">_xll.BInterpol('Base CDI'!$H$4:$H$28,'Base CDI'!$J$4:$J$29,S284,"Cubic","Extrapolate=Linear","MultiX=Average","Skip=True","Sort=True")</f>
        <v>14.549613751695864</v>
      </c>
      <c r="U284" s="43">
        <f ca="1">_xll.BInterpol('Base CDI'!$H$4:$H$28,'Base CDI'!$I$4:$I$29,S284,"Cubic","Extrapolate=Linear","MultiX=Average","Skip=True","Sort=True")</f>
        <v>14.54543784868252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46220</v>
      </c>
      <c r="T285" s="43">
        <f ca="1">_xll.BInterpol('Base CDI'!$H$4:$H$28,'Base CDI'!$J$4:$J$29,S285,"Cubic","Extrapolate=Linear","MultiX=Average","Skip=True","Sort=True")</f>
        <v>14.546887232236987</v>
      </c>
      <c r="U285" s="43">
        <f ca="1">_xll.BInterpol('Base CDI'!$H$4:$H$28,'Base CDI'!$I$4:$I$29,S285,"Cubic","Extrapolate=Linear","MultiX=Average","Skip=True","Sort=True")</f>
        <v>14.542699408439434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46221</v>
      </c>
      <c r="T286" s="43">
        <f ca="1">_xll.BInterpol('Base CDI'!$H$4:$H$28,'Base CDI'!$J$4:$J$29,S286,"Cubic","Extrapolate=Linear","MultiX=Average","Skip=True","Sort=True")</f>
        <v>14.544148812570027</v>
      </c>
      <c r="U286" s="43">
        <f ca="1">_xll.BInterpol('Base CDI'!$H$4:$H$28,'Base CDI'!$I$4:$I$29,S286,"Cubic","Extrapolate=Linear","MultiX=Average","Skip=True","Sort=True")</f>
        <v>14.539949034987544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46222</v>
      </c>
      <c r="T287" s="43">
        <f ca="1">_xll.BInterpol('Base CDI'!$H$4:$H$28,'Base CDI'!$J$4:$J$29,S287,"Cubic","Extrapolate=Linear","MultiX=Average","Skip=True","Sort=True")</f>
        <v>14.541398615516467</v>
      </c>
      <c r="U287" s="43">
        <f ca="1">_xll.BInterpol('Base CDI'!$H$4:$H$28,'Base CDI'!$I$4:$I$29,S287,"Cubic","Extrapolate=Linear","MultiX=Average","Skip=True","Sort=True")</f>
        <v>14.537186849602246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46223</v>
      </c>
      <c r="T288" s="43">
        <f ca="1">_xll.BInterpol('Base CDI'!$H$4:$H$28,'Base CDI'!$J$4:$J$29,S288,"Cubic","Extrapolate=Linear","MultiX=Average","Skip=True","Sort=True")</f>
        <v>14.538636763897792</v>
      </c>
      <c r="U288" s="43">
        <f ca="1">_xll.BInterpol('Base CDI'!$H$4:$H$28,'Base CDI'!$I$4:$I$29,S288,"Cubic","Extrapolate=Linear","MultiX=Average","Skip=True","Sort=True")</f>
        <v>14.534412973558942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46224</v>
      </c>
      <c r="T289" s="43">
        <f ca="1">_xll.BInterpol('Base CDI'!$H$4:$H$28,'Base CDI'!$J$4:$J$29,S289,"Cubic","Extrapolate=Linear","MultiX=Average","Skip=True","Sort=True")</f>
        <v>14.535863380535483</v>
      </c>
      <c r="U289" s="43">
        <f ca="1">_xll.BInterpol('Base CDI'!$H$4:$H$28,'Base CDI'!$I$4:$I$29,S289,"Cubic","Extrapolate=Linear","MultiX=Average","Skip=True","Sort=True")</f>
        <v>14.531627528133031</v>
      </c>
    </row>
    <row r="290" spans="16:21" x14ac:dyDescent="0.25">
      <c r="P290" s="10">
        <v>34928</v>
      </c>
      <c r="Q290">
        <v>1.729697</v>
      </c>
      <c r="S290" s="42">
        <f t="shared" ca="1" si="9"/>
        <v>46225</v>
      </c>
      <c r="T290" s="43">
        <f ca="1">_xll.BInterpol('Base CDI'!$H$4:$H$28,'Base CDI'!$J$4:$J$29,S290,"Cubic","Extrapolate=Linear","MultiX=Average","Skip=True","Sort=True")</f>
        <v>14.533078588251028</v>
      </c>
      <c r="U290" s="43">
        <f ca="1">_xll.BInterpol('Base CDI'!$H$4:$H$28,'Base CDI'!$I$4:$I$29,S290,"Cubic","Extrapolate=Linear","MultiX=Average","Skip=True","Sort=True")</f>
        <v>14.528830634599915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46226</v>
      </c>
      <c r="T291" s="43">
        <f ca="1">_xll.BInterpol('Base CDI'!$H$4:$H$28,'Base CDI'!$J$4:$J$29,S291,"Cubic","Extrapolate=Linear","MultiX=Average","Skip=True","Sort=True")</f>
        <v>14.530282509865907</v>
      </c>
      <c r="U291" s="43">
        <f ca="1">_xll.BInterpol('Base CDI'!$H$4:$H$28,'Base CDI'!$I$4:$I$29,S291,"Cubic","Extrapolate=Linear","MultiX=Average","Skip=True","Sort=True")</f>
        <v>14.526022414234991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46227</v>
      </c>
      <c r="T292" s="43">
        <f ca="1">_xll.BInterpol('Base CDI'!$H$4:$H$28,'Base CDI'!$J$4:$J$29,S292,"Cubic","Extrapolate=Linear","MultiX=Average","Skip=True","Sort=True")</f>
        <v>14.527475268201606</v>
      </c>
      <c r="U292" s="43">
        <f ca="1">_xll.BInterpol('Base CDI'!$H$4:$H$28,'Base CDI'!$I$4:$I$29,S292,"Cubic","Extrapolate=Linear","MultiX=Average","Skip=True","Sort=True")</f>
        <v>14.52320298831366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46228</v>
      </c>
      <c r="T293" s="43">
        <f ca="1">_xll.BInterpol('Base CDI'!$H$4:$H$28,'Base CDI'!$J$4:$J$29,S293,"Cubic","Extrapolate=Linear","MultiX=Average","Skip=True","Sort=True")</f>
        <v>14.524656986079608</v>
      </c>
      <c r="U293" s="43">
        <f ca="1">_xll.BInterpol('Base CDI'!$H$4:$H$28,'Base CDI'!$I$4:$I$29,S293,"Cubic","Extrapolate=Linear","MultiX=Average","Skip=True","Sort=True")</f>
        <v>14.520372478111323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46229</v>
      </c>
      <c r="T294" s="43">
        <f ca="1">_xll.BInterpol('Base CDI'!$H$4:$H$28,'Base CDI'!$J$4:$J$29,S294,"Cubic","Extrapolate=Linear","MultiX=Average","Skip=True","Sort=True")</f>
        <v>14.521827786321396</v>
      </c>
      <c r="U294" s="43">
        <f ca="1">_xll.BInterpol('Base CDI'!$H$4:$H$28,'Base CDI'!$I$4:$I$29,S294,"Cubic","Extrapolate=Linear","MultiX=Average","Skip=True","Sort=True")</f>
        <v>14.517531004903379</v>
      </c>
    </row>
    <row r="295" spans="16:21" x14ac:dyDescent="0.25">
      <c r="P295" s="10">
        <v>34935</v>
      </c>
      <c r="Q295">
        <v>1.7437</v>
      </c>
      <c r="S295" s="42">
        <f t="shared" ca="1" si="9"/>
        <v>46230</v>
      </c>
      <c r="T295" s="43">
        <f ca="1">_xll.BInterpol('Base CDI'!$H$4:$H$28,'Base CDI'!$J$4:$J$29,S295,"Cubic","Extrapolate=Linear","MultiX=Average","Skip=True","Sort=True")</f>
        <v>14.518987791748454</v>
      </c>
      <c r="U295" s="43">
        <f ca="1">_xll.BInterpol('Base CDI'!$H$4:$H$28,'Base CDI'!$I$4:$I$29,S295,"Cubic","Extrapolate=Linear","MultiX=Average","Skip=True","Sort=True")</f>
        <v>14.51467868996523</v>
      </c>
    </row>
    <row r="296" spans="16:21" x14ac:dyDescent="0.25">
      <c r="P296" s="10">
        <v>34936</v>
      </c>
      <c r="Q296">
        <v>1.746513</v>
      </c>
      <c r="S296" s="42">
        <f t="shared" ca="1" si="9"/>
        <v>46231</v>
      </c>
      <c r="T296" s="43">
        <f ca="1">_xll.BInterpol('Base CDI'!$H$4:$H$28,'Base CDI'!$J$4:$J$29,S296,"Cubic","Extrapolate=Linear","MultiX=Average","Skip=True","Sort=True")</f>
        <v>14.516137125182269</v>
      </c>
      <c r="U296" s="43">
        <f ca="1">_xll.BInterpol('Base CDI'!$H$4:$H$28,'Base CDI'!$I$4:$I$29,S296,"Cubic","Extrapolate=Linear","MultiX=Average","Skip=True","Sort=True")</f>
        <v>14.511815654572274</v>
      </c>
    </row>
    <row r="297" spans="16:21" x14ac:dyDescent="0.25">
      <c r="P297" s="10">
        <v>34939</v>
      </c>
      <c r="Q297">
        <v>1.749331</v>
      </c>
      <c r="S297" s="42">
        <f t="shared" ca="1" si="9"/>
        <v>46232</v>
      </c>
      <c r="T297" s="43">
        <f ca="1">_xll.BInterpol('Base CDI'!$H$4:$H$28,'Base CDI'!$J$4:$J$29,S297,"Cubic","Extrapolate=Linear","MultiX=Average","Skip=True","Sort=True")</f>
        <v>14.513275909444319</v>
      </c>
      <c r="U297" s="43">
        <f ca="1">_xll.BInterpol('Base CDI'!$H$4:$H$28,'Base CDI'!$I$4:$I$29,S297,"Cubic","Extrapolate=Linear","MultiX=Average","Skip=True","Sort=True")</f>
        <v>14.50894201999991</v>
      </c>
    </row>
    <row r="298" spans="16:21" x14ac:dyDescent="0.25">
      <c r="P298" s="10">
        <v>34940</v>
      </c>
      <c r="Q298">
        <v>1.752148</v>
      </c>
      <c r="S298" s="42">
        <f t="shared" ca="1" si="9"/>
        <v>46233</v>
      </c>
      <c r="T298" s="43">
        <f ca="1">_xll.BInterpol('Base CDI'!$H$4:$H$28,'Base CDI'!$J$4:$J$29,S298,"Cubic","Extrapolate=Linear","MultiX=Average","Skip=True","Sort=True")</f>
        <v>14.510404267356094</v>
      </c>
      <c r="U298" s="43">
        <f ca="1">_xll.BInterpol('Base CDI'!$H$4:$H$28,'Base CDI'!$I$4:$I$29,S298,"Cubic","Extrapolate=Linear","MultiX=Average","Skip=True","Sort=True")</f>
        <v>14.506057907523541</v>
      </c>
    </row>
    <row r="299" spans="16:21" x14ac:dyDescent="0.25">
      <c r="P299" s="10">
        <v>34941</v>
      </c>
      <c r="Q299">
        <v>1.754969</v>
      </c>
      <c r="S299" s="42">
        <f t="shared" ca="1" si="9"/>
        <v>46234</v>
      </c>
      <c r="T299" s="43">
        <f ca="1">_xll.BInterpol('Base CDI'!$H$4:$H$28,'Base CDI'!$J$4:$J$29,S299,"Cubic","Extrapolate=Linear","MultiX=Average","Skip=True","Sort=True")</f>
        <v>14.507522321739073</v>
      </c>
      <c r="U299" s="43">
        <f ca="1">_xll.BInterpol('Base CDI'!$H$4:$H$28,'Base CDI'!$I$4:$I$29,S299,"Cubic","Extrapolate=Linear","MultiX=Average","Skip=True","Sort=True")</f>
        <v>14.503163438418564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46235</v>
      </c>
      <c r="T300" s="43">
        <f ca="1">_xll.BInterpol('Base CDI'!$H$4:$H$28,'Base CDI'!$J$4:$J$29,S300,"Cubic","Extrapolate=Linear","MultiX=Average","Skip=True","Sort=True")</f>
        <v>14.504630195414743</v>
      </c>
      <c r="U300" s="43">
        <f ca="1">_xll.BInterpol('Base CDI'!$H$4:$H$28,'Base CDI'!$I$4:$I$29,S300,"Cubic","Extrapolate=Linear","MultiX=Average","Skip=True","Sort=True")</f>
        <v>14.500258733960383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46236</v>
      </c>
      <c r="T301" s="43">
        <f ca="1">_xll.BInterpol('Base CDI'!$H$4:$H$28,'Base CDI'!$J$4:$J$29,S301,"Cubic","Extrapolate=Linear","MultiX=Average","Skip=True","Sort=True")</f>
        <v>14.501728011204584</v>
      </c>
      <c r="U301" s="43">
        <f ca="1">_xll.BInterpol('Base CDI'!$H$4:$H$28,'Base CDI'!$I$4:$I$29,S301,"Cubic","Extrapolate=Linear","MultiX=Average","Skip=True","Sort=True")</f>
        <v>14.497343915424393</v>
      </c>
    </row>
    <row r="302" spans="16:21" x14ac:dyDescent="0.25">
      <c r="P302" s="10">
        <v>34946</v>
      </c>
      <c r="Q302">
        <v>1.763482</v>
      </c>
      <c r="S302" s="42">
        <f t="shared" ca="1" si="9"/>
        <v>46237</v>
      </c>
      <c r="T302" s="43">
        <f ca="1">_xll.BInterpol('Base CDI'!$H$4:$H$28,'Base CDI'!$J$4:$J$29,S302,"Cubic","Extrapolate=Linear","MultiX=Average","Skip=True","Sort=True")</f>
        <v>14.498815891930084</v>
      </c>
      <c r="U302" s="43">
        <f ca="1">_xll.BInterpol('Base CDI'!$H$4:$H$28,'Base CDI'!$I$4:$I$29,S302,"Cubic","Extrapolate=Linear","MultiX=Average","Skip=True","Sort=True")</f>
        <v>14.494419104085997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46238</v>
      </c>
      <c r="T303" s="43">
        <f ca="1">_xll.BInterpol('Base CDI'!$H$4:$H$28,'Base CDI'!$J$4:$J$29,S303,"Cubic","Extrapolate=Linear","MultiX=Average","Skip=True","Sort=True")</f>
        <v>14.495893960412726</v>
      </c>
      <c r="U303" s="43">
        <f ca="1">_xll.BInterpol('Base CDI'!$H$4:$H$28,'Base CDI'!$I$4:$I$29,S303,"Cubic","Extrapolate=Linear","MultiX=Average","Skip=True","Sort=True")</f>
        <v>14.491484421220596</v>
      </c>
    </row>
    <row r="304" spans="16:21" x14ac:dyDescent="0.25">
      <c r="P304" s="10">
        <v>34948</v>
      </c>
      <c r="Q304">
        <v>1.769183</v>
      </c>
      <c r="S304" s="42">
        <f t="shared" ca="1" si="9"/>
        <v>46239</v>
      </c>
      <c r="T304" s="43">
        <f ca="1">_xll.BInterpol('Base CDI'!$H$4:$H$28,'Base CDI'!$J$4:$J$29,S304,"Cubic","Extrapolate=Linear","MultiX=Average","Skip=True","Sort=True")</f>
        <v>14.492962339473991</v>
      </c>
      <c r="U304" s="43">
        <f ca="1">_xll.BInterpol('Base CDI'!$H$4:$H$28,'Base CDI'!$I$4:$I$29,S304,"Cubic","Extrapolate=Linear","MultiX=Average","Skip=True","Sort=True")</f>
        <v>14.488539988103588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46240</v>
      </c>
      <c r="T305" s="43">
        <f ca="1">_xll.BInterpol('Base CDI'!$H$4:$H$28,'Base CDI'!$J$4:$J$29,S305,"Cubic","Extrapolate=Linear","MultiX=Average","Skip=True","Sort=True")</f>
        <v>14.490021151935364</v>
      </c>
      <c r="U305" s="43">
        <f ca="1">_xll.BInterpol('Base CDI'!$H$4:$H$28,'Base CDI'!$I$4:$I$29,S305,"Cubic","Extrapolate=Linear","MultiX=Average","Skip=True","Sort=True")</f>
        <v>14.485585926010371</v>
      </c>
    </row>
    <row r="306" spans="16:21" x14ac:dyDescent="0.25">
      <c r="P306" s="10">
        <v>34953</v>
      </c>
      <c r="Q306">
        <v>1.774896</v>
      </c>
      <c r="S306" s="42">
        <f t="shared" ca="1" si="9"/>
        <v>46241</v>
      </c>
      <c r="T306" s="43">
        <f ca="1">_xll.BInterpol('Base CDI'!$H$4:$H$28,'Base CDI'!$J$4:$J$29,S306,"Cubic","Extrapolate=Linear","MultiX=Average","Skip=True","Sort=True")</f>
        <v>14.487070520618332</v>
      </c>
      <c r="U306" s="43">
        <f ca="1">_xll.BInterpol('Base CDI'!$H$4:$H$28,'Base CDI'!$I$4:$I$29,S306,"Cubic","Extrapolate=Linear","MultiX=Average","Skip=True","Sort=True")</f>
        <v>14.48262235621635</v>
      </c>
    </row>
    <row r="307" spans="16:21" x14ac:dyDescent="0.25">
      <c r="P307" s="10">
        <v>34954</v>
      </c>
      <c r="Q307">
        <v>1.77776</v>
      </c>
      <c r="S307" s="42">
        <f t="shared" ca="1" si="9"/>
        <v>46242</v>
      </c>
      <c r="T307" s="43">
        <f ca="1">_xll.BInterpol('Base CDI'!$H$4:$H$28,'Base CDI'!$J$4:$J$29,S307,"Cubic","Extrapolate=Linear","MultiX=Average","Skip=True","Sort=True")</f>
        <v>14.484110568344374</v>
      </c>
      <c r="U307" s="43">
        <f ca="1">_xll.BInterpol('Base CDI'!$H$4:$H$28,'Base CDI'!$I$4:$I$29,S307,"Cubic","Extrapolate=Linear","MultiX=Average","Skip=True","Sort=True")</f>
        <v>14.479649399996921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46243</v>
      </c>
      <c r="T308" s="43">
        <f ca="1">_xll.BInterpol('Base CDI'!$H$4:$H$28,'Base CDI'!$J$4:$J$29,S308,"Cubic","Extrapolate=Linear","MultiX=Average","Skip=True","Sort=True")</f>
        <v>14.481141417934976</v>
      </c>
      <c r="U308" s="43">
        <f ca="1">_xll.BInterpol('Base CDI'!$H$4:$H$28,'Base CDI'!$I$4:$I$29,S308,"Cubic","Extrapolate=Linear","MultiX=Average","Skip=True","Sort=True")</f>
        <v>14.476667178627487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46244</v>
      </c>
      <c r="T309" s="43">
        <f ca="1">_xll.BInterpol('Base CDI'!$H$4:$H$28,'Base CDI'!$J$4:$J$29,S309,"Cubic","Extrapolate=Linear","MultiX=Average","Skip=True","Sort=True")</f>
        <v>14.478163192211623</v>
      </c>
      <c r="U309" s="43">
        <f ca="1">_xll.BInterpol('Base CDI'!$H$4:$H$28,'Base CDI'!$I$4:$I$29,S309,"Cubic","Extrapolate=Linear","MultiX=Average","Skip=True","Sort=True")</f>
        <v>14.473675813383446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46245</v>
      </c>
      <c r="T310" s="43">
        <f ca="1">_xll.BInterpol('Base CDI'!$H$4:$H$28,'Base CDI'!$J$4:$J$29,S310,"Cubic","Extrapolate=Linear","MultiX=Average","Skip=True","Sort=True")</f>
        <v>14.475176013995798</v>
      </c>
      <c r="U310" s="43">
        <f ca="1">_xll.BInterpol('Base CDI'!$H$4:$H$28,'Base CDI'!$I$4:$I$29,S310,"Cubic","Extrapolate=Linear","MultiX=Average","Skip=True","Sort=True")</f>
        <v>14.470675425540199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46246</v>
      </c>
      <c r="T311" s="43">
        <f ca="1">_xll.BInterpol('Base CDI'!$H$4:$H$28,'Base CDI'!$J$4:$J$29,S311,"Cubic","Extrapolate=Linear","MultiX=Average","Skip=True","Sort=True")</f>
        <v>14.472180006108983</v>
      </c>
      <c r="U311" s="43">
        <f ca="1">_xll.BInterpol('Base CDI'!$H$4:$H$28,'Base CDI'!$I$4:$I$29,S311,"Cubic","Extrapolate=Linear","MultiX=Average","Skip=True","Sort=True")</f>
        <v>14.467666136373143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46247</v>
      </c>
      <c r="T312" s="43">
        <f ca="1">_xll.BInterpol('Base CDI'!$H$4:$H$28,'Base CDI'!$J$4:$J$29,S312,"Cubic","Extrapolate=Linear","MultiX=Average","Skip=True","Sort=True")</f>
        <v>14.469175291372665</v>
      </c>
      <c r="U312" s="43">
        <f ca="1">_xll.BInterpol('Base CDI'!$H$4:$H$28,'Base CDI'!$I$4:$I$29,S312,"Cubic","Extrapolate=Linear","MultiX=Average","Skip=True","Sort=True")</f>
        <v>14.464648067157682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46248</v>
      </c>
      <c r="T313" s="43">
        <f ca="1">_xll.BInterpol('Base CDI'!$H$4:$H$28,'Base CDI'!$J$4:$J$29,S313,"Cubic","Extrapolate=Linear","MultiX=Average","Skip=True","Sort=True")</f>
        <v>14.466161992608324</v>
      </c>
      <c r="U313" s="43">
        <f ca="1">_xll.BInterpol('Base CDI'!$H$4:$H$28,'Base CDI'!$I$4:$I$29,S313,"Cubic","Extrapolate=Linear","MultiX=Average","Skip=True","Sort=True")</f>
        <v>14.461621339169216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46249</v>
      </c>
      <c r="T314" s="43">
        <f ca="1">_xll.BInterpol('Base CDI'!$H$4:$H$28,'Base CDI'!$J$4:$J$29,S314,"Cubic","Extrapolate=Linear","MultiX=Average","Skip=True","Sort=True")</f>
        <v>14.463140232637446</v>
      </c>
      <c r="U314" s="43">
        <f ca="1">_xll.BInterpol('Base CDI'!$H$4:$H$28,'Base CDI'!$I$4:$I$29,S314,"Cubic","Extrapolate=Linear","MultiX=Average","Skip=True","Sort=True")</f>
        <v>14.458586073683142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46250</v>
      </c>
      <c r="T315" s="43">
        <f ca="1">_xll.BInterpol('Base CDI'!$H$4:$H$28,'Base CDI'!$J$4:$J$29,S315,"Cubic","Extrapolate=Linear","MultiX=Average","Skip=True","Sort=True")</f>
        <v>14.460110134281514</v>
      </c>
      <c r="U315" s="43">
        <f ca="1">_xll.BInterpol('Base CDI'!$H$4:$H$28,'Base CDI'!$I$4:$I$29,S315,"Cubic","Extrapolate=Linear","MultiX=Average","Skip=True","Sort=True")</f>
        <v>14.455542391974861</v>
      </c>
    </row>
    <row r="316" spans="16:21" x14ac:dyDescent="0.25">
      <c r="P316" s="10">
        <v>34967</v>
      </c>
      <c r="Q316">
        <v>1.803698</v>
      </c>
      <c r="S316" s="42">
        <f t="shared" ca="1" si="9"/>
        <v>46251</v>
      </c>
      <c r="T316" s="43">
        <f ca="1">_xll.BInterpol('Base CDI'!$H$4:$H$28,'Base CDI'!$J$4:$J$29,S316,"Cubic","Extrapolate=Linear","MultiX=Average","Skip=True","Sort=True")</f>
        <v>14.457071820362014</v>
      </c>
      <c r="U316" s="43">
        <f ca="1">_xll.BInterpol('Base CDI'!$H$4:$H$28,'Base CDI'!$I$4:$I$29,S316,"Cubic","Extrapolate=Linear","MultiX=Average","Skip=True","Sort=True")</f>
        <v>14.452490415319774</v>
      </c>
    </row>
    <row r="317" spans="16:21" x14ac:dyDescent="0.25">
      <c r="P317" s="10">
        <v>34968</v>
      </c>
      <c r="Q317">
        <v>1.806602</v>
      </c>
      <c r="S317" s="42">
        <f t="shared" ca="1" si="9"/>
        <v>46252</v>
      </c>
      <c r="T317" s="43">
        <f ca="1">_xll.BInterpol('Base CDI'!$H$4:$H$28,'Base CDI'!$J$4:$J$29,S317,"Cubic","Extrapolate=Linear","MultiX=Average","Skip=True","Sort=True")</f>
        <v>14.454025413700428</v>
      </c>
      <c r="U317" s="43">
        <f ca="1">_xll.BInterpol('Base CDI'!$H$4:$H$28,'Base CDI'!$I$4:$I$29,S317,"Cubic","Extrapolate=Linear","MultiX=Average","Skip=True","Sort=True")</f>
        <v>14.449430264993282</v>
      </c>
    </row>
    <row r="318" spans="16:21" x14ac:dyDescent="0.25">
      <c r="P318" s="10">
        <v>34969</v>
      </c>
      <c r="Q318">
        <v>1.80951</v>
      </c>
      <c r="S318" s="42">
        <f t="shared" ca="1" si="9"/>
        <v>46253</v>
      </c>
      <c r="T318" s="43">
        <f ca="1">_xll.BInterpol('Base CDI'!$H$4:$H$28,'Base CDI'!$J$4:$J$29,S318,"Cubic","Extrapolate=Linear","MultiX=Average","Skip=True","Sort=True")</f>
        <v>14.450971037118238</v>
      </c>
      <c r="U318" s="43">
        <f ca="1">_xll.BInterpol('Base CDI'!$H$4:$H$28,'Base CDI'!$I$4:$I$29,S318,"Cubic","Extrapolate=Linear","MultiX=Average","Skip=True","Sort=True")</f>
        <v>14.446362062270781</v>
      </c>
    </row>
    <row r="319" spans="16:21" x14ac:dyDescent="0.25">
      <c r="P319" s="10">
        <v>34970</v>
      </c>
      <c r="Q319">
        <v>1.812424</v>
      </c>
      <c r="S319" s="42">
        <f t="shared" ca="1" si="9"/>
        <v>46254</v>
      </c>
      <c r="T319" s="43">
        <f ca="1">_xll.BInterpol('Base CDI'!$H$4:$H$28,'Base CDI'!$J$4:$J$29,S319,"Cubic","Extrapolate=Linear","MultiX=Average","Skip=True","Sort=True")</f>
        <v>14.447908813436932</v>
      </c>
      <c r="U319" s="43">
        <f ca="1">_xll.BInterpol('Base CDI'!$H$4:$H$28,'Base CDI'!$I$4:$I$29,S319,"Cubic","Extrapolate=Linear","MultiX=Average","Skip=True","Sort=True")</f>
        <v>14.443285928427676</v>
      </c>
    </row>
    <row r="320" spans="16:21" x14ac:dyDescent="0.25">
      <c r="P320" s="10">
        <v>34971</v>
      </c>
      <c r="Q320">
        <v>1.815293</v>
      </c>
      <c r="S320" s="42">
        <f t="shared" ca="1" si="9"/>
        <v>46255</v>
      </c>
      <c r="T320" s="43">
        <f ca="1">_xll.BInterpol('Base CDI'!$H$4:$H$28,'Base CDI'!$J$4:$J$29,S320,"Cubic","Extrapolate=Linear","MultiX=Average","Skip=True","Sort=True")</f>
        <v>14.44483886547799</v>
      </c>
      <c r="U320" s="43">
        <f ca="1">_xll.BInterpol('Base CDI'!$H$4:$H$28,'Base CDI'!$I$4:$I$29,S320,"Cubic","Extrapolate=Linear","MultiX=Average","Skip=True","Sort=True")</f>
        <v>14.440201984739362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46256</v>
      </c>
      <c r="T321" s="43">
        <f ca="1">_xll.BInterpol('Base CDI'!$H$4:$H$28,'Base CDI'!$J$4:$J$29,S321,"Cubic","Extrapolate=Linear","MultiX=Average","Skip=True","Sort=True")</f>
        <v>14.4417613160629</v>
      </c>
      <c r="U321" s="43">
        <f ca="1">_xll.BInterpol('Base CDI'!$H$4:$H$28,'Base CDI'!$I$4:$I$29,S321,"Cubic","Extrapolate=Linear","MultiX=Average","Skip=True","Sort=True")</f>
        <v>14.437110352481243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46257</v>
      </c>
      <c r="T322" s="43">
        <f ca="1">_xll.BInterpol('Base CDI'!$H$4:$H$28,'Base CDI'!$J$4:$J$29,S322,"Cubic","Extrapolate=Linear","MultiX=Average","Skip=True","Sort=True")</f>
        <v>14.43867628801314</v>
      </c>
      <c r="U322" s="43">
        <f ca="1">_xll.BInterpol('Base CDI'!$H$4:$H$28,'Base CDI'!$I$4:$I$29,S322,"Cubic","Extrapolate=Linear","MultiX=Average","Skip=True","Sort=True")</f>
        <v>14.434011152928717</v>
      </c>
    </row>
    <row r="323" spans="16:21" x14ac:dyDescent="0.25">
      <c r="P323" s="10">
        <v>34976</v>
      </c>
      <c r="Q323">
        <v>1.823153</v>
      </c>
      <c r="S323" s="42">
        <f t="shared" ca="1" si="9"/>
        <v>46258</v>
      </c>
      <c r="T323" s="43">
        <f ca="1">_xll.BInterpol('Base CDI'!$H$4:$H$28,'Base CDI'!$J$4:$J$29,S323,"Cubic","Extrapolate=Linear","MultiX=Average","Skip=True","Sort=True")</f>
        <v>14.435583904150199</v>
      </c>
      <c r="U323" s="43">
        <f ca="1">_xll.BInterpol('Base CDI'!$H$4:$H$28,'Base CDI'!$I$4:$I$29,S323,"Cubic","Extrapolate=Linear","MultiX=Average","Skip=True","Sort=True")</f>
        <v>14.430904507357184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46259</v>
      </c>
      <c r="T324" s="43">
        <f ca="1">_xll.BInterpol('Base CDI'!$H$4:$H$28,'Base CDI'!$J$4:$J$29,S324,"Cubic","Extrapolate=Linear","MultiX=Average","Skip=True","Sort=True")</f>
        <v>14.432484287295559</v>
      </c>
      <c r="U324" s="43">
        <f ca="1">_xll.BInterpol('Base CDI'!$H$4:$H$28,'Base CDI'!$I$4:$I$29,S324,"Cubic","Extrapolate=Linear","MultiX=Average","Skip=True","Sort=True")</f>
        <v>14.427790537042046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46260</v>
      </c>
      <c r="T325" s="43">
        <f ca="1">_xll.BInterpol('Base CDI'!$H$4:$H$28,'Base CDI'!$J$4:$J$29,S325,"Cubic","Extrapolate=Linear","MultiX=Average","Skip=True","Sort=True")</f>
        <v>14.429377560270702</v>
      </c>
      <c r="U325" s="43">
        <f ca="1">_xll.BInterpol('Base CDI'!$H$4:$H$28,'Base CDI'!$I$4:$I$29,S325,"Cubic","Extrapolate=Linear","MultiX=Average","Skip=True","Sort=True")</f>
        <v>14.424669363258701</v>
      </c>
    </row>
    <row r="326" spans="16:21" x14ac:dyDescent="0.25">
      <c r="P326" s="10">
        <v>34981</v>
      </c>
      <c r="Q326">
        <v>1.83101</v>
      </c>
      <c r="S326" s="42">
        <f t="shared" ca="1" si="9"/>
        <v>46261</v>
      </c>
      <c r="T326" s="43">
        <f ca="1">_xll.BInterpol('Base CDI'!$H$4:$H$28,'Base CDI'!$J$4:$J$29,S326,"Cubic","Extrapolate=Linear","MultiX=Average","Skip=True","Sort=True")</f>
        <v>14.426263845897113</v>
      </c>
      <c r="U326" s="43">
        <f ca="1">_xll.BInterpol('Base CDI'!$H$4:$H$28,'Base CDI'!$I$4:$I$29,S326,"Cubic","Extrapolate=Linear","MultiX=Average","Skip=True","Sort=True")</f>
        <v>14.421541107282549</v>
      </c>
    </row>
    <row r="327" spans="16:21" x14ac:dyDescent="0.25">
      <c r="P327" s="10">
        <v>34982</v>
      </c>
      <c r="Q327">
        <v>1.833604</v>
      </c>
      <c r="S327" s="42">
        <f t="shared" ca="1" si="9"/>
        <v>46262</v>
      </c>
      <c r="T327" s="43">
        <f ca="1">_xll.BInterpol('Base CDI'!$H$4:$H$28,'Base CDI'!$J$4:$J$29,S327,"Cubic","Extrapolate=Linear","MultiX=Average","Skip=True","Sort=True")</f>
        <v>14.423143266996277</v>
      </c>
      <c r="U327" s="43">
        <f ca="1">_xll.BInterpol('Base CDI'!$H$4:$H$28,'Base CDI'!$I$4:$I$29,S327,"Cubic","Extrapolate=Linear","MultiX=Average","Skip=True","Sort=True")</f>
        <v>14.418405890388991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46263</v>
      </c>
      <c r="T328" s="43">
        <f ca="1">_xll.BInterpol('Base CDI'!$H$4:$H$28,'Base CDI'!$J$4:$J$29,S328,"Cubic","Extrapolate=Linear","MultiX=Average","Skip=True","Sort=True")</f>
        <v>14.420015946389677</v>
      </c>
      <c r="U328" s="43">
        <f ca="1">_xll.BInterpol('Base CDI'!$H$4:$H$28,'Base CDI'!$I$4:$I$29,S328,"Cubic","Extrapolate=Linear","MultiX=Average","Skip=True","Sort=True")</f>
        <v>14.415263833853425</v>
      </c>
    </row>
    <row r="329" spans="16:21" x14ac:dyDescent="0.25">
      <c r="P329" s="10">
        <v>34985</v>
      </c>
      <c r="Q329">
        <v>1.838827</v>
      </c>
      <c r="S329" s="42">
        <f t="shared" ca="1" si="9"/>
        <v>46264</v>
      </c>
      <c r="T329" s="43">
        <f ca="1">_xll.BInterpol('Base CDI'!$H$4:$H$28,'Base CDI'!$J$4:$J$29,S329,"Cubic","Extrapolate=Linear","MultiX=Average","Skip=True","Sort=True")</f>
        <v>14.416882006898797</v>
      </c>
      <c r="U329" s="43">
        <f ca="1">_xll.BInterpol('Base CDI'!$H$4:$H$28,'Base CDI'!$I$4:$I$29,S329,"Cubic","Extrapolate=Linear","MultiX=Average","Skip=True","Sort=True")</f>
        <v>14.412115058951255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46265</v>
      </c>
      <c r="T330" s="43">
        <f ca="1">_xll.BInterpol('Base CDI'!$H$4:$H$28,'Base CDI'!$J$4:$J$29,S330,"Cubic","Extrapolate=Linear","MultiX=Average","Skip=True","Sort=True")</f>
        <v>14.41374157134512</v>
      </c>
      <c r="U330" s="43">
        <f ca="1">_xll.BInterpol('Base CDI'!$H$4:$H$28,'Base CDI'!$I$4:$I$29,S330,"Cubic","Extrapolate=Linear","MultiX=Average","Skip=True","Sort=True")</f>
        <v>14.408959686957877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46266</v>
      </c>
      <c r="T331" s="43">
        <f ca="1">_xll.BInterpol('Base CDI'!$H$4:$H$28,'Base CDI'!$J$4:$J$29,S331,"Cubic","Extrapolate=Linear","MultiX=Average","Skip=True","Sort=True")</f>
        <v>14.410594762550129</v>
      </c>
      <c r="U331" s="43">
        <f ca="1">_xll.BInterpol('Base CDI'!$H$4:$H$28,'Base CDI'!$I$4:$I$29,S331,"Cubic","Extrapolate=Linear","MultiX=Average","Skip=True","Sort=True")</f>
        <v>14.405797839148692</v>
      </c>
    </row>
    <row r="332" spans="16:21" x14ac:dyDescent="0.25">
      <c r="P332" s="10">
        <v>34990</v>
      </c>
      <c r="Q332">
        <v>1.846708</v>
      </c>
      <c r="S332" s="42">
        <f t="shared" ca="1" si="10"/>
        <v>46267</v>
      </c>
      <c r="T332" s="43">
        <f ca="1">_xll.BInterpol('Base CDI'!$H$4:$H$28,'Base CDI'!$J$4:$J$29,S332,"Cubic","Extrapolate=Linear","MultiX=Average","Skip=True","Sort=True")</f>
        <v>14.407441703335312</v>
      </c>
      <c r="U332" s="43">
        <f ca="1">_xll.BInterpol('Base CDI'!$H$4:$H$28,'Base CDI'!$I$4:$I$29,S332,"Cubic","Extrapolate=Linear","MultiX=Average","Skip=True","Sort=True")</f>
        <v>14.402629636799102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46268</v>
      </c>
      <c r="T333" s="43">
        <f ca="1">_xll.BInterpol('Base CDI'!$H$4:$H$28,'Base CDI'!$J$4:$J$29,S333,"Cubic","Extrapolate=Linear","MultiX=Average","Skip=True","Sort=True")</f>
        <v>14.404282516522148</v>
      </c>
      <c r="U333" s="43">
        <f ca="1">_xll.BInterpol('Base CDI'!$H$4:$H$28,'Base CDI'!$I$4:$I$29,S333,"Cubic","Extrapolate=Linear","MultiX=Average","Skip=True","Sort=True")</f>
        <v>14.399455201184503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46269</v>
      </c>
      <c r="T334" s="43">
        <f ca="1">_xll.BInterpol('Base CDI'!$H$4:$H$28,'Base CDI'!$J$4:$J$29,S334,"Cubic","Extrapolate=Linear","MultiX=Average","Skip=True","Sort=True")</f>
        <v>14.401117324932123</v>
      </c>
      <c r="U334" s="43">
        <f ca="1">_xll.BInterpol('Base CDI'!$H$4:$H$28,'Base CDI'!$I$4:$I$29,S334,"Cubic","Extrapolate=Linear","MultiX=Average","Skip=True","Sort=True")</f>
        <v>14.396274653580301</v>
      </c>
    </row>
    <row r="335" spans="16:21" x14ac:dyDescent="0.25">
      <c r="P335" s="10">
        <v>34995</v>
      </c>
      <c r="Q335">
        <v>1.854778</v>
      </c>
      <c r="S335" s="42">
        <f t="shared" ca="1" si="10"/>
        <v>46270</v>
      </c>
      <c r="T335" s="43">
        <f ca="1">_xll.BInterpol('Base CDI'!$H$4:$H$28,'Base CDI'!$J$4:$J$29,S335,"Cubic","Extrapolate=Linear","MultiX=Average","Skip=True","Sort=True")</f>
        <v>14.397946251386722</v>
      </c>
      <c r="U335" s="43">
        <f ca="1">_xll.BInterpol('Base CDI'!$H$4:$H$28,'Base CDI'!$I$4:$I$29,S335,"Cubic","Extrapolate=Linear","MultiX=Average","Skip=True","Sort=True")</f>
        <v>14.393088115261889</v>
      </c>
    </row>
    <row r="336" spans="16:21" x14ac:dyDescent="0.25">
      <c r="P336" s="10">
        <v>34996</v>
      </c>
      <c r="Q336">
        <v>1.85748</v>
      </c>
      <c r="S336" s="42">
        <f t="shared" ca="1" si="10"/>
        <v>46271</v>
      </c>
      <c r="T336" s="43">
        <f ca="1">_xll.BInterpol('Base CDI'!$H$4:$H$28,'Base CDI'!$J$4:$J$29,S336,"Cubic","Extrapolate=Linear","MultiX=Average","Skip=True","Sort=True")</f>
        <v>14.394769418707426</v>
      </c>
      <c r="U336" s="43">
        <f ca="1">_xll.BInterpol('Base CDI'!$H$4:$H$28,'Base CDI'!$I$4:$I$29,S336,"Cubic","Extrapolate=Linear","MultiX=Average","Skip=True","Sort=True")</f>
        <v>14.389895707504673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46272</v>
      </c>
      <c r="T337" s="43">
        <f ca="1">_xll.BInterpol('Base CDI'!$H$4:$H$28,'Base CDI'!$J$4:$J$29,S337,"Cubic","Extrapolate=Linear","MultiX=Average","Skip=True","Sort=True")</f>
        <v>14.39158694971572</v>
      </c>
      <c r="U337" s="43">
        <f ca="1">_xll.BInterpol('Base CDI'!$H$4:$H$28,'Base CDI'!$I$4:$I$29,S337,"Cubic","Extrapolate=Linear","MultiX=Average","Skip=True","Sort=True")</f>
        <v>14.386697551584049</v>
      </c>
    </row>
    <row r="338" spans="16:21" x14ac:dyDescent="0.25">
      <c r="P338" s="10">
        <v>34998</v>
      </c>
      <c r="Q338">
        <v>1.862852</v>
      </c>
      <c r="S338" s="42">
        <f t="shared" ca="1" si="10"/>
        <v>46273</v>
      </c>
      <c r="T338" s="43">
        <f ca="1">_xll.BInterpol('Base CDI'!$H$4:$H$28,'Base CDI'!$J$4:$J$29,S338,"Cubic","Extrapolate=Linear","MultiX=Average","Skip=True","Sort=True")</f>
        <v>14.388398967233087</v>
      </c>
      <c r="U338" s="43">
        <f ca="1">_xll.BInterpol('Base CDI'!$H$4:$H$28,'Base CDI'!$I$4:$I$29,S338,"Cubic","Extrapolate=Linear","MultiX=Average","Skip=True","Sort=True")</f>
        <v>14.38349376877542</v>
      </c>
    </row>
    <row r="339" spans="16:21" x14ac:dyDescent="0.25">
      <c r="P339" s="10">
        <v>34999</v>
      </c>
      <c r="Q339">
        <v>1.865534</v>
      </c>
      <c r="S339" s="42">
        <f t="shared" ca="1" si="10"/>
        <v>46274</v>
      </c>
      <c r="T339" s="43">
        <f ca="1">_xll.BInterpol('Base CDI'!$H$4:$H$28,'Base CDI'!$J$4:$J$29,S339,"Cubic","Extrapolate=Linear","MultiX=Average","Skip=True","Sort=True")</f>
        <v>14.385205594081013</v>
      </c>
      <c r="U339" s="43">
        <f ca="1">_xll.BInterpol('Base CDI'!$H$4:$H$28,'Base CDI'!$I$4:$I$29,S339,"Cubic","Extrapolate=Linear","MultiX=Average","Skip=True","Sort=True")</f>
        <v>14.380284480354184</v>
      </c>
    </row>
    <row r="340" spans="16:21" x14ac:dyDescent="0.25">
      <c r="P340" s="10">
        <v>35002</v>
      </c>
      <c r="Q340">
        <v>1.868196</v>
      </c>
      <c r="S340" s="42">
        <f t="shared" ca="1" si="10"/>
        <v>46275</v>
      </c>
      <c r="T340" s="43">
        <f ca="1">_xll.BInterpol('Base CDI'!$H$4:$H$28,'Base CDI'!$J$4:$J$29,S340,"Cubic","Extrapolate=Linear","MultiX=Average","Skip=True","Sort=True")</f>
        <v>14.382006953080982</v>
      </c>
      <c r="U340" s="43">
        <f ca="1">_xll.BInterpol('Base CDI'!$H$4:$H$28,'Base CDI'!$I$4:$I$29,S340,"Cubic","Extrapolate=Linear","MultiX=Average","Skip=True","Sort=True")</f>
        <v>14.377069807595742</v>
      </c>
    </row>
    <row r="341" spans="16:21" x14ac:dyDescent="0.25">
      <c r="P341" s="10">
        <v>35003</v>
      </c>
      <c r="Q341">
        <v>1.870849</v>
      </c>
      <c r="S341" s="42">
        <f t="shared" ca="1" si="10"/>
        <v>46276</v>
      </c>
      <c r="T341" s="43">
        <f ca="1">_xll.BInterpol('Base CDI'!$H$4:$H$28,'Base CDI'!$J$4:$J$29,S341,"Cubic","Extrapolate=Linear","MultiX=Average","Skip=True","Sort=True")</f>
        <v>14.378803167054473</v>
      </c>
      <c r="U341" s="43">
        <f ca="1">_xll.BInterpol('Base CDI'!$H$4:$H$28,'Base CDI'!$I$4:$I$29,S341,"Cubic","Extrapolate=Linear","MultiX=Average","Skip=True","Sort=True")</f>
        <v>14.373849871775493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46277</v>
      </c>
      <c r="T342" s="43">
        <f ca="1">_xll.BInterpol('Base CDI'!$H$4:$H$28,'Base CDI'!$J$4:$J$29,S342,"Cubic","Extrapolate=Linear","MultiX=Average","Skip=True","Sort=True")</f>
        <v>14.375594358822974</v>
      </c>
      <c r="U342" s="43">
        <f ca="1">_xll.BInterpol('Base CDI'!$H$4:$H$28,'Base CDI'!$I$4:$I$29,S342,"Cubic","Extrapolate=Linear","MultiX=Average","Skip=True","Sort=True")</f>
        <v>14.370624794168837</v>
      </c>
    </row>
    <row r="343" spans="16:21" x14ac:dyDescent="0.25">
      <c r="P343" s="10">
        <v>35006</v>
      </c>
      <c r="Q343">
        <v>1.876047</v>
      </c>
      <c r="S343" s="42">
        <f t="shared" ca="1" si="10"/>
        <v>46278</v>
      </c>
      <c r="T343" s="43">
        <f ca="1">_xll.BInterpol('Base CDI'!$H$4:$H$28,'Base CDI'!$J$4:$J$29,S343,"Cubic","Extrapolate=Linear","MultiX=Average","Skip=True","Sort=True")</f>
        <v>14.372380651207969</v>
      </c>
      <c r="U343" s="43">
        <f ca="1">_xll.BInterpol('Base CDI'!$H$4:$H$28,'Base CDI'!$I$4:$I$29,S343,"Cubic","Extrapolate=Linear","MultiX=Average","Skip=True","Sort=True")</f>
        <v>14.367394696051175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46279</v>
      </c>
      <c r="T344" s="43">
        <f ca="1">_xll.BInterpol('Base CDI'!$H$4:$H$28,'Base CDI'!$J$4:$J$29,S344,"Cubic","Extrapolate=Linear","MultiX=Average","Skip=True","Sort=True")</f>
        <v>14.369162167030941</v>
      </c>
      <c r="U344" s="43">
        <f ca="1">_xll.BInterpol('Base CDI'!$H$4:$H$28,'Base CDI'!$I$4:$I$29,S344,"Cubic","Extrapolate=Linear","MultiX=Average","Skip=True","Sort=True")</f>
        <v>14.364159698697906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46280</v>
      </c>
      <c r="T345" s="43">
        <f ca="1">_xll.BInterpol('Base CDI'!$H$4:$H$28,'Base CDI'!$J$4:$J$29,S345,"Cubic","Extrapolate=Linear","MultiX=Average","Skip=True","Sort=True")</f>
        <v>14.365939029113372</v>
      </c>
      <c r="U345" s="43">
        <f ca="1">_xll.BInterpol('Base CDI'!$H$4:$H$28,'Base CDI'!$I$4:$I$29,S345,"Cubic","Extrapolate=Linear","MultiX=Average","Skip=True","Sort=True")</f>
        <v>14.360919923384431</v>
      </c>
    </row>
    <row r="346" spans="16:21" x14ac:dyDescent="0.25">
      <c r="P346" s="10">
        <v>35011</v>
      </c>
      <c r="Q346">
        <v>1.883875</v>
      </c>
      <c r="S346" s="42">
        <f t="shared" ca="1" si="10"/>
        <v>46281</v>
      </c>
      <c r="T346" s="43">
        <f ca="1">_xll.BInterpol('Base CDI'!$H$4:$H$28,'Base CDI'!$J$4:$J$29,S346,"Cubic","Extrapolate=Linear","MultiX=Average","Skip=True","Sort=True")</f>
        <v>14.362711360276748</v>
      </c>
      <c r="U346" s="43">
        <f ca="1">_xll.BInterpol('Base CDI'!$H$4:$H$28,'Base CDI'!$I$4:$I$29,S346,"Cubic","Extrapolate=Linear","MultiX=Average","Skip=True","Sort=True")</f>
        <v>14.35767549138615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46282</v>
      </c>
      <c r="T347" s="43">
        <f ca="1">_xll.BInterpol('Base CDI'!$H$4:$H$28,'Base CDI'!$J$4:$J$29,S347,"Cubic","Extrapolate=Linear","MultiX=Average","Skip=True","Sort=True")</f>
        <v>14.359479283342553</v>
      </c>
      <c r="U347" s="43">
        <f ca="1">_xll.BInterpol('Base CDI'!$H$4:$H$28,'Base CDI'!$I$4:$I$29,S347,"Cubic","Extrapolate=Linear","MultiX=Average","Skip=True","Sort=True")</f>
        <v>14.354426523978463</v>
      </c>
    </row>
    <row r="348" spans="16:21" x14ac:dyDescent="0.25">
      <c r="P348" s="10">
        <v>35013</v>
      </c>
      <c r="Q348">
        <v>1.889235</v>
      </c>
      <c r="S348" s="42">
        <f t="shared" ca="1" si="10"/>
        <v>46283</v>
      </c>
      <c r="T348" s="43">
        <f ca="1">_xll.BInterpol('Base CDI'!$H$4:$H$28,'Base CDI'!$J$4:$J$29,S348,"Cubic","Extrapolate=Linear","MultiX=Average","Skip=True","Sort=True")</f>
        <v>14.356242921132269</v>
      </c>
      <c r="U348" s="43">
        <f ca="1">_xll.BInterpol('Base CDI'!$H$4:$H$28,'Base CDI'!$I$4:$I$29,S348,"Cubic","Extrapolate=Linear","MultiX=Average","Skip=True","Sort=True")</f>
        <v>14.351173142436767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46284</v>
      </c>
      <c r="T349" s="43">
        <f ca="1">_xll.BInterpol('Base CDI'!$H$4:$H$28,'Base CDI'!$J$4:$J$29,S349,"Cubic","Extrapolate=Linear","MultiX=Average","Skip=True","Sort=True")</f>
        <v>14.35300239646738</v>
      </c>
      <c r="U349" s="43">
        <f ca="1">_xll.BInterpol('Base CDI'!$H$4:$H$28,'Base CDI'!$I$4:$I$29,S349,"Cubic","Extrapolate=Linear","MultiX=Average","Skip=True","Sort=True")</f>
        <v>14.347915468036467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46285</v>
      </c>
      <c r="T350" s="43">
        <f ca="1">_xll.BInterpol('Base CDI'!$H$4:$H$28,'Base CDI'!$J$4:$J$29,S350,"Cubic","Extrapolate=Linear","MultiX=Average","Skip=True","Sort=True")</f>
        <v>14.349757832169372</v>
      </c>
      <c r="U350" s="43">
        <f ca="1">_xll.BInterpol('Base CDI'!$H$4:$H$28,'Base CDI'!$I$4:$I$29,S350,"Cubic","Extrapolate=Linear","MultiX=Average","Skip=True","Sort=True")</f>
        <v>14.344653622052959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46286</v>
      </c>
      <c r="T351" s="43">
        <f ca="1">_xll.BInterpol('Base CDI'!$H$4:$H$28,'Base CDI'!$J$4:$J$29,S351,"Cubic","Extrapolate=Linear","MultiX=Average","Skip=True","Sort=True")</f>
        <v>14.346509351059726</v>
      </c>
      <c r="U351" s="43">
        <f ca="1">_xll.BInterpol('Base CDI'!$H$4:$H$28,'Base CDI'!$I$4:$I$29,S351,"Cubic","Extrapolate=Linear","MultiX=Average","Skip=True","Sort=True")</f>
        <v>14.341387725761646</v>
      </c>
    </row>
    <row r="352" spans="16:21" x14ac:dyDescent="0.25">
      <c r="P352" s="10">
        <v>35020</v>
      </c>
      <c r="Q352">
        <v>1.900128</v>
      </c>
      <c r="S352" s="42">
        <f t="shared" ca="1" si="10"/>
        <v>46287</v>
      </c>
      <c r="T352" s="43">
        <f ca="1">_xll.BInterpol('Base CDI'!$H$4:$H$28,'Base CDI'!$J$4:$J$29,S352,"Cubic","Extrapolate=Linear","MultiX=Average","Skip=True","Sort=True")</f>
        <v>14.343257075959928</v>
      </c>
      <c r="U352" s="43">
        <f ca="1">_xll.BInterpol('Base CDI'!$H$4:$H$28,'Base CDI'!$I$4:$I$29,S352,"Cubic","Extrapolate=Linear","MultiX=Average","Skip=True","Sort=True")</f>
        <v>14.338117900437926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46288</v>
      </c>
      <c r="T353" s="43">
        <f ca="1">_xll.BInterpol('Base CDI'!$H$4:$H$28,'Base CDI'!$J$4:$J$29,S353,"Cubic","Extrapolate=Linear","MultiX=Average","Skip=True","Sort=True")</f>
        <v>14.34000112969146</v>
      </c>
      <c r="U353" s="43">
        <f ca="1">_xll.BInterpol('Base CDI'!$H$4:$H$28,'Base CDI'!$I$4:$I$29,S353,"Cubic","Extrapolate=Linear","MultiX=Average","Skip=True","Sort=True")</f>
        <v>14.334844267357198</v>
      </c>
    </row>
    <row r="354" spans="16:21" x14ac:dyDescent="0.25">
      <c r="P354" s="10">
        <v>35024</v>
      </c>
      <c r="Q354">
        <v>1.905591</v>
      </c>
      <c r="S354" s="42">
        <f t="shared" ca="1" si="10"/>
        <v>46289</v>
      </c>
      <c r="T354" s="43">
        <f ca="1">_xll.BInterpol('Base CDI'!$H$4:$H$28,'Base CDI'!$J$4:$J$29,S354,"Cubic","Extrapolate=Linear","MultiX=Average","Skip=True","Sort=True")</f>
        <v>14.336741635075807</v>
      </c>
      <c r="U354" s="43">
        <f ca="1">_xll.BInterpol('Base CDI'!$H$4:$H$28,'Base CDI'!$I$4:$I$29,S354,"Cubic","Extrapolate=Linear","MultiX=Average","Skip=True","Sort=True")</f>
        <v>14.331566947794865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46290</v>
      </c>
      <c r="T355" s="43">
        <f ca="1">_xll.BInterpol('Base CDI'!$H$4:$H$28,'Base CDI'!$J$4:$J$29,S355,"Cubic","Extrapolate=Linear","MultiX=Average","Skip=True","Sort=True")</f>
        <v>14.333478714934452</v>
      </c>
      <c r="U355" s="43">
        <f ca="1">_xll.BInterpol('Base CDI'!$H$4:$H$28,'Base CDI'!$I$4:$I$29,S355,"Cubic","Extrapolate=Linear","MultiX=Average","Skip=True","Sort=True")</f>
        <v>14.328286063026326</v>
      </c>
    </row>
    <row r="356" spans="16:21" x14ac:dyDescent="0.25">
      <c r="P356" s="10">
        <v>35026</v>
      </c>
      <c r="Q356">
        <v>1.910873</v>
      </c>
      <c r="S356" s="42">
        <f t="shared" ca="1" si="10"/>
        <v>46291</v>
      </c>
      <c r="T356" s="43">
        <f ca="1">_xll.BInterpol('Base CDI'!$H$4:$H$28,'Base CDI'!$J$4:$J$29,S356,"Cubic","Extrapolate=Linear","MultiX=Average","Skip=True","Sort=True")</f>
        <v>14.330212492088879</v>
      </c>
      <c r="U356" s="43">
        <f ca="1">_xll.BInterpol('Base CDI'!$H$4:$H$28,'Base CDI'!$I$4:$I$29,S356,"Cubic","Extrapolate=Linear","MultiX=Average","Skip=True","Sort=True")</f>
        <v>14.32500173432698</v>
      </c>
    </row>
    <row r="357" spans="16:21" x14ac:dyDescent="0.25">
      <c r="P357" s="10">
        <v>35027</v>
      </c>
      <c r="Q357">
        <v>1.91351</v>
      </c>
      <c r="S357" s="42">
        <f t="shared" ca="1" si="10"/>
        <v>46292</v>
      </c>
      <c r="T357" s="43">
        <f ca="1">_xll.BInterpol('Base CDI'!$H$4:$H$28,'Base CDI'!$J$4:$J$29,S357,"Cubic","Extrapolate=Linear","MultiX=Average","Skip=True","Sort=True")</f>
        <v>14.326943089360574</v>
      </c>
      <c r="U357" s="43">
        <f ca="1">_xll.BInterpol('Base CDI'!$H$4:$H$28,'Base CDI'!$I$4:$I$29,S357,"Cubic","Extrapolate=Linear","MultiX=Average","Skip=True","Sort=True")</f>
        <v>14.321714082972228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46293</v>
      </c>
      <c r="T358" s="43">
        <f ca="1">_xll.BInterpol('Base CDI'!$H$4:$H$28,'Base CDI'!$J$4:$J$29,S358,"Cubic","Extrapolate=Linear","MultiX=Average","Skip=True","Sort=True")</f>
        <v>14.323670629571017</v>
      </c>
      <c r="U358" s="43">
        <f ca="1">_xll.BInterpol('Base CDI'!$H$4:$H$28,'Base CDI'!$I$4:$I$29,S358,"Cubic","Extrapolate=Linear","MultiX=Average","Skip=True","Sort=True")</f>
        <v>14.318423230237469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46294</v>
      </c>
      <c r="T359" s="43">
        <f ca="1">_xll.BInterpol('Base CDI'!$H$4:$H$28,'Base CDI'!$J$4:$J$29,S359,"Cubic","Extrapolate=Linear","MultiX=Average","Skip=True","Sort=True")</f>
        <v>14.320395235541694</v>
      </c>
      <c r="U359" s="43">
        <f ca="1">_xll.BInterpol('Base CDI'!$H$4:$H$28,'Base CDI'!$I$4:$I$29,S359,"Cubic","Extrapolate=Linear","MultiX=Average","Skip=True","Sort=True")</f>
        <v>14.315129297398103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46295</v>
      </c>
      <c r="T360" s="43">
        <f ca="1">_xll.BInterpol('Base CDI'!$H$4:$H$28,'Base CDI'!$J$4:$J$29,S360,"Cubic","Extrapolate=Linear","MultiX=Average","Skip=True","Sort=True")</f>
        <v>14.317117030094089</v>
      </c>
      <c r="U360" s="43">
        <f ca="1">_xll.BInterpol('Base CDI'!$H$4:$H$28,'Base CDI'!$I$4:$I$29,S360,"Cubic","Extrapolate=Linear","MultiX=Average","Skip=True","Sort=True")</f>
        <v>14.311832405729531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46296</v>
      </c>
      <c r="T361" s="43">
        <f ca="1">_xll.BInterpol('Base CDI'!$H$4:$H$28,'Base CDI'!$J$4:$J$29,S361,"Cubic","Extrapolate=Linear","MultiX=Average","Skip=True","Sort=True")</f>
        <v>14.313836136049686</v>
      </c>
      <c r="U361" s="43">
        <f ca="1">_xll.BInterpol('Base CDI'!$H$4:$H$28,'Base CDI'!$I$4:$I$29,S361,"Cubic","Extrapolate=Linear","MultiX=Average","Skip=True","Sort=True")</f>
        <v>14.308532676507152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46297</v>
      </c>
      <c r="T362" s="43">
        <f ca="1">_xll.BInterpol('Base CDI'!$H$4:$H$28,'Base CDI'!$J$4:$J$29,S362,"Cubic","Extrapolate=Linear","MultiX=Average","Skip=True","Sort=True")</f>
        <v>14.310552676229966</v>
      </c>
      <c r="U362" s="43">
        <f ca="1">_xll.BInterpol('Base CDI'!$H$4:$H$28,'Base CDI'!$I$4:$I$29,S362,"Cubic","Extrapolate=Linear","MultiX=Average","Skip=True","Sort=True")</f>
        <v>14.305230231006368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46298</v>
      </c>
      <c r="T363" s="43">
        <f ca="1">_xll.BInterpol('Base CDI'!$H$4:$H$28,'Base CDI'!$J$4:$J$29,S363,"Cubic","Extrapolate=Linear","MultiX=Average","Skip=True","Sort=True")</f>
        <v>14.307266773456416</v>
      </c>
      <c r="U363" s="43">
        <f ca="1">_xll.BInterpol('Base CDI'!$H$4:$H$28,'Base CDI'!$I$4:$I$29,S363,"Cubic","Extrapolate=Linear","MultiX=Average","Skip=True","Sort=True")</f>
        <v>14.301925190502576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46299</v>
      </c>
      <c r="T364" s="43">
        <f ca="1">_xll.BInterpol('Base CDI'!$H$4:$H$28,'Base CDI'!$J$4:$J$29,S364,"Cubic","Extrapolate=Linear","MultiX=Average","Skip=True","Sort=True")</f>
        <v>14.303978550550518</v>
      </c>
      <c r="U364" s="43">
        <f ca="1">_xll.BInterpol('Base CDI'!$H$4:$H$28,'Base CDI'!$I$4:$I$29,S364,"Cubic","Extrapolate=Linear","MultiX=Average","Skip=True","Sort=True")</f>
        <v>14.29861767627118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46300</v>
      </c>
      <c r="T365" s="43">
        <f ca="1">_xll.BInterpol('Base CDI'!$H$4:$H$28,'Base CDI'!$J$4:$J$29,S365,"Cubic","Extrapolate=Linear","MultiX=Average","Skip=True","Sort=True")</f>
        <v>14.300688130333757</v>
      </c>
      <c r="U365" s="43">
        <f ca="1">_xll.BInterpol('Base CDI'!$H$4:$H$28,'Base CDI'!$I$4:$I$29,S365,"Cubic","Extrapolate=Linear","MultiX=Average","Skip=True","Sort=True")</f>
        <v>14.295307809587575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46301</v>
      </c>
      <c r="T366" s="43">
        <f ca="1">_xll.BInterpol('Base CDI'!$H$4:$H$28,'Base CDI'!$J$4:$J$29,S366,"Cubic","Extrapolate=Linear","MultiX=Average","Skip=True","Sort=True")</f>
        <v>14.297395635627616</v>
      </c>
      <c r="U366" s="43">
        <f ca="1">_xll.BInterpol('Base CDI'!$H$4:$H$28,'Base CDI'!$I$4:$I$29,S366,"Cubic","Extrapolate=Linear","MultiX=Average","Skip=True","Sort=True")</f>
        <v>14.291995711727164</v>
      </c>
    </row>
    <row r="367" spans="16:21" x14ac:dyDescent="0.25">
      <c r="P367" s="10">
        <v>35041</v>
      </c>
      <c r="Q367">
        <v>1.939487</v>
      </c>
      <c r="S367" s="42">
        <f t="shared" ca="1" si="10"/>
        <v>46302</v>
      </c>
      <c r="T367" s="43">
        <f ca="1">_xll.BInterpol('Base CDI'!$H$4:$H$28,'Base CDI'!$J$4:$J$29,S367,"Cubic","Extrapolate=Linear","MultiX=Average","Skip=True","Sort=True")</f>
        <v>14.294101189253579</v>
      </c>
      <c r="U367" s="43">
        <f ca="1">_xll.BInterpol('Base CDI'!$H$4:$H$28,'Base CDI'!$I$4:$I$29,S367,"Cubic","Extrapolate=Linear","MultiX=Average","Skip=True","Sort=True")</f>
        <v>14.288681503965348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46303</v>
      </c>
      <c r="T368" s="43">
        <f ca="1">_xll.BInterpol('Base CDI'!$H$4:$H$28,'Base CDI'!$J$4:$J$29,S368,"Cubic","Extrapolate=Linear","MultiX=Average","Skip=True","Sort=True")</f>
        <v>14.29080491403313</v>
      </c>
      <c r="U368" s="43">
        <f ca="1">_xll.BInterpol('Base CDI'!$H$4:$H$28,'Base CDI'!$I$4:$I$29,S368,"Cubic","Extrapolate=Linear","MultiX=Average","Skip=True","Sort=True")</f>
        <v>14.285365307577525</v>
      </c>
    </row>
    <row r="369" spans="16:21" x14ac:dyDescent="0.25">
      <c r="P369" s="10">
        <v>35045</v>
      </c>
      <c r="Q369">
        <v>1.944682</v>
      </c>
      <c r="S369" s="42">
        <f t="shared" ca="1" si="10"/>
        <v>46304</v>
      </c>
      <c r="T369" s="43">
        <f ca="1">_xll.BInterpol('Base CDI'!$H$4:$H$28,'Base CDI'!$J$4:$J$29,S369,"Cubic","Extrapolate=Linear","MultiX=Average","Skip=True","Sort=True")</f>
        <v>14.287506932787753</v>
      </c>
      <c r="U369" s="43">
        <f ca="1">_xll.BInterpol('Base CDI'!$H$4:$H$28,'Base CDI'!$I$4:$I$29,S369,"Cubic","Extrapolate=Linear","MultiX=Average","Skip=True","Sort=True")</f>
        <v>14.282047243839095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46305</v>
      </c>
      <c r="T370" s="43">
        <f ca="1">_xll.BInterpol('Base CDI'!$H$4:$H$28,'Base CDI'!$J$4:$J$29,S370,"Cubic","Extrapolate=Linear","MultiX=Average","Skip=True","Sort=True")</f>
        <v>14.284207368338929</v>
      </c>
      <c r="U370" s="43">
        <f ca="1">_xll.BInterpol('Base CDI'!$H$4:$H$28,'Base CDI'!$I$4:$I$29,S370,"Cubic","Extrapolate=Linear","MultiX=Average","Skip=True","Sort=True")</f>
        <v>14.278727434025459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46306</v>
      </c>
      <c r="T371" s="43">
        <f ca="1">_xll.BInterpol('Base CDI'!$H$4:$H$28,'Base CDI'!$J$4:$J$29,S371,"Cubic","Extrapolate=Linear","MultiX=Average","Skip=True","Sort=True")</f>
        <v>14.280906343508148</v>
      </c>
      <c r="U371" s="43">
        <f ca="1">_xll.BInterpol('Base CDI'!$H$4:$H$28,'Base CDI'!$I$4:$I$29,S371,"Cubic","Extrapolate=Linear","MultiX=Average","Skip=True","Sort=True")</f>
        <v>14.275405999412015</v>
      </c>
    </row>
    <row r="372" spans="16:21" x14ac:dyDescent="0.25">
      <c r="P372" s="10">
        <v>35048</v>
      </c>
      <c r="Q372">
        <v>1.952634</v>
      </c>
      <c r="S372" s="42">
        <f t="shared" ca="1" si="10"/>
        <v>46307</v>
      </c>
      <c r="T372" s="43">
        <f ca="1">_xll.BInterpol('Base CDI'!$H$4:$H$28,'Base CDI'!$J$4:$J$29,S372,"Cubic","Extrapolate=Linear","MultiX=Average","Skip=True","Sort=True")</f>
        <v>14.277603981116888</v>
      </c>
      <c r="U372" s="43">
        <f ca="1">_xll.BInterpol('Base CDI'!$H$4:$H$28,'Base CDI'!$I$4:$I$29,S372,"Cubic","Extrapolate=Linear","MultiX=Average","Skip=True","Sort=True")</f>
        <v>14.272083061274166</v>
      </c>
    </row>
    <row r="373" spans="16:21" x14ac:dyDescent="0.25">
      <c r="P373" s="10">
        <v>35051</v>
      </c>
      <c r="Q373">
        <v>1.955354</v>
      </c>
      <c r="S373" s="42">
        <f t="shared" ca="1" si="10"/>
        <v>46308</v>
      </c>
      <c r="T373" s="43">
        <f ca="1">_xll.BInterpol('Base CDI'!$H$4:$H$28,'Base CDI'!$J$4:$J$29,S373,"Cubic","Extrapolate=Linear","MultiX=Average","Skip=True","Sort=True")</f>
        <v>14.274300403986635</v>
      </c>
      <c r="U373" s="43">
        <f ca="1">_xll.BInterpol('Base CDI'!$H$4:$H$28,'Base CDI'!$I$4:$I$29,S373,"Cubic","Extrapolate=Linear","MultiX=Average","Skip=True","Sort=True")</f>
        <v>14.268758740887311</v>
      </c>
    </row>
    <row r="374" spans="16:21" x14ac:dyDescent="0.25">
      <c r="P374" s="10">
        <v>35052</v>
      </c>
      <c r="Q374">
        <v>1.958072</v>
      </c>
      <c r="S374" s="42">
        <f t="shared" ca="1" si="10"/>
        <v>46309</v>
      </c>
      <c r="T374" s="43">
        <f ca="1">_xll.BInterpol('Base CDI'!$H$4:$H$28,'Base CDI'!$J$4:$J$29,S374,"Cubic","Extrapolate=Linear","MultiX=Average","Skip=True","Sort=True")</f>
        <v>14.270995734938872</v>
      </c>
      <c r="U374" s="43">
        <f ca="1">_xll.BInterpol('Base CDI'!$H$4:$H$28,'Base CDI'!$I$4:$I$29,S374,"Cubic","Extrapolate=Linear","MultiX=Average","Skip=True","Sort=True")</f>
        <v>14.265433159526848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46310</v>
      </c>
      <c r="T375" s="43">
        <f ca="1">_xll.BInterpol('Base CDI'!$H$4:$H$28,'Base CDI'!$J$4:$J$29,S375,"Cubic","Extrapolate=Linear","MultiX=Average","Skip=True","Sort=True")</f>
        <v>14.267690096795084</v>
      </c>
      <c r="U375" s="43">
        <f ca="1">_xll.BInterpol('Base CDI'!$H$4:$H$28,'Base CDI'!$I$4:$I$29,S375,"Cubic","Extrapolate=Linear","MultiX=Average","Skip=True","Sort=True")</f>
        <v>14.26210643846818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46311</v>
      </c>
      <c r="T376" s="43">
        <f ca="1">_xll.BInterpol('Base CDI'!$H$4:$H$28,'Base CDI'!$J$4:$J$29,S376,"Cubic","Extrapolate=Linear","MultiX=Average","Skip=True","Sort=True")</f>
        <v>14.264383612376754</v>
      </c>
      <c r="U376" s="43">
        <f ca="1">_xll.BInterpol('Base CDI'!$H$4:$H$28,'Base CDI'!$I$4:$I$29,S376,"Cubic","Extrapolate=Linear","MultiX=Average","Skip=True","Sort=True")</f>
        <v>14.258778698986706</v>
      </c>
    </row>
    <row r="377" spans="16:21" x14ac:dyDescent="0.25">
      <c r="P377" s="10">
        <v>35055</v>
      </c>
      <c r="Q377">
        <v>1.966242</v>
      </c>
      <c r="S377" s="42">
        <f t="shared" ca="1" si="10"/>
        <v>46312</v>
      </c>
      <c r="T377" s="43">
        <f ca="1">_xll.BInterpol('Base CDI'!$H$4:$H$28,'Base CDI'!$J$4:$J$29,S377,"Cubic","Extrapolate=Linear","MultiX=Average","Skip=True","Sort=True")</f>
        <v>14.261076404505367</v>
      </c>
      <c r="U377" s="43">
        <f ca="1">_xll.BInterpol('Base CDI'!$H$4:$H$28,'Base CDI'!$I$4:$I$29,S377,"Cubic","Extrapolate=Linear","MultiX=Average","Skip=True","Sort=True")</f>
        <v>14.255450062357824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46313</v>
      </c>
      <c r="T378" s="43">
        <f ca="1">_xll.BInterpol('Base CDI'!$H$4:$H$28,'Base CDI'!$J$4:$J$29,S378,"Cubic","Extrapolate=Linear","MultiX=Average","Skip=True","Sort=True")</f>
        <v>14.257768596002403</v>
      </c>
      <c r="U378" s="43">
        <f ca="1">_xll.BInterpol('Base CDI'!$H$4:$H$28,'Base CDI'!$I$4:$I$29,S378,"Cubic","Extrapolate=Linear","MultiX=Average","Skip=True","Sort=True")</f>
        <v>14.252120649856936</v>
      </c>
    </row>
    <row r="379" spans="16:21" x14ac:dyDescent="0.25">
      <c r="P379" s="10">
        <v>35060</v>
      </c>
      <c r="Q379">
        <v>1.971627</v>
      </c>
      <c r="S379" s="42">
        <f t="shared" ca="1" si="10"/>
        <v>46314</v>
      </c>
      <c r="T379" s="43">
        <f ca="1">_xll.BInterpol('Base CDI'!$H$4:$H$28,'Base CDI'!$J$4:$J$29,S379,"Cubic","Extrapolate=Linear","MultiX=Average","Skip=True","Sort=True")</f>
        <v>14.254460309689351</v>
      </c>
      <c r="U379" s="43">
        <f ca="1">_xll.BInterpol('Base CDI'!$H$4:$H$28,'Base CDI'!$I$4:$I$29,S379,"Cubic","Extrapolate=Linear","MultiX=Average","Skip=True","Sort=True")</f>
        <v>14.248790582759442</v>
      </c>
    </row>
    <row r="380" spans="16:21" x14ac:dyDescent="0.25">
      <c r="P380" s="10">
        <v>35061</v>
      </c>
      <c r="Q380">
        <v>1.974256</v>
      </c>
      <c r="S380" s="42">
        <f t="shared" ca="1" si="10"/>
        <v>46315</v>
      </c>
      <c r="T380" s="43">
        <f ca="1">_xll.BInterpol('Base CDI'!$H$4:$H$28,'Base CDI'!$J$4:$J$29,S380,"Cubic","Extrapolate=Linear","MultiX=Average","Skip=True","Sort=True")</f>
        <v>14.251151668387692</v>
      </c>
      <c r="U380" s="43">
        <f ca="1">_xll.BInterpol('Base CDI'!$H$4:$H$28,'Base CDI'!$I$4:$I$29,S380,"Cubic","Extrapolate=Linear","MultiX=Average","Skip=True","Sort=True")</f>
        <v>14.245459982340742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46316</v>
      </c>
      <c r="T381" s="43">
        <f ca="1">_xll.BInterpol('Base CDI'!$H$4:$H$28,'Base CDI'!$J$4:$J$29,S381,"Cubic","Extrapolate=Linear","MultiX=Average","Skip=True","Sort=True")</f>
        <v>14.247842794918911</v>
      </c>
      <c r="U381" s="43">
        <f ca="1">_xll.BInterpol('Base CDI'!$H$4:$H$28,'Base CDI'!$I$4:$I$29,S381,"Cubic","Extrapolate=Linear","MultiX=Average","Skip=True","Sort=True")</f>
        <v>14.242128969876235</v>
      </c>
    </row>
    <row r="382" spans="16:21" x14ac:dyDescent="0.25">
      <c r="P382" s="10">
        <v>35066</v>
      </c>
      <c r="Q382">
        <v>1.979168</v>
      </c>
      <c r="S382" s="42">
        <f t="shared" ca="1" si="10"/>
        <v>46317</v>
      </c>
      <c r="T382" s="43">
        <f ca="1">_xll.BInterpol('Base CDI'!$H$4:$H$28,'Base CDI'!$J$4:$J$29,S382,"Cubic","Extrapolate=Linear","MultiX=Average","Skip=True","Sort=True")</f>
        <v>14.244533812104489</v>
      </c>
      <c r="U382" s="43">
        <f ca="1">_xll.BInterpol('Base CDI'!$H$4:$H$28,'Base CDI'!$I$4:$I$29,S382,"Cubic","Extrapolate=Linear","MultiX=Average","Skip=True","Sort=True")</f>
        <v>14.238797666641322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46318</v>
      </c>
      <c r="T383" s="43">
        <f ca="1">_xll.BInterpol('Base CDI'!$H$4:$H$28,'Base CDI'!$J$4:$J$29,S383,"Cubic","Extrapolate=Linear","MultiX=Average","Skip=True","Sort=True")</f>
        <v>14.241224842765913</v>
      </c>
      <c r="U383" s="43">
        <f ca="1">_xll.BInterpol('Base CDI'!$H$4:$H$28,'Base CDI'!$I$4:$I$29,S383,"Cubic","Extrapolate=Linear","MultiX=Average","Skip=True","Sort=True")</f>
        <v>14.235466193911401</v>
      </c>
    </row>
    <row r="384" spans="16:21" x14ac:dyDescent="0.25">
      <c r="P384" s="10">
        <v>35068</v>
      </c>
      <c r="Q384">
        <v>1.983822</v>
      </c>
      <c r="S384" s="42">
        <f t="shared" ca="1" si="10"/>
        <v>46319</v>
      </c>
      <c r="T384" s="43">
        <f ca="1">_xll.BInterpol('Base CDI'!$H$4:$H$28,'Base CDI'!$J$4:$J$29,S384,"Cubic","Extrapolate=Linear","MultiX=Average","Skip=True","Sort=True")</f>
        <v>14.237916009724666</v>
      </c>
      <c r="U384" s="43">
        <f ca="1">_xll.BInterpol('Base CDI'!$H$4:$H$28,'Base CDI'!$I$4:$I$29,S384,"Cubic","Extrapolate=Linear","MultiX=Average","Skip=True","Sort=True")</f>
        <v>14.232134672961875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46320</v>
      </c>
      <c r="T385" s="43">
        <f ca="1">_xll.BInterpol('Base CDI'!$H$4:$H$28,'Base CDI'!$J$4:$J$29,S385,"Cubic","Extrapolate=Linear","MultiX=Average","Skip=True","Sort=True")</f>
        <v>14.23460743580223</v>
      </c>
      <c r="U385" s="43">
        <f ca="1">_xll.BInterpol('Base CDI'!$H$4:$H$28,'Base CDI'!$I$4:$I$29,S385,"Cubic","Extrapolate=Linear","MultiX=Average","Skip=True","Sort=True")</f>
        <v>14.228803225068143</v>
      </c>
    </row>
    <row r="386" spans="16:21" x14ac:dyDescent="0.25">
      <c r="P386" s="10">
        <v>35072</v>
      </c>
      <c r="Q386">
        <v>1.988281</v>
      </c>
      <c r="S386" s="42">
        <f t="shared" ca="1" si="10"/>
        <v>46321</v>
      </c>
      <c r="T386" s="43">
        <f ca="1">_xll.BInterpol('Base CDI'!$H$4:$H$28,'Base CDI'!$J$4:$J$29,S386,"Cubic","Extrapolate=Linear","MultiX=Average","Skip=True","Sort=True")</f>
        <v>14.231299243820091</v>
      </c>
      <c r="U386" s="43">
        <f ca="1">_xll.BInterpol('Base CDI'!$H$4:$H$28,'Base CDI'!$I$4:$I$29,S386,"Cubic","Extrapolate=Linear","MultiX=Average","Skip=True","Sort=True")</f>
        <v>14.225471971505604</v>
      </c>
    </row>
    <row r="387" spans="16:21" x14ac:dyDescent="0.25">
      <c r="P387" s="10">
        <v>35073</v>
      </c>
      <c r="Q387">
        <v>1.990515</v>
      </c>
      <c r="S387" s="42">
        <f t="shared" ca="1" si="10"/>
        <v>46322</v>
      </c>
      <c r="T387" s="43">
        <f ca="1">_xll.BInterpol('Base CDI'!$H$4:$H$28,'Base CDI'!$J$4:$J$29,S387,"Cubic","Extrapolate=Linear","MultiX=Average","Skip=True","Sort=True")</f>
        <v>14.227991556599733</v>
      </c>
      <c r="U387" s="43">
        <f ca="1">_xll.BInterpol('Base CDI'!$H$4:$H$28,'Base CDI'!$I$4:$I$29,S387,"Cubic","Extrapolate=Linear","MultiX=Average","Skip=True","Sort=True")</f>
        <v>14.222141033549658</v>
      </c>
    </row>
    <row r="388" spans="16:21" x14ac:dyDescent="0.25">
      <c r="P388" s="10">
        <v>35074</v>
      </c>
      <c r="Q388">
        <v>1.992758</v>
      </c>
      <c r="S388" s="42">
        <f t="shared" ca="1" si="10"/>
        <v>46323</v>
      </c>
      <c r="T388" s="43">
        <f ca="1">_xll.BInterpol('Base CDI'!$H$4:$H$28,'Base CDI'!$J$4:$J$29,S388,"Cubic","Extrapolate=Linear","MultiX=Average","Skip=True","Sort=True")</f>
        <v>14.224684496962638</v>
      </c>
      <c r="U388" s="43">
        <f ca="1">_xll.BInterpol('Base CDI'!$H$4:$H$28,'Base CDI'!$I$4:$I$29,S388,"Cubic","Extrapolate=Linear","MultiX=Average","Skip=True","Sort=True")</f>
        <v>14.218810532475706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46324</v>
      </c>
      <c r="T389" s="43">
        <f ca="1">_xll.BInterpol('Base CDI'!$H$4:$H$28,'Base CDI'!$J$4:$J$29,S389,"Cubic","Extrapolate=Linear","MultiX=Average","Skip=True","Sort=True")</f>
        <v>14.22137818773029</v>
      </c>
      <c r="U389" s="43">
        <f ca="1">_xll.BInterpol('Base CDI'!$H$4:$H$28,'Base CDI'!$I$4:$I$29,S389,"Cubic","Extrapolate=Linear","MultiX=Average","Skip=True","Sort=True")</f>
        <v>14.215480589559148</v>
      </c>
    </row>
    <row r="390" spans="16:21" x14ac:dyDescent="0.25">
      <c r="P390" s="10">
        <v>35076</v>
      </c>
      <c r="Q390">
        <v>1.997277</v>
      </c>
      <c r="S390" s="42">
        <f t="shared" ca="1" si="10"/>
        <v>46325</v>
      </c>
      <c r="T390" s="43">
        <f ca="1">_xll.BInterpol('Base CDI'!$H$4:$H$28,'Base CDI'!$J$4:$J$29,S390,"Cubic","Extrapolate=Linear","MultiX=Average","Skip=True","Sort=True")</f>
        <v>14.218072751724174</v>
      </c>
      <c r="U390" s="43">
        <f ca="1">_xll.BInterpol('Base CDI'!$H$4:$H$28,'Base CDI'!$I$4:$I$29,S390,"Cubic","Extrapolate=Linear","MultiX=Average","Skip=True","Sort=True")</f>
        <v>14.212151326075382</v>
      </c>
    </row>
    <row r="391" spans="16:21" x14ac:dyDescent="0.25">
      <c r="P391" s="10">
        <v>35079</v>
      </c>
      <c r="Q391">
        <v>1.999541</v>
      </c>
      <c r="S391" s="42">
        <f t="shared" ca="1" si="10"/>
        <v>46326</v>
      </c>
      <c r="T391" s="43">
        <f ca="1">_xll.BInterpol('Base CDI'!$H$4:$H$28,'Base CDI'!$J$4:$J$29,S391,"Cubic","Extrapolate=Linear","MultiX=Average","Skip=True","Sort=True")</f>
        <v>14.214768311765772</v>
      </c>
      <c r="U391" s="43">
        <f ca="1">_xll.BInterpol('Base CDI'!$H$4:$H$28,'Base CDI'!$I$4:$I$29,S391,"Cubic","Extrapolate=Linear","MultiX=Average","Skip=True","Sort=True")</f>
        <v>14.208822863299812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46327</v>
      </c>
      <c r="T392" s="43">
        <f ca="1">_xll.BInterpol('Base CDI'!$H$4:$H$28,'Base CDI'!$J$4:$J$29,S392,"Cubic","Extrapolate=Linear","MultiX=Average","Skip=True","Sort=True")</f>
        <v>14.21146499067657</v>
      </c>
      <c r="U392" s="43">
        <f ca="1">_xll.BInterpol('Base CDI'!$H$4:$H$28,'Base CDI'!$I$4:$I$29,S392,"Cubic","Extrapolate=Linear","MultiX=Average","Skip=True","Sort=True")</f>
        <v>14.205495322507835</v>
      </c>
    </row>
    <row r="393" spans="16:21" x14ac:dyDescent="0.25">
      <c r="P393" s="10">
        <v>35081</v>
      </c>
      <c r="Q393">
        <v>2.004089</v>
      </c>
      <c r="S393" s="42">
        <f t="shared" ca="1" si="10"/>
        <v>46328</v>
      </c>
      <c r="T393" s="43">
        <f ca="1">_xll.BInterpol('Base CDI'!$H$4:$H$28,'Base CDI'!$J$4:$J$29,S393,"Cubic","Extrapolate=Linear","MultiX=Average","Skip=True","Sort=True")</f>
        <v>14.20816291127805</v>
      </c>
      <c r="U393" s="43">
        <f ca="1">_xll.BInterpol('Base CDI'!$H$4:$H$28,'Base CDI'!$I$4:$I$29,S393,"Cubic","Extrapolate=Linear","MultiX=Average","Skip=True","Sort=True")</f>
        <v>14.20216882497485</v>
      </c>
    </row>
    <row r="394" spans="16:21" x14ac:dyDescent="0.25">
      <c r="P394" s="10">
        <v>35082</v>
      </c>
      <c r="Q394">
        <v>2.006367</v>
      </c>
      <c r="S394" s="42">
        <f t="shared" ca="1" si="10"/>
        <v>46329</v>
      </c>
      <c r="T394" s="43">
        <f ca="1">_xll.BInterpol('Base CDI'!$H$4:$H$28,'Base CDI'!$J$4:$J$29,S394,"Cubic","Extrapolate=Linear","MultiX=Average","Skip=True","Sort=True")</f>
        <v>14.204862196391698</v>
      </c>
      <c r="U394" s="43">
        <f ca="1">_xll.BInterpol('Base CDI'!$H$4:$H$28,'Base CDI'!$I$4:$I$29,S394,"Cubic","Extrapolate=Linear","MultiX=Average","Skip=True","Sort=True")</f>
        <v>14.198843491976259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46330</v>
      </c>
      <c r="T395" s="43">
        <f ca="1">_xll.BInterpol('Base CDI'!$H$4:$H$28,'Base CDI'!$J$4:$J$29,S395,"Cubic","Extrapolate=Linear","MultiX=Average","Skip=True","Sort=True")</f>
        <v>14.201562968838994</v>
      </c>
      <c r="U395" s="43">
        <f ca="1">_xll.BInterpol('Base CDI'!$H$4:$H$28,'Base CDI'!$I$4:$I$29,S395,"Cubic","Extrapolate=Linear","MultiX=Average","Skip=True","Sort=True")</f>
        <v>14.195519444787463</v>
      </c>
    </row>
    <row r="396" spans="16:21" x14ac:dyDescent="0.25">
      <c r="P396" s="10">
        <v>35086</v>
      </c>
      <c r="Q396">
        <v>2.011018</v>
      </c>
      <c r="S396" s="42">
        <f t="shared" ca="1" si="11"/>
        <v>46331</v>
      </c>
      <c r="T396" s="43">
        <f ca="1">_xll.BInterpol('Base CDI'!$H$4:$H$28,'Base CDI'!$J$4:$J$29,S396,"Cubic","Extrapolate=Linear","MultiX=Average","Skip=True","Sort=True")</f>
        <v>14.198265351441426</v>
      </c>
      <c r="U396" s="43">
        <f ca="1">_xll.BInterpol('Base CDI'!$H$4:$H$28,'Base CDI'!$I$4:$I$29,S396,"Cubic","Extrapolate=Linear","MultiX=Average","Skip=True","Sort=True")</f>
        <v>14.19219680468386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46332</v>
      </c>
      <c r="T397" s="43">
        <f ca="1">_xll.BInterpol('Base CDI'!$H$4:$H$28,'Base CDI'!$J$4:$J$29,S397,"Cubic","Extrapolate=Linear","MultiX=Average","Skip=True","Sort=True")</f>
        <v>14.194969467020476</v>
      </c>
      <c r="U397" s="43">
        <f ca="1">_xll.BInterpol('Base CDI'!$H$4:$H$28,'Base CDI'!$I$4:$I$29,S397,"Cubic","Extrapolate=Linear","MultiX=Average","Skip=True","Sort=True")</f>
        <v>14.188875692940851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46333</v>
      </c>
      <c r="T398" s="43">
        <f ca="1">_xll.BInterpol('Base CDI'!$H$4:$H$28,'Base CDI'!$J$4:$J$29,S398,"Cubic","Extrapolate=Linear","MultiX=Average","Skip=True","Sort=True")</f>
        <v>14.191675438397626</v>
      </c>
      <c r="U398" s="43">
        <f ca="1">_xll.BInterpol('Base CDI'!$H$4:$H$28,'Base CDI'!$I$4:$I$29,S398,"Cubic","Extrapolate=Linear","MultiX=Average","Skip=True","Sort=True")</f>
        <v>14.185556230833834</v>
      </c>
    </row>
    <row r="399" spans="16:21" x14ac:dyDescent="0.25">
      <c r="P399" s="10">
        <v>35089</v>
      </c>
      <c r="Q399">
        <v>2.018078</v>
      </c>
      <c r="S399" s="42">
        <f t="shared" ca="1" si="11"/>
        <v>46334</v>
      </c>
      <c r="T399" s="43">
        <f ca="1">_xll.BInterpol('Base CDI'!$H$4:$H$28,'Base CDI'!$J$4:$J$29,S399,"Cubic","Extrapolate=Linear","MultiX=Average","Skip=True","Sort=True")</f>
        <v>14.188383388394364</v>
      </c>
      <c r="U399" s="43">
        <f ca="1">_xll.BInterpol('Base CDI'!$H$4:$H$28,'Base CDI'!$I$4:$I$29,S399,"Cubic","Extrapolate=Linear","MultiX=Average","Skip=True","Sort=True")</f>
        <v>14.182238539638211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46335</v>
      </c>
      <c r="T400" s="43">
        <f ca="1">_xll.BInterpol('Base CDI'!$H$4:$H$28,'Base CDI'!$J$4:$J$29,S400,"Cubic","Extrapolate=Linear","MultiX=Average","Skip=True","Sort=True")</f>
        <v>14.185093439832169</v>
      </c>
      <c r="U400" s="43">
        <f ca="1">_xll.BInterpol('Base CDI'!$H$4:$H$28,'Base CDI'!$I$4:$I$29,S400,"Cubic","Extrapolate=Linear","MultiX=Average","Skip=True","Sort=True")</f>
        <v>14.178922740629384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46336</v>
      </c>
      <c r="T401" s="43">
        <f ca="1">_xll.BInterpol('Base CDI'!$H$4:$H$28,'Base CDI'!$J$4:$J$29,S401,"Cubic","Extrapolate=Linear","MultiX=Average","Skip=True","Sort=True")</f>
        <v>14.181805715532528</v>
      </c>
      <c r="U401" s="43">
        <f ca="1">_xll.BInterpol('Base CDI'!$H$4:$H$28,'Base CDI'!$I$4:$I$29,S401,"Cubic","Extrapolate=Linear","MultiX=Average","Skip=True","Sort=True")</f>
        <v>14.175608955082748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46337</v>
      </c>
      <c r="T402" s="43">
        <f ca="1">_xll.BInterpol('Base CDI'!$H$4:$H$28,'Base CDI'!$J$4:$J$29,S402,"Cubic","Extrapolate=Linear","MultiX=Average","Skip=True","Sort=True")</f>
        <v>14.178520338316925</v>
      </c>
      <c r="U402" s="43">
        <f ca="1">_xll.BInterpol('Base CDI'!$H$4:$H$28,'Base CDI'!$I$4:$I$29,S402,"Cubic","Extrapolate=Linear","MultiX=Average","Skip=True","Sort=True")</f>
        <v>14.172297304273707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46338</v>
      </c>
      <c r="T403" s="43">
        <f ca="1">_xll.BInterpol('Base CDI'!$H$4:$H$28,'Base CDI'!$J$4:$J$29,S403,"Cubic","Extrapolate=Linear","MultiX=Average","Skip=True","Sort=True")</f>
        <v>14.175237431006842</v>
      </c>
      <c r="U403" s="43">
        <f ca="1">_xll.BInterpol('Base CDI'!$H$4:$H$28,'Base CDI'!$I$4:$I$29,S403,"Cubic","Extrapolate=Linear","MultiX=Average","Skip=True","Sort=True")</f>
        <v>14.168987909477659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46339</v>
      </c>
      <c r="T404" s="43">
        <f ca="1">_xll.BInterpol('Base CDI'!$H$4:$H$28,'Base CDI'!$J$4:$J$29,S404,"Cubic","Extrapolate=Linear","MultiX=Average","Skip=True","Sort=True")</f>
        <v>14.171957116423762</v>
      </c>
      <c r="U404" s="43">
        <f ca="1">_xll.BInterpol('Base CDI'!$H$4:$H$28,'Base CDI'!$I$4:$I$29,S404,"Cubic","Extrapolate=Linear","MultiX=Average","Skip=True","Sort=True")</f>
        <v>14.165680891970004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46340</v>
      </c>
      <c r="T405" s="43">
        <f ca="1">_xll.BInterpol('Base CDI'!$H$4:$H$28,'Base CDI'!$J$4:$J$29,S405,"Cubic","Extrapolate=Linear","MultiX=Average","Skip=True","Sort=True")</f>
        <v>14.168679517389172</v>
      </c>
      <c r="U405" s="43">
        <f ca="1">_xll.BInterpol('Base CDI'!$H$4:$H$28,'Base CDI'!$I$4:$I$29,S405,"Cubic","Extrapolate=Linear","MultiX=Average","Skip=True","Sort=True")</f>
        <v>14.162376373026143</v>
      </c>
    </row>
    <row r="406" spans="16:21" x14ac:dyDescent="0.25">
      <c r="P406" s="10">
        <v>35100</v>
      </c>
      <c r="Q406">
        <v>2.034691</v>
      </c>
      <c r="S406" s="42">
        <f t="shared" ca="1" si="11"/>
        <v>46341</v>
      </c>
      <c r="T406" s="43">
        <f ca="1">_xll.BInterpol('Base CDI'!$H$4:$H$28,'Base CDI'!$J$4:$J$29,S406,"Cubic","Extrapolate=Linear","MultiX=Average","Skip=True","Sort=True")</f>
        <v>14.165404756724554</v>
      </c>
      <c r="U406" s="43">
        <f ca="1">_xll.BInterpol('Base CDI'!$H$4:$H$28,'Base CDI'!$I$4:$I$29,S406,"Cubic","Extrapolate=Linear","MultiX=Average","Skip=True","Sort=True")</f>
        <v>14.159074473921477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46342</v>
      </c>
      <c r="T407" s="43">
        <f ca="1">_xll.BInterpol('Base CDI'!$H$4:$H$28,'Base CDI'!$J$4:$J$29,S407,"Cubic","Extrapolate=Linear","MultiX=Average","Skip=True","Sort=True")</f>
        <v>14.162132957251391</v>
      </c>
      <c r="U407" s="43">
        <f ca="1">_xll.BInterpol('Base CDI'!$H$4:$H$28,'Base CDI'!$I$4:$I$29,S407,"Cubic","Extrapolate=Linear","MultiX=Average","Skip=True","Sort=True")</f>
        <v>14.155775315931402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46343</v>
      </c>
      <c r="T408" s="43">
        <f ca="1">_xll.BInterpol('Base CDI'!$H$4:$H$28,'Base CDI'!$J$4:$J$29,S408,"Cubic","Extrapolate=Linear","MultiX=Average","Skip=True","Sort=True")</f>
        <v>14.15886424179117</v>
      </c>
      <c r="U408" s="43">
        <f ca="1">_xll.BInterpol('Base CDI'!$H$4:$H$28,'Base CDI'!$I$4:$I$29,S408,"Cubic","Extrapolate=Linear","MultiX=Average","Skip=True","Sort=True")</f>
        <v>14.152479020331322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46344</v>
      </c>
      <c r="T409" s="43">
        <f ca="1">_xll.BInterpol('Base CDI'!$H$4:$H$28,'Base CDI'!$J$4:$J$29,S409,"Cubic","Extrapolate=Linear","MultiX=Average","Skip=True","Sort=True")</f>
        <v>14.15559873316537</v>
      </c>
      <c r="U409" s="43">
        <f ca="1">_xll.BInterpol('Base CDI'!$H$4:$H$28,'Base CDI'!$I$4:$I$29,S409,"Cubic","Extrapolate=Linear","MultiX=Average","Skip=True","Sort=True")</f>
        <v>14.149185708396637</v>
      </c>
    </row>
    <row r="410" spans="16:21" x14ac:dyDescent="0.25">
      <c r="P410" s="10">
        <v>35104</v>
      </c>
      <c r="Q410">
        <v>2.044448</v>
      </c>
      <c r="S410" s="42">
        <f t="shared" ca="1" si="11"/>
        <v>46345</v>
      </c>
      <c r="T410" s="43">
        <f ca="1">_xll.BInterpol('Base CDI'!$H$4:$H$28,'Base CDI'!$J$4:$J$29,S410,"Cubic","Extrapolate=Linear","MultiX=Average","Skip=True","Sort=True")</f>
        <v>14.152336554195477</v>
      </c>
      <c r="U410" s="43">
        <f ca="1">_xll.BInterpol('Base CDI'!$H$4:$H$28,'Base CDI'!$I$4:$I$29,S410,"Cubic","Extrapolate=Linear","MultiX=Average","Skip=True","Sort=True")</f>
        <v>14.145895501402743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46346</v>
      </c>
      <c r="T411" s="43">
        <f ca="1">_xll.BInterpol('Base CDI'!$H$4:$H$28,'Base CDI'!$J$4:$J$29,S411,"Cubic","Extrapolate=Linear","MultiX=Average","Skip=True","Sort=True")</f>
        <v>14.149077827702977</v>
      </c>
      <c r="U411" s="43">
        <f ca="1">_xll.BInterpol('Base CDI'!$H$4:$H$28,'Base CDI'!$I$4:$I$29,S411,"Cubic","Extrapolate=Linear","MultiX=Average","Skip=True","Sort=True")</f>
        <v>14.142608520625044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46347</v>
      </c>
      <c r="T412" s="43">
        <f ca="1">_xll.BInterpol('Base CDI'!$H$4:$H$28,'Base CDI'!$J$4:$J$29,S412,"Cubic","Extrapolate=Linear","MultiX=Average","Skip=True","Sort=True")</f>
        <v>14.145822676509351</v>
      </c>
      <c r="U412" s="43">
        <f ca="1">_xll.BInterpol('Base CDI'!$H$4:$H$28,'Base CDI'!$I$4:$I$29,S412,"Cubic","Extrapolate=Linear","MultiX=Average","Skip=True","Sort=True")</f>
        <v>14.139324887338939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46348</v>
      </c>
      <c r="T413" s="43">
        <f ca="1">_xll.BInterpol('Base CDI'!$H$4:$H$28,'Base CDI'!$J$4:$J$29,S413,"Cubic","Extrapolate=Linear","MultiX=Average","Skip=True","Sort=True")</f>
        <v>14.142571223436084</v>
      </c>
      <c r="U413" s="43">
        <f ca="1">_xll.BInterpol('Base CDI'!$H$4:$H$28,'Base CDI'!$I$4:$I$29,S413,"Cubic","Extrapolate=Linear","MultiX=Average","Skip=True","Sort=True")</f>
        <v>14.136044722819827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46349</v>
      </c>
      <c r="T414" s="43">
        <f ca="1">_xll.BInterpol('Base CDI'!$H$4:$H$28,'Base CDI'!$J$4:$J$29,S414,"Cubic","Extrapolate=Linear","MultiX=Average","Skip=True","Sort=True")</f>
        <v>14.13932359130466</v>
      </c>
      <c r="U414" s="43">
        <f ca="1">_xll.BInterpol('Base CDI'!$H$4:$H$28,'Base CDI'!$I$4:$I$29,S414,"Cubic","Extrapolate=Linear","MultiX=Average","Skip=True","Sort=True")</f>
        <v>14.132768148343109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46350</v>
      </c>
      <c r="T415" s="43">
        <f ca="1">_xll.BInterpol('Base CDI'!$H$4:$H$28,'Base CDI'!$J$4:$J$29,S415,"Cubic","Extrapolate=Linear","MultiX=Average","Skip=True","Sort=True")</f>
        <v>14.136079902936562</v>
      </c>
      <c r="U415" s="43">
        <f ca="1">_xll.BInterpol('Base CDI'!$H$4:$H$28,'Base CDI'!$I$4:$I$29,S415,"Cubic","Extrapolate=Linear","MultiX=Average","Skip=True","Sort=True")</f>
        <v>14.129495285184184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46351</v>
      </c>
      <c r="T416" s="43">
        <f ca="1">_xll.BInterpol('Base CDI'!$H$4:$H$28,'Base CDI'!$J$4:$J$29,S416,"Cubic","Extrapolate=Linear","MultiX=Average","Skip=True","Sort=True")</f>
        <v>14.132840281153273</v>
      </c>
      <c r="U416" s="43">
        <f ca="1">_xll.BInterpol('Base CDI'!$H$4:$H$28,'Base CDI'!$I$4:$I$29,S416,"Cubic","Extrapolate=Linear","MultiX=Average","Skip=True","Sort=True")</f>
        <v>14.126226254618453</v>
      </c>
    </row>
    <row r="417" spans="16:21" x14ac:dyDescent="0.25">
      <c r="P417" s="10">
        <v>35117</v>
      </c>
      <c r="Q417">
        <v>2.061992</v>
      </c>
      <c r="S417" s="42">
        <f t="shared" ca="1" si="11"/>
        <v>46352</v>
      </c>
      <c r="T417" s="43">
        <f ca="1">_xll.BInterpol('Base CDI'!$H$4:$H$28,'Base CDI'!$J$4:$J$29,S417,"Cubic","Extrapolate=Linear","MultiX=Average","Skip=True","Sort=True")</f>
        <v>14.129604848776278</v>
      </c>
      <c r="U417" s="43">
        <f ca="1">_xll.BInterpol('Base CDI'!$H$4:$H$28,'Base CDI'!$I$4:$I$29,S417,"Cubic","Extrapolate=Linear","MultiX=Average","Skip=True","Sort=True")</f>
        <v>14.122961177921315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46353</v>
      </c>
      <c r="T418" s="43">
        <f ca="1">_xll.BInterpol('Base CDI'!$H$4:$H$28,'Base CDI'!$J$4:$J$29,S418,"Cubic","Extrapolate=Linear","MultiX=Average","Skip=True","Sort=True")</f>
        <v>14.126373728627062</v>
      </c>
      <c r="U418" s="43">
        <f ca="1">_xll.BInterpol('Base CDI'!$H$4:$H$28,'Base CDI'!$I$4:$I$29,S418,"Cubic","Extrapolate=Linear","MultiX=Average","Skip=True","Sort=True")</f>
        <v>14.119700176368172</v>
      </c>
    </row>
    <row r="419" spans="16:21" x14ac:dyDescent="0.25">
      <c r="P419" s="10">
        <v>35121</v>
      </c>
      <c r="Q419">
        <v>2.067116</v>
      </c>
      <c r="S419" s="42">
        <f t="shared" ca="1" si="11"/>
        <v>46354</v>
      </c>
      <c r="T419" s="43">
        <f ca="1">_xll.BInterpol('Base CDI'!$H$4:$H$28,'Base CDI'!$J$4:$J$29,S419,"Cubic","Extrapolate=Linear","MultiX=Average","Skip=True","Sort=True")</f>
        <v>14.123147043527107</v>
      </c>
      <c r="U419" s="43">
        <f ca="1">_xll.BInterpol('Base CDI'!$H$4:$H$28,'Base CDI'!$I$4:$I$29,S419,"Cubic","Extrapolate=Linear","MultiX=Average","Skip=True","Sort=True")</f>
        <v>14.116443371234421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46355</v>
      </c>
      <c r="T420" s="43">
        <f ca="1">_xll.BInterpol('Base CDI'!$H$4:$H$28,'Base CDI'!$J$4:$J$29,S420,"Cubic","Extrapolate=Linear","MultiX=Average","Skip=True","Sort=True")</f>
        <v>14.119924916297895</v>
      </c>
      <c r="U420" s="43">
        <f ca="1">_xll.BInterpol('Base CDI'!$H$4:$H$28,'Base CDI'!$I$4:$I$29,S420,"Cubic","Extrapolate=Linear","MultiX=Average","Skip=True","Sort=True")</f>
        <v>14.113190883795465</v>
      </c>
    </row>
    <row r="421" spans="16:21" x14ac:dyDescent="0.25">
      <c r="P421" s="10">
        <v>35123</v>
      </c>
      <c r="Q421">
        <v>2.072066</v>
      </c>
      <c r="S421" s="42">
        <f t="shared" ca="1" si="11"/>
        <v>46356</v>
      </c>
      <c r="T421" s="43">
        <f ca="1">_xll.BInterpol('Base CDI'!$H$4:$H$28,'Base CDI'!$J$4:$J$29,S421,"Cubic","Extrapolate=Linear","MultiX=Average","Skip=True","Sort=True")</f>
        <v>14.116707469760915</v>
      </c>
      <c r="U421" s="43">
        <f ca="1">_xll.BInterpol('Base CDI'!$H$4:$H$28,'Base CDI'!$I$4:$I$29,S421,"Cubic","Extrapolate=Linear","MultiX=Average","Skip=True","Sort=True")</f>
        <v>14.109942835326702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46357</v>
      </c>
      <c r="T422" s="43">
        <f ca="1">_xll.BInterpol('Base CDI'!$H$4:$H$28,'Base CDI'!$J$4:$J$29,S422,"Cubic","Extrapolate=Linear","MultiX=Average","Skip=True","Sort=True")</f>
        <v>14.113494826737647</v>
      </c>
      <c r="U422" s="43">
        <f ca="1">_xll.BInterpol('Base CDI'!$H$4:$H$28,'Base CDI'!$I$4:$I$29,S422,"Cubic","Extrapolate=Linear","MultiX=Average","Skip=True","Sort=True")</f>
        <v>14.106699347103534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46358</v>
      </c>
      <c r="T423" s="43">
        <f ca="1">_xll.BInterpol('Base CDI'!$H$4:$H$28,'Base CDI'!$J$4:$J$29,S423,"Cubic","Extrapolate=Linear","MultiX=Average","Skip=True","Sort=True")</f>
        <v>14.110287110049576</v>
      </c>
      <c r="U423" s="43">
        <f ca="1">_xll.BInterpol('Base CDI'!$H$4:$H$28,'Base CDI'!$I$4:$I$29,S423,"Cubic","Extrapolate=Linear","MultiX=Average","Skip=True","Sort=True")</f>
        <v>14.103460540401358</v>
      </c>
    </row>
    <row r="424" spans="16:21" x14ac:dyDescent="0.25">
      <c r="P424" s="10">
        <v>35128</v>
      </c>
      <c r="Q424">
        <v>2.078856</v>
      </c>
      <c r="S424" s="42">
        <f t="shared" ca="1" si="11"/>
        <v>46359</v>
      </c>
      <c r="T424" s="43">
        <f ca="1">_xll.BInterpol('Base CDI'!$H$4:$H$28,'Base CDI'!$J$4:$J$29,S424,"Cubic","Extrapolate=Linear","MultiX=Average","Skip=True","Sort=True")</f>
        <v>14.107084442518184</v>
      </c>
      <c r="U424" s="43">
        <f ca="1">_xll.BInterpol('Base CDI'!$H$4:$H$28,'Base CDI'!$I$4:$I$29,S424,"Cubic","Extrapolate=Linear","MultiX=Average","Skip=True","Sort=True")</f>
        <v>14.100226536495576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46360</v>
      </c>
      <c r="T425" s="43">
        <f ca="1">_xll.BInterpol('Base CDI'!$H$4:$H$28,'Base CDI'!$J$4:$J$29,S425,"Cubic","Extrapolate=Linear","MultiX=Average","Skip=True","Sort=True")</f>
        <v>14.103886946964957</v>
      </c>
      <c r="U425" s="43">
        <f ca="1">_xll.BInterpol('Base CDI'!$H$4:$H$28,'Base CDI'!$I$4:$I$29,S425,"Cubic","Extrapolate=Linear","MultiX=Average","Skip=True","Sort=True")</f>
        <v>14.096997456661589</v>
      </c>
    </row>
    <row r="426" spans="16:21" x14ac:dyDescent="0.25">
      <c r="P426" s="10">
        <v>35130</v>
      </c>
      <c r="Q426">
        <v>2.083196</v>
      </c>
      <c r="S426" s="42">
        <f t="shared" ca="1" si="11"/>
        <v>46361</v>
      </c>
      <c r="T426" s="43">
        <f ca="1">_xll.BInterpol('Base CDI'!$H$4:$H$28,'Base CDI'!$J$4:$J$29,S426,"Cubic","Extrapolate=Linear","MultiX=Average","Skip=True","Sort=True")</f>
        <v>14.10069474621138</v>
      </c>
      <c r="U426" s="43">
        <f ca="1">_xll.BInterpol('Base CDI'!$H$4:$H$28,'Base CDI'!$I$4:$I$29,S426,"Cubic","Extrapolate=Linear","MultiX=Average","Skip=True","Sort=True")</f>
        <v>14.093773422174793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46362</v>
      </c>
      <c r="T427" s="43">
        <f ca="1">_xll.BInterpol('Base CDI'!$H$4:$H$28,'Base CDI'!$J$4:$J$29,S427,"Cubic","Extrapolate=Linear","MultiX=Average","Skip=True","Sort=True")</f>
        <v>14.097507963078932</v>
      </c>
      <c r="U427" s="43">
        <f ca="1">_xll.BInterpol('Base CDI'!$H$4:$H$28,'Base CDI'!$I$4:$I$29,S427,"Cubic","Extrapolate=Linear","MultiX=Average","Skip=True","Sort=True")</f>
        <v>14.090554554310591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46363</v>
      </c>
      <c r="T428" s="43">
        <f ca="1">_xll.BInterpol('Base CDI'!$H$4:$H$28,'Base CDI'!$J$4:$J$29,S428,"Cubic","Extrapolate=Linear","MultiX=Average","Skip=True","Sort=True")</f>
        <v>14.094326720389102</v>
      </c>
      <c r="U428" s="43">
        <f ca="1">_xll.BInterpol('Base CDI'!$H$4:$H$28,'Base CDI'!$I$4:$I$29,S428,"Cubic","Extrapolate=Linear","MultiX=Average","Skip=True","Sort=True")</f>
        <v>14.087340974344384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46364</v>
      </c>
      <c r="T429" s="43">
        <f ca="1">_xll.BInterpol('Base CDI'!$H$4:$H$28,'Base CDI'!$J$4:$J$29,S429,"Cubic","Extrapolate=Linear","MultiX=Average","Skip=True","Sort=True")</f>
        <v>14.091151140963369</v>
      </c>
      <c r="U429" s="43">
        <f ca="1">_xll.BInterpol('Base CDI'!$H$4:$H$28,'Base CDI'!$I$4:$I$29,S429,"Cubic","Extrapolate=Linear","MultiX=Average","Skip=True","Sort=True")</f>
        <v>14.08413280355157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46365</v>
      </c>
      <c r="T430" s="43">
        <f ca="1">_xll.BInterpol('Base CDI'!$H$4:$H$28,'Base CDI'!$J$4:$J$29,S430,"Cubic","Extrapolate=Linear","MultiX=Average","Skip=True","Sort=True")</f>
        <v>14.087981347623222</v>
      </c>
      <c r="U430" s="43">
        <f ca="1">_xll.BInterpol('Base CDI'!$H$4:$H$28,'Base CDI'!$I$4:$I$29,S430,"Cubic","Extrapolate=Linear","MultiX=Average","Skip=True","Sort=True")</f>
        <v>14.080930163207551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46366</v>
      </c>
      <c r="T431" s="43">
        <f ca="1">_xll.BInterpol('Base CDI'!$H$4:$H$28,'Base CDI'!$J$4:$J$29,S431,"Cubic","Extrapolate=Linear","MultiX=Average","Skip=True","Sort=True")</f>
        <v>14.08481746319014</v>
      </c>
      <c r="U431" s="43">
        <f ca="1">_xll.BInterpol('Base CDI'!$H$4:$H$28,'Base CDI'!$I$4:$I$29,S431,"Cubic","Extrapolate=Linear","MultiX=Average","Skip=True","Sort=True")</f>
        <v>14.077733174587724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46367</v>
      </c>
      <c r="T432" s="43">
        <f ca="1">_xll.BInterpol('Base CDI'!$H$4:$H$28,'Base CDI'!$J$4:$J$29,S432,"Cubic","Extrapolate=Linear","MultiX=Average","Skip=True","Sort=True")</f>
        <v>14.081659610485609</v>
      </c>
      <c r="U432" s="43">
        <f ca="1">_xll.BInterpol('Base CDI'!$H$4:$H$28,'Base CDI'!$I$4:$I$29,S432,"Cubic","Extrapolate=Linear","MultiX=Average","Skip=True","Sort=True")</f>
        <v>14.074541958967492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46368</v>
      </c>
      <c r="T433" s="43">
        <f ca="1">_xll.BInterpol('Base CDI'!$H$4:$H$28,'Base CDI'!$J$4:$J$29,S433,"Cubic","Extrapolate=Linear","MultiX=Average","Skip=True","Sort=True")</f>
        <v>14.078507912331114</v>
      </c>
      <c r="U433" s="43">
        <f ca="1">_xll.BInterpol('Base CDI'!$H$4:$H$28,'Base CDI'!$I$4:$I$29,S433,"Cubic","Extrapolate=Linear","MultiX=Average","Skip=True","Sort=True")</f>
        <v>14.071356637622252</v>
      </c>
    </row>
    <row r="434" spans="16:21" x14ac:dyDescent="0.25">
      <c r="P434" s="10">
        <v>35142</v>
      </c>
      <c r="Q434">
        <v>2.100536</v>
      </c>
      <c r="S434" s="42">
        <f t="shared" ca="1" si="11"/>
        <v>46369</v>
      </c>
      <c r="T434" s="43">
        <f ca="1">_xll.BInterpol('Base CDI'!$H$4:$H$28,'Base CDI'!$J$4:$J$29,S434,"Cubic","Extrapolate=Linear","MultiX=Average","Skip=True","Sort=True")</f>
        <v>14.075362491548136</v>
      </c>
      <c r="U434" s="43">
        <f ca="1">_xll.BInterpol('Base CDI'!$H$4:$H$28,'Base CDI'!$I$4:$I$29,S434,"Cubic","Extrapolate=Linear","MultiX=Average","Skip=True","Sort=True")</f>
        <v>14.068177331827407</v>
      </c>
    </row>
    <row r="435" spans="16:21" x14ac:dyDescent="0.25">
      <c r="P435" s="10">
        <v>35143</v>
      </c>
      <c r="Q435">
        <v>2.102706</v>
      </c>
      <c r="S435" s="42">
        <f t="shared" ca="1" si="11"/>
        <v>46370</v>
      </c>
      <c r="T435" s="43">
        <f ca="1">_xll.BInterpol('Base CDI'!$H$4:$H$28,'Base CDI'!$J$4:$J$29,S435,"Cubic","Extrapolate=Linear","MultiX=Average","Skip=True","Sort=True")</f>
        <v>14.072223470958161</v>
      </c>
      <c r="U435" s="43">
        <f ca="1">_xll.BInterpol('Base CDI'!$H$4:$H$28,'Base CDI'!$I$4:$I$29,S435,"Cubic","Extrapolate=Linear","MultiX=Average","Skip=True","Sort=True")</f>
        <v>14.065004162858354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46371</v>
      </c>
      <c r="T436" s="43">
        <f ca="1">_xll.BInterpol('Base CDI'!$H$4:$H$28,'Base CDI'!$J$4:$J$29,S436,"Cubic","Extrapolate=Linear","MultiX=Average","Skip=True","Sort=True")</f>
        <v>14.069090973382671</v>
      </c>
      <c r="U436" s="43">
        <f ca="1">_xll.BInterpol('Base CDI'!$H$4:$H$28,'Base CDI'!$I$4:$I$29,S436,"Cubic","Extrapolate=Linear","MultiX=Average","Skip=True","Sort=True")</f>
        <v>14.061837251990497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46372</v>
      </c>
      <c r="T437" s="43">
        <f ca="1">_xll.BInterpol('Base CDI'!$H$4:$H$28,'Base CDI'!$J$4:$J$29,S437,"Cubic","Extrapolate=Linear","MultiX=Average","Skip=True","Sort=True")</f>
        <v>14.065965121643153</v>
      </c>
      <c r="U437" s="43">
        <f ca="1">_xll.BInterpol('Base CDI'!$H$4:$H$28,'Base CDI'!$I$4:$I$29,S437,"Cubic","Extrapolate=Linear","MultiX=Average","Skip=True","Sort=True")</f>
        <v>14.058676720499232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46373</v>
      </c>
      <c r="T438" s="43">
        <f ca="1">_xll.BInterpol('Base CDI'!$H$4:$H$28,'Base CDI'!$J$4:$J$29,S438,"Cubic","Extrapolate=Linear","MultiX=Average","Skip=True","Sort=True")</f>
        <v>14.062846038561085</v>
      </c>
      <c r="U438" s="43">
        <f ca="1">_xll.BInterpol('Base CDI'!$H$4:$H$28,'Base CDI'!$I$4:$I$29,S438,"Cubic","Extrapolate=Linear","MultiX=Average","Skip=True","Sort=True")</f>
        <v>14.055522689659961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46374</v>
      </c>
      <c r="T439" s="43">
        <f ca="1">_xll.BInterpol('Base CDI'!$H$4:$H$28,'Base CDI'!$J$4:$J$29,S439,"Cubic","Extrapolate=Linear","MultiX=Average","Skip=True","Sort=True")</f>
        <v>14.059733846957958</v>
      </c>
      <c r="U439" s="43">
        <f ca="1">_xll.BInterpol('Base CDI'!$H$4:$H$28,'Base CDI'!$I$4:$I$29,S439,"Cubic","Extrapolate=Linear","MultiX=Average","Skip=True","Sort=True")</f>
        <v>14.052375280748084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46375</v>
      </c>
      <c r="T440" s="43">
        <f ca="1">_xll.BInterpol('Base CDI'!$H$4:$H$28,'Base CDI'!$J$4:$J$29,S440,"Cubic","Extrapolate=Linear","MultiX=Average","Skip=True","Sort=True")</f>
        <v>14.05662866965525</v>
      </c>
      <c r="U440" s="43">
        <f ca="1">_xll.BInterpol('Base CDI'!$H$4:$H$28,'Base CDI'!$I$4:$I$29,S440,"Cubic","Extrapolate=Linear","MultiX=Average","Skip=True","Sort=True")</f>
        <v>14.049234615039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46376</v>
      </c>
      <c r="T441" s="43">
        <f ca="1">_xll.BInterpol('Base CDI'!$H$4:$H$28,'Base CDI'!$J$4:$J$29,S441,"Cubic","Extrapolate=Linear","MultiX=Average","Skip=True","Sort=True")</f>
        <v>14.053530629474448</v>
      </c>
      <c r="U441" s="43">
        <f ca="1">_xll.BInterpol('Base CDI'!$H$4:$H$28,'Base CDI'!$I$4:$I$29,S441,"Cubic","Extrapolate=Linear","MultiX=Average","Skip=True","Sort=True")</f>
        <v>14.04610081380811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46377</v>
      </c>
      <c r="T442" s="43">
        <f ca="1">_xll.BInterpol('Base CDI'!$H$4:$H$28,'Base CDI'!$J$4:$J$29,S442,"Cubic","Extrapolate=Linear","MultiX=Average","Skip=True","Sort=True")</f>
        <v>14.050439849237035</v>
      </c>
      <c r="U442" s="43">
        <f ca="1">_xll.BInterpol('Base CDI'!$H$4:$H$28,'Base CDI'!$I$4:$I$29,S442,"Cubic","Extrapolate=Linear","MultiX=Average","Skip=True","Sort=True")</f>
        <v>14.042973998330814</v>
      </c>
    </row>
    <row r="443" spans="16:21" x14ac:dyDescent="0.25">
      <c r="P443" s="10">
        <v>35153</v>
      </c>
      <c r="Q443">
        <v>2.120123</v>
      </c>
      <c r="S443" s="42">
        <f t="shared" ca="1" si="11"/>
        <v>46378</v>
      </c>
      <c r="T443" s="43">
        <f ca="1">_xll.BInterpol('Base CDI'!$H$4:$H$28,'Base CDI'!$J$4:$J$29,S443,"Cubic","Extrapolate=Linear","MultiX=Average","Skip=True","Sort=True")</f>
        <v>14.047356451764495</v>
      </c>
      <c r="U443" s="43">
        <f ca="1">_xll.BInterpol('Base CDI'!$H$4:$H$28,'Base CDI'!$I$4:$I$29,S443,"Cubic","Extrapolate=Linear","MultiX=Average","Skip=True","Sort=True")</f>
        <v>14.039854289882511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46379</v>
      </c>
      <c r="T444" s="43">
        <f ca="1">_xll.BInterpol('Base CDI'!$H$4:$H$28,'Base CDI'!$J$4:$J$29,S444,"Cubic","Extrapolate=Linear","MultiX=Average","Skip=True","Sort=True")</f>
        <v>14.04428055987831</v>
      </c>
      <c r="U444" s="43">
        <f ca="1">_xll.BInterpol('Base CDI'!$H$4:$H$28,'Base CDI'!$I$4:$I$29,S444,"Cubic","Extrapolate=Linear","MultiX=Average","Skip=True","Sort=True")</f>
        <v>14.036741809738603</v>
      </c>
    </row>
    <row r="445" spans="16:21" x14ac:dyDescent="0.25">
      <c r="P445" s="10">
        <v>35157</v>
      </c>
      <c r="Q445">
        <v>2.124422</v>
      </c>
      <c r="S445" s="42">
        <f t="shared" ca="1" si="11"/>
        <v>46380</v>
      </c>
      <c r="T445" s="43">
        <f ca="1">_xll.BInterpol('Base CDI'!$H$4:$H$28,'Base CDI'!$J$4:$J$29,S445,"Cubic","Extrapolate=Linear","MultiX=Average","Skip=True","Sort=True")</f>
        <v>14.041212296399966</v>
      </c>
      <c r="U445" s="43">
        <f ca="1">_xll.BInterpol('Base CDI'!$H$4:$H$28,'Base CDI'!$I$4:$I$29,S445,"Cubic","Extrapolate=Linear","MultiX=Average","Skip=True","Sort=True")</f>
        <v>14.033636679174487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46381</v>
      </c>
      <c r="T446" s="43">
        <f ca="1">_xll.BInterpol('Base CDI'!$H$4:$H$28,'Base CDI'!$J$4:$J$29,S446,"Cubic","Extrapolate=Linear","MultiX=Average","Skip=True","Sort=True")</f>
        <v>14.038151784150946</v>
      </c>
      <c r="U446" s="43">
        <f ca="1">_xll.BInterpol('Base CDI'!$H$4:$H$28,'Base CDI'!$I$4:$I$29,S446,"Cubic","Extrapolate=Linear","MultiX=Average","Skip=True","Sort=True")</f>
        <v>14.030539019465564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46382</v>
      </c>
      <c r="T447" s="43">
        <f ca="1">_xll.BInterpol('Base CDI'!$H$4:$H$28,'Base CDI'!$J$4:$J$29,S447,"Cubic","Extrapolate=Linear","MultiX=Average","Skip=True","Sort=True")</f>
        <v>14.035099145952733</v>
      </c>
      <c r="U447" s="43">
        <f ca="1">_xll.BInterpol('Base CDI'!$H$4:$H$28,'Base CDI'!$I$4:$I$29,S447,"Cubic","Extrapolate=Linear","MultiX=Average","Skip=True","Sort=True")</f>
        <v>14.027448951887237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46383</v>
      </c>
      <c r="T448" s="43">
        <f ca="1">_xll.BInterpol('Base CDI'!$H$4:$H$28,'Base CDI'!$J$4:$J$29,S448,"Cubic","Extrapolate=Linear","MultiX=Average","Skip=True","Sort=True")</f>
        <v>14.032054504626812</v>
      </c>
      <c r="U448" s="43">
        <f ca="1">_xll.BInterpol('Base CDI'!$H$4:$H$28,'Base CDI'!$I$4:$I$29,S448,"Cubic","Extrapolate=Linear","MultiX=Average","Skip=True","Sort=True")</f>
        <v>14.024366597714902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46384</v>
      </c>
      <c r="T449" s="43">
        <f ca="1">_xll.BInterpol('Base CDI'!$H$4:$H$28,'Base CDI'!$J$4:$J$29,S449,"Cubic","Extrapolate=Linear","MultiX=Average","Skip=True","Sort=True")</f>
        <v>14.029017982994667</v>
      </c>
      <c r="U449" s="43">
        <f ca="1">_xll.BInterpol('Base CDI'!$H$4:$H$28,'Base CDI'!$I$4:$I$29,S449,"Cubic","Extrapolate=Linear","MultiX=Average","Skip=True","Sort=True")</f>
        <v>14.021292078223961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46385</v>
      </c>
      <c r="T450" s="43">
        <f ca="1">_xll.BInterpol('Base CDI'!$H$4:$H$28,'Base CDI'!$J$4:$J$29,S450,"Cubic","Extrapolate=Linear","MultiX=Average","Skip=True","Sort=True")</f>
        <v>14.02598970387778</v>
      </c>
      <c r="U450" s="43">
        <f ca="1">_xll.BInterpol('Base CDI'!$H$4:$H$28,'Base CDI'!$I$4:$I$29,S450,"Cubic","Extrapolate=Linear","MultiX=Average","Skip=True","Sort=True")</f>
        <v>14.018225514689815</v>
      </c>
    </row>
    <row r="451" spans="16:21" x14ac:dyDescent="0.25">
      <c r="P451" s="10">
        <v>35167</v>
      </c>
      <c r="Q451">
        <v>2.137372</v>
      </c>
      <c r="S451" s="42">
        <f t="shared" ca="1" si="11"/>
        <v>46386</v>
      </c>
      <c r="T451" s="43">
        <f ca="1">_xll.BInterpol('Base CDI'!$H$4:$H$28,'Base CDI'!$J$4:$J$29,S451,"Cubic","Extrapolate=Linear","MultiX=Average","Skip=True","Sort=True")</f>
        <v>14.022969790097637</v>
      </c>
      <c r="U451" s="43">
        <f ca="1">_xll.BInterpol('Base CDI'!$H$4:$H$28,'Base CDI'!$I$4:$I$29,S451,"Cubic","Extrapolate=Linear","MultiX=Average","Skip=True","Sort=True")</f>
        <v>14.015167028387861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46387</v>
      </c>
      <c r="T452" s="43">
        <f ca="1">_xll.BInterpol('Base CDI'!$H$4:$H$28,'Base CDI'!$J$4:$J$29,S452,"Cubic","Extrapolate=Linear","MultiX=Average","Skip=True","Sort=True")</f>
        <v>14.019958364475722</v>
      </c>
      <c r="U452" s="43">
        <f ca="1">_xll.BInterpol('Base CDI'!$H$4:$H$28,'Base CDI'!$I$4:$I$29,S452,"Cubic","Extrapolate=Linear","MultiX=Average","Skip=True","Sort=True")</f>
        <v>14.012116740593502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46388</v>
      </c>
      <c r="T453" s="43">
        <f ca="1">_xll.BInterpol('Base CDI'!$H$4:$H$28,'Base CDI'!$J$4:$J$29,S453,"Cubic","Extrapolate=Linear","MultiX=Average","Skip=True","Sort=True")</f>
        <v>14.016955549833515</v>
      </c>
      <c r="U453" s="43">
        <f ca="1">_xll.BInterpol('Base CDI'!$H$4:$H$28,'Base CDI'!$I$4:$I$29,S453,"Cubic","Extrapolate=Linear","MultiX=Average","Skip=True","Sort=True")</f>
        <v>14.009074772582135</v>
      </c>
    </row>
    <row r="454" spans="16:21" x14ac:dyDescent="0.25">
      <c r="P454" s="10">
        <v>35172</v>
      </c>
      <c r="Q454">
        <v>2.144126</v>
      </c>
      <c r="S454" s="42">
        <f t="shared" ca="1" si="11"/>
        <v>46389</v>
      </c>
      <c r="T454" s="43">
        <f ca="1">_xll.BInterpol('Base CDI'!$H$4:$H$28,'Base CDI'!$J$4:$J$29,S454,"Cubic","Extrapolate=Linear","MultiX=Average","Skip=True","Sort=True")</f>
        <v>14.013961468992504</v>
      </c>
      <c r="U454" s="43">
        <f ca="1">_xll.BInterpol('Base CDI'!$H$4:$H$28,'Base CDI'!$I$4:$I$29,S454,"Cubic","Extrapolate=Linear","MultiX=Average","Skip=True","Sort=True")</f>
        <v>14.006041245629163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46390</v>
      </c>
      <c r="T455" s="43">
        <f ca="1">_xll.BInterpol('Base CDI'!$H$4:$H$28,'Base CDI'!$J$4:$J$29,S455,"Cubic","Extrapolate=Linear","MultiX=Average","Skip=True","Sort=True")</f>
        <v>14.01097624477417</v>
      </c>
      <c r="U455" s="43">
        <f ca="1">_xll.BInterpol('Base CDI'!$H$4:$H$28,'Base CDI'!$I$4:$I$29,S455,"Cubic","Extrapolate=Linear","MultiX=Average","Skip=True","Sort=True")</f>
        <v>14.003016281009986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46391</v>
      </c>
      <c r="T456" s="43">
        <f ca="1">_xll.BInterpol('Base CDI'!$H$4:$H$28,'Base CDI'!$J$4:$J$29,S456,"Cubic","Extrapolate=Linear","MultiX=Average","Skip=True","Sort=True")</f>
        <v>14.007999999999999</v>
      </c>
      <c r="U456" s="43">
        <f ca="1">_xll.BInterpol('Base CDI'!$H$4:$H$28,'Base CDI'!$I$4:$I$29,S456,"Cubic","Extrapolate=Linear","MultiX=Average","Skip=True","Sort=True")</f>
        <v>14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46392</v>
      </c>
      <c r="T457" s="43">
        <f ca="1">_xll.BInterpol('Base CDI'!$H$4:$H$28,'Base CDI'!$J$4:$J$29,S457,"Cubic","Extrapolate=Linear","MultiX=Average","Skip=True","Sort=True")</f>
        <v>14.0050328346512</v>
      </c>
      <c r="U457" s="43">
        <f ca="1">_xll.BInterpol('Base CDI'!$H$4:$H$28,'Base CDI'!$I$4:$I$29,S457,"Cubic","Extrapolate=Linear","MultiX=Average","Skip=True","Sort=True")</f>
        <v>13.996992501547634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46393</v>
      </c>
      <c r="T458" s="43">
        <f ca="1">_xll.BInterpol('Base CDI'!$H$4:$H$28,'Base CDI'!$J$4:$J$29,S458,"Cubic","Extrapolate=Linear","MultiX=Average","Skip=True","Sort=True")</f>
        <v>14.002074757347883</v>
      </c>
      <c r="U458" s="43">
        <f ca="1">_xll.BInterpol('Base CDI'!$H$4:$H$28,'Base CDI'!$I$4:$I$29,S458,"Cubic","Extrapolate=Linear","MultiX=Average","Skip=True","Sort=True")</f>
        <v>13.993993795293411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46394</v>
      </c>
      <c r="T459" s="43">
        <f ca="1">_xll.BInterpol('Base CDI'!$H$4:$H$28,'Base CDI'!$J$4:$J$29,S459,"Cubic","Extrapolate=Linear","MultiX=Average","Skip=True","Sort=True")</f>
        <v>13.999125753869885</v>
      </c>
      <c r="U459" s="43">
        <f ca="1">_xll.BInterpol('Base CDI'!$H$4:$H$28,'Base CDI'!$I$4:$I$29,S459,"Cubic","Extrapolate=Linear","MultiX=Average","Skip=True","Sort=True")</f>
        <v>13.99100386855088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46395</v>
      </c>
      <c r="T460" s="43">
        <f ca="1">_xll.BInterpol('Base CDI'!$H$4:$H$28,'Base CDI'!$J$4:$J$29,S460,"Cubic","Extrapolate=Linear","MultiX=Average","Skip=True","Sort=True")</f>
        <v>13.996185809997046</v>
      </c>
      <c r="U460" s="43">
        <f ca="1">_xll.BInterpol('Base CDI'!$H$4:$H$28,'Base CDI'!$I$4:$I$29,S460,"Cubic","Extrapolate=Linear","MultiX=Average","Skip=True","Sort=True")</f>
        <v>13.988022708633592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46396</v>
      </c>
      <c r="T461" s="43">
        <f ca="1">_xll.BInterpol('Base CDI'!$H$4:$H$28,'Base CDI'!$J$4:$J$29,S461,"Cubic","Extrapolate=Linear","MultiX=Average","Skip=True","Sort=True")</f>
        <v>13.993254911509201</v>
      </c>
      <c r="U461" s="43">
        <f ca="1">_xll.BInterpol('Base CDI'!$H$4:$H$28,'Base CDI'!$I$4:$I$29,S461,"Cubic","Extrapolate=Linear","MultiX=Average","Skip=True","Sort=True")</f>
        <v>13.985050302855097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46397</v>
      </c>
      <c r="T462" s="43">
        <f ca="1">_xll.BInterpol('Base CDI'!$H$4:$H$28,'Base CDI'!$J$4:$J$29,S462,"Cubic","Extrapolate=Linear","MultiX=Average","Skip=True","Sort=True")</f>
        <v>13.990333044186187</v>
      </c>
      <c r="U462" s="43">
        <f ca="1">_xll.BInterpol('Base CDI'!$H$4:$H$28,'Base CDI'!$I$4:$I$29,S462,"Cubic","Extrapolate=Linear","MultiX=Average","Skip=True","Sort=True")</f>
        <v>13.982086638528942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46398</v>
      </c>
      <c r="T463" s="43">
        <f ca="1">_xll.BInterpol('Base CDI'!$H$4:$H$28,'Base CDI'!$J$4:$J$29,S463,"Cubic","Extrapolate=Linear","MultiX=Average","Skip=True","Sort=True")</f>
        <v>13.987420193807843</v>
      </c>
      <c r="U463" s="43">
        <f ca="1">_xll.BInterpol('Base CDI'!$H$4:$H$28,'Base CDI'!$I$4:$I$29,S463,"Cubic","Extrapolate=Linear","MultiX=Average","Skip=True","Sort=True")</f>
        <v>13.979131702968679</v>
      </c>
    </row>
    <row r="464" spans="16:21" x14ac:dyDescent="0.25">
      <c r="P464" s="10">
        <v>35187</v>
      </c>
      <c r="Q464">
        <v>2.165476</v>
      </c>
      <c r="S464" s="42">
        <f t="shared" ca="1" si="12"/>
        <v>46399</v>
      </c>
      <c r="T464" s="43">
        <f ca="1">_xll.BInterpol('Base CDI'!$H$4:$H$28,'Base CDI'!$J$4:$J$29,S464,"Cubic","Extrapolate=Linear","MultiX=Average","Skip=True","Sort=True")</f>
        <v>13.984516346154006</v>
      </c>
      <c r="U464" s="43">
        <f ca="1">_xll.BInterpol('Base CDI'!$H$4:$H$28,'Base CDI'!$I$4:$I$29,S464,"Cubic","Extrapolate=Linear","MultiX=Average","Skip=True","Sort=True")</f>
        <v>13.976185483487859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46400</v>
      </c>
      <c r="T465" s="43">
        <f ca="1">_xll.BInterpol('Base CDI'!$H$4:$H$28,'Base CDI'!$J$4:$J$29,S465,"Cubic","Extrapolate=Linear","MultiX=Average","Skip=True","Sort=True")</f>
        <v>13.98162148700451</v>
      </c>
      <c r="U465" s="43">
        <f ca="1">_xll.BInterpol('Base CDI'!$H$4:$H$28,'Base CDI'!$I$4:$I$29,S465,"Cubic","Extrapolate=Linear","MultiX=Average","Skip=True","Sort=True")</f>
        <v>13.973247967400027</v>
      </c>
    </row>
    <row r="466" spans="16:21" x14ac:dyDescent="0.25">
      <c r="P466" s="10">
        <v>35191</v>
      </c>
      <c r="Q466">
        <v>2.169311</v>
      </c>
      <c r="S466" s="42">
        <f t="shared" ca="1" si="12"/>
        <v>46401</v>
      </c>
      <c r="T466" s="43">
        <f ca="1">_xll.BInterpol('Base CDI'!$H$4:$H$28,'Base CDI'!$J$4:$J$29,S466,"Cubic","Extrapolate=Linear","MultiX=Average","Skip=True","Sort=True")</f>
        <v>13.978735602139198</v>
      </c>
      <c r="U466" s="43">
        <f ca="1">_xll.BInterpol('Base CDI'!$H$4:$H$28,'Base CDI'!$I$4:$I$29,S466,"Cubic","Extrapolate=Linear","MultiX=Average","Skip=True","Sort=True")</f>
        <v>13.970319142018736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46402</v>
      </c>
      <c r="T467" s="43">
        <f ca="1">_xll.BInterpol('Base CDI'!$H$4:$H$28,'Base CDI'!$J$4:$J$29,S467,"Cubic","Extrapolate=Linear","MultiX=Average","Skip=True","Sort=True")</f>
        <v>13.9758586773379</v>
      </c>
      <c r="U467" s="43">
        <f ca="1">_xll.BInterpol('Base CDI'!$H$4:$H$28,'Base CDI'!$I$4:$I$29,S467,"Cubic","Extrapolate=Linear","MultiX=Average","Skip=True","Sort=True")</f>
        <v>13.967398994657534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46403</v>
      </c>
      <c r="T468" s="43">
        <f ca="1">_xll.BInterpol('Base CDI'!$H$4:$H$28,'Base CDI'!$J$4:$J$29,S468,"Cubic","Extrapolate=Linear","MultiX=Average","Skip=True","Sort=True")</f>
        <v>13.972990698380459</v>
      </c>
      <c r="U468" s="43">
        <f ca="1">_xll.BInterpol('Base CDI'!$H$4:$H$28,'Base CDI'!$I$4:$I$29,S468,"Cubic","Extrapolate=Linear","MultiX=Average","Skip=True","Sort=True")</f>
        <v>13.964487512629972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46404</v>
      </c>
      <c r="T469" s="43">
        <f ca="1">_xll.BInterpol('Base CDI'!$H$4:$H$28,'Base CDI'!$J$4:$J$29,S469,"Cubic","Extrapolate=Linear","MultiX=Average","Skip=True","Sort=True")</f>
        <v>13.97013165104671</v>
      </c>
      <c r="U469" s="43">
        <f ca="1">_xll.BInterpol('Base CDI'!$H$4:$H$28,'Base CDI'!$I$4:$I$29,S469,"Cubic","Extrapolate=Linear","MultiX=Average","Skip=True","Sort=True")</f>
        <v>13.961584683249598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46405</v>
      </c>
      <c r="T470" s="43">
        <f ca="1">_xll.BInterpol('Base CDI'!$H$4:$H$28,'Base CDI'!$J$4:$J$29,S470,"Cubic","Extrapolate=Linear","MultiX=Average","Skip=True","Sort=True")</f>
        <v>13.96728152111649</v>
      </c>
      <c r="U470" s="43">
        <f ca="1">_xll.BInterpol('Base CDI'!$H$4:$H$28,'Base CDI'!$I$4:$I$29,S470,"Cubic","Extrapolate=Linear","MultiX=Average","Skip=True","Sort=True")</f>
        <v>13.958690493829964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46406</v>
      </c>
      <c r="T471" s="43">
        <f ca="1">_xll.BInterpol('Base CDI'!$H$4:$H$28,'Base CDI'!$J$4:$J$29,S471,"Cubic","Extrapolate=Linear","MultiX=Average","Skip=True","Sort=True")</f>
        <v>13.964440294369636</v>
      </c>
      <c r="U471" s="43">
        <f ca="1">_xll.BInterpol('Base CDI'!$H$4:$H$28,'Base CDI'!$I$4:$I$29,S471,"Cubic","Extrapolate=Linear","MultiX=Average","Skip=True","Sort=True")</f>
        <v>13.955804931684616</v>
      </c>
    </row>
    <row r="472" spans="16:21" x14ac:dyDescent="0.25">
      <c r="P472" s="10">
        <v>35199</v>
      </c>
      <c r="Q472">
        <v>2.18079</v>
      </c>
      <c r="S472" s="42">
        <f t="shared" ca="1" si="12"/>
        <v>46407</v>
      </c>
      <c r="T472" s="43">
        <f ca="1">_xll.BInterpol('Base CDI'!$H$4:$H$28,'Base CDI'!$J$4:$J$29,S472,"Cubic","Extrapolate=Linear","MultiX=Average","Skip=True","Sort=True")</f>
        <v>13.961607956585988</v>
      </c>
      <c r="U472" s="43">
        <f ca="1">_xll.BInterpol('Base CDI'!$H$4:$H$28,'Base CDI'!$I$4:$I$29,S472,"Cubic","Extrapolate=Linear","MultiX=Average","Skip=True","Sort=True")</f>
        <v>13.952927984127108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46408</v>
      </c>
      <c r="T473" s="43">
        <f ca="1">_xll.BInterpol('Base CDI'!$H$4:$H$28,'Base CDI'!$J$4:$J$29,S473,"Cubic","Extrapolate=Linear","MultiX=Average","Skip=True","Sort=True")</f>
        <v>13.958784493545378</v>
      </c>
      <c r="U473" s="43">
        <f ca="1">_xll.BInterpol('Base CDI'!$H$4:$H$28,'Base CDI'!$I$4:$I$29,S473,"Cubic","Extrapolate=Linear","MultiX=Average","Skip=True","Sort=True")</f>
        <v>13.950059638470986</v>
      </c>
    </row>
    <row r="474" spans="16:21" x14ac:dyDescent="0.25">
      <c r="P474" s="10">
        <v>35201</v>
      </c>
      <c r="Q474">
        <v>2.184644</v>
      </c>
      <c r="S474" s="42">
        <f t="shared" ca="1" si="12"/>
        <v>46409</v>
      </c>
      <c r="T474" s="43">
        <f ca="1">_xll.BInterpol('Base CDI'!$H$4:$H$28,'Base CDI'!$J$4:$J$29,S474,"Cubic","Extrapolate=Linear","MultiX=Average","Skip=True","Sort=True")</f>
        <v>13.955969891027648</v>
      </c>
      <c r="U474" s="43">
        <f ca="1">_xll.BInterpol('Base CDI'!$H$4:$H$28,'Base CDI'!$I$4:$I$29,S474,"Cubic","Extrapolate=Linear","MultiX=Average","Skip=True","Sort=True")</f>
        <v>13.9471998820298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46410</v>
      </c>
      <c r="T475" s="43">
        <f ca="1">_xll.BInterpol('Base CDI'!$H$4:$H$28,'Base CDI'!$J$4:$J$29,S475,"Cubic","Extrapolate=Linear","MultiX=Average","Skip=True","Sort=True")</f>
        <v>13.953164134812633</v>
      </c>
      <c r="U475" s="43">
        <f ca="1">_xll.BInterpol('Base CDI'!$H$4:$H$28,'Base CDI'!$I$4:$I$29,S475,"Cubic","Extrapolate=Linear","MultiX=Average","Skip=True","Sort=True")</f>
        <v>13.944348702117102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46411</v>
      </c>
      <c r="T476" s="43">
        <f ca="1">_xll.BInterpol('Base CDI'!$H$4:$H$28,'Base CDI'!$J$4:$J$29,S476,"Cubic","Extrapolate=Linear","MultiX=Average","Skip=True","Sort=True")</f>
        <v>13.95036721068017</v>
      </c>
      <c r="U476" s="43">
        <f ca="1">_xll.BInterpol('Base CDI'!$H$4:$H$28,'Base CDI'!$I$4:$I$29,S476,"Cubic","Extrapolate=Linear","MultiX=Average","Skip=True","Sort=True")</f>
        <v>13.94150608604644</v>
      </c>
    </row>
    <row r="477" spans="16:21" x14ac:dyDescent="0.25">
      <c r="P477" s="10">
        <v>35206</v>
      </c>
      <c r="Q477">
        <v>2.190439</v>
      </c>
      <c r="S477" s="42">
        <f t="shared" ca="1" si="12"/>
        <v>46412</v>
      </c>
      <c r="T477" s="43">
        <f ca="1">_xll.BInterpol('Base CDI'!$H$4:$H$28,'Base CDI'!$J$4:$J$29,S477,"Cubic","Extrapolate=Linear","MultiX=Average","Skip=True","Sort=True")</f>
        <v>13.947579104410098</v>
      </c>
      <c r="U477" s="43">
        <f ca="1">_xll.BInterpol('Base CDI'!$H$4:$H$28,'Base CDI'!$I$4:$I$29,S477,"Cubic","Extrapolate=Linear","MultiX=Average","Skip=True","Sort=True")</f>
        <v>13.938672021131362</v>
      </c>
    </row>
    <row r="478" spans="16:21" x14ac:dyDescent="0.25">
      <c r="P478" s="10">
        <v>35207</v>
      </c>
      <c r="Q478">
        <v>2.192374</v>
      </c>
      <c r="S478" s="42">
        <f t="shared" ca="1" si="12"/>
        <v>46413</v>
      </c>
      <c r="T478" s="43">
        <f ca="1">_xll.BInterpol('Base CDI'!$H$4:$H$28,'Base CDI'!$J$4:$J$29,S478,"Cubic","Extrapolate=Linear","MultiX=Average","Skip=True","Sort=True")</f>
        <v>13.944799801782253</v>
      </c>
      <c r="U478" s="43">
        <f ca="1">_xll.BInterpol('Base CDI'!$H$4:$H$28,'Base CDI'!$I$4:$I$29,S478,"Cubic","Extrapolate=Linear","MultiX=Average","Skip=True","Sort=True")</f>
        <v>13.935846494685421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46414</v>
      </c>
      <c r="T479" s="43">
        <f ca="1">_xll.BInterpol('Base CDI'!$H$4:$H$28,'Base CDI'!$J$4:$J$29,S479,"Cubic","Extrapolate=Linear","MultiX=Average","Skip=True","Sort=True")</f>
        <v>13.942029288576471</v>
      </c>
      <c r="U479" s="43">
        <f ca="1">_xll.BInterpol('Base CDI'!$H$4:$H$28,'Base CDI'!$I$4:$I$29,S479,"Cubic","Extrapolate=Linear","MultiX=Average","Skip=True","Sort=True")</f>
        <v>13.933029494022165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46415</v>
      </c>
      <c r="T480" s="43">
        <f ca="1">_xll.BInterpol('Base CDI'!$H$4:$H$28,'Base CDI'!$J$4:$J$29,S480,"Cubic","Extrapolate=Linear","MultiX=Average","Skip=True","Sort=True")</f>
        <v>13.939267550572591</v>
      </c>
      <c r="U480" s="43">
        <f ca="1">_xll.BInterpol('Base CDI'!$H$4:$H$28,'Base CDI'!$I$4:$I$29,S480,"Cubic","Extrapolate=Linear","MultiX=Average","Skip=True","Sort=True")</f>
        <v>13.930221006455143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46416</v>
      </c>
      <c r="T481" s="43">
        <f ca="1">_xll.BInterpol('Base CDI'!$H$4:$H$28,'Base CDI'!$J$4:$J$29,S481,"Cubic","Extrapolate=Linear","MultiX=Average","Skip=True","Sort=True")</f>
        <v>13.936514573550449</v>
      </c>
      <c r="U481" s="43">
        <f ca="1">_xll.BInterpol('Base CDI'!$H$4:$H$28,'Base CDI'!$I$4:$I$29,S481,"Cubic","Extrapolate=Linear","MultiX=Average","Skip=True","Sort=True")</f>
        <v>13.927421019297904</v>
      </c>
    </row>
    <row r="482" spans="16:21" x14ac:dyDescent="0.25">
      <c r="P482" s="10">
        <v>35213</v>
      </c>
      <c r="Q482">
        <v>2.20024</v>
      </c>
      <c r="S482" s="42">
        <f t="shared" ca="1" si="12"/>
        <v>46417</v>
      </c>
      <c r="T482" s="43">
        <f ca="1">_xll.BInterpol('Base CDI'!$H$4:$H$28,'Base CDI'!$J$4:$J$29,S482,"Cubic","Extrapolate=Linear","MultiX=Average","Skip=True","Sort=True")</f>
        <v>13.933770343289885</v>
      </c>
      <c r="U482" s="43">
        <f ca="1">_xll.BInterpol('Base CDI'!$H$4:$H$28,'Base CDI'!$I$4:$I$29,S482,"Cubic","Extrapolate=Linear","MultiX=Average","Skip=True","Sort=True")</f>
        <v>13.924629519864</v>
      </c>
    </row>
    <row r="483" spans="16:21" x14ac:dyDescent="0.25">
      <c r="P483" s="10">
        <v>35214</v>
      </c>
      <c r="Q483">
        <v>2.202331</v>
      </c>
      <c r="S483" s="42">
        <f t="shared" ca="1" si="12"/>
        <v>46418</v>
      </c>
      <c r="T483" s="43">
        <f ca="1">_xll.BInterpol('Base CDI'!$H$4:$H$28,'Base CDI'!$J$4:$J$29,S483,"Cubic","Extrapolate=Linear","MultiX=Average","Skip=True","Sort=True")</f>
        <v>13.93103484557073</v>
      </c>
      <c r="U483" s="43">
        <f ca="1">_xll.BInterpol('Base CDI'!$H$4:$H$28,'Base CDI'!$I$4:$I$29,S483,"Cubic","Extrapolate=Linear","MultiX=Average","Skip=True","Sort=True")</f>
        <v>13.92184649546698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46419</v>
      </c>
      <c r="T484" s="43">
        <f ca="1">_xll.BInterpol('Base CDI'!$H$4:$H$28,'Base CDI'!$J$4:$J$29,S484,"Cubic","Extrapolate=Linear","MultiX=Average","Skip=True","Sort=True")</f>
        <v>13.928308066172828</v>
      </c>
      <c r="U484" s="43">
        <f ca="1">_xll.BInterpol('Base CDI'!$H$4:$H$28,'Base CDI'!$I$4:$I$29,S484,"Cubic","Extrapolate=Linear","MultiX=Average","Skip=True","Sort=True")</f>
        <v>13.919071933420391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46420</v>
      </c>
      <c r="T485" s="43">
        <f ca="1">_xll.BInterpol('Base CDI'!$H$4:$H$28,'Base CDI'!$J$4:$J$29,S485,"Cubic","Extrapolate=Linear","MultiX=Average","Skip=True","Sort=True")</f>
        <v>13.925589990876013</v>
      </c>
      <c r="U485" s="43">
        <f ca="1">_xll.BInterpol('Base CDI'!$H$4:$H$28,'Base CDI'!$I$4:$I$29,S485,"Cubic","Extrapolate=Linear","MultiX=Average","Skip=True","Sort=True")</f>
        <v>13.916305821037785</v>
      </c>
    </row>
    <row r="486" spans="16:21" x14ac:dyDescent="0.25">
      <c r="P486" s="10">
        <v>35219</v>
      </c>
      <c r="Q486">
        <v>2.208885</v>
      </c>
      <c r="S486" s="42">
        <f t="shared" ca="1" si="12"/>
        <v>46421</v>
      </c>
      <c r="T486" s="43">
        <f ca="1">_xll.BInterpol('Base CDI'!$H$4:$H$28,'Base CDI'!$J$4:$J$29,S486,"Cubic","Extrapolate=Linear","MultiX=Average","Skip=True","Sort=True")</f>
        <v>13.922880605460122</v>
      </c>
      <c r="U486" s="43">
        <f ca="1">_xll.BInterpol('Base CDI'!$H$4:$H$28,'Base CDI'!$I$4:$I$29,S486,"Cubic","Extrapolate=Linear","MultiX=Average","Skip=True","Sort=True")</f>
        <v>13.913548145632712</v>
      </c>
    </row>
    <row r="487" spans="16:21" x14ac:dyDescent="0.25">
      <c r="P487" s="10">
        <v>35220</v>
      </c>
      <c r="Q487">
        <v>2.211131</v>
      </c>
      <c r="S487" s="42">
        <f t="shared" ca="1" si="12"/>
        <v>46422</v>
      </c>
      <c r="T487" s="43">
        <f ca="1">_xll.BInterpol('Base CDI'!$H$4:$H$28,'Base CDI'!$J$4:$J$29,S487,"Cubic","Extrapolate=Linear","MultiX=Average","Skip=True","Sort=True")</f>
        <v>13.920179895704994</v>
      </c>
      <c r="U487" s="43">
        <f ca="1">_xll.BInterpol('Base CDI'!$H$4:$H$28,'Base CDI'!$I$4:$I$29,S487,"Cubic","Extrapolate=Linear","MultiX=Average","Skip=True","Sort=True")</f>
        <v>13.91079889451872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46423</v>
      </c>
      <c r="T488" s="43">
        <f ca="1">_xll.BInterpol('Base CDI'!$H$4:$H$28,'Base CDI'!$J$4:$J$29,S488,"Cubic","Extrapolate=Linear","MultiX=Average","Skip=True","Sort=True")</f>
        <v>13.917487847390463</v>
      </c>
      <c r="U488" s="43">
        <f ca="1">_xll.BInterpol('Base CDI'!$H$4:$H$28,'Base CDI'!$I$4:$I$29,S488,"Cubic","Extrapolate=Linear","MultiX=Average","Skip=True","Sort=True")</f>
        <v>13.908058055009359</v>
      </c>
    </row>
    <row r="489" spans="16:21" x14ac:dyDescent="0.25">
      <c r="P489" s="10">
        <v>35223</v>
      </c>
      <c r="Q489">
        <v>2.215659</v>
      </c>
      <c r="S489" s="42">
        <f t="shared" ca="1" si="12"/>
        <v>46424</v>
      </c>
      <c r="T489" s="43">
        <f ca="1">_xll.BInterpol('Base CDI'!$H$4:$H$28,'Base CDI'!$J$4:$J$29,S489,"Cubic","Extrapolate=Linear","MultiX=Average","Skip=True","Sort=True")</f>
        <v>13.914804446296369</v>
      </c>
      <c r="U489" s="43">
        <f ca="1">_xll.BInterpol('Base CDI'!$H$4:$H$28,'Base CDI'!$I$4:$I$29,S489,"Cubic","Extrapolate=Linear","MultiX=Average","Skip=True","Sort=True")</f>
        <v>13.90532561441818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46425</v>
      </c>
      <c r="T490" s="43">
        <f ca="1">_xll.BInterpol('Base CDI'!$H$4:$H$28,'Base CDI'!$J$4:$J$29,S490,"Cubic","Extrapolate=Linear","MultiX=Average","Skip=True","Sort=True")</f>
        <v>13.912129678202549</v>
      </c>
      <c r="U490" s="43">
        <f ca="1">_xll.BInterpol('Base CDI'!$H$4:$H$28,'Base CDI'!$I$4:$I$29,S490,"Cubic","Extrapolate=Linear","MultiX=Average","Skip=True","Sort=True")</f>
        <v>13.902601560058731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46426</v>
      </c>
      <c r="T491" s="43">
        <f ca="1">_xll.BInterpol('Base CDI'!$H$4:$H$28,'Base CDI'!$J$4:$J$29,S491,"Cubic","Extrapolate=Linear","MultiX=Average","Skip=True","Sort=True")</f>
        <v>13.909463528888839</v>
      </c>
      <c r="U491" s="43">
        <f ca="1">_xll.BInterpol('Base CDI'!$H$4:$H$28,'Base CDI'!$I$4:$I$29,S491,"Cubic","Extrapolate=Linear","MultiX=Average","Skip=True","Sort=True")</f>
        <v>13.899885879244561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46427</v>
      </c>
      <c r="T492" s="43">
        <f ca="1">_xll.BInterpol('Base CDI'!$H$4:$H$28,'Base CDI'!$J$4:$J$29,S492,"Cubic","Extrapolate=Linear","MultiX=Average","Skip=True","Sort=True")</f>
        <v>13.906805984135078</v>
      </c>
      <c r="U492" s="43">
        <f ca="1">_xll.BInterpol('Base CDI'!$H$4:$H$28,'Base CDI'!$I$4:$I$29,S492,"Cubic","Extrapolate=Linear","MultiX=Average","Skip=True","Sort=True")</f>
        <v>13.897178559289223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46428</v>
      </c>
      <c r="T493" s="43">
        <f ca="1">_xll.BInterpol('Base CDI'!$H$4:$H$28,'Base CDI'!$J$4:$J$29,S493,"Cubic","Extrapolate=Linear","MultiX=Average","Skip=True","Sort=True")</f>
        <v>13.9041570297211</v>
      </c>
      <c r="U493" s="43">
        <f ca="1">_xll.BInterpol('Base CDI'!$H$4:$H$28,'Base CDI'!$I$4:$I$29,S493,"Cubic","Extrapolate=Linear","MultiX=Average","Skip=True","Sort=True")</f>
        <v>13.894479587506263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46429</v>
      </c>
      <c r="T494" s="43">
        <f ca="1">_xll.BInterpol('Base CDI'!$H$4:$H$28,'Base CDI'!$J$4:$J$29,S494,"Cubic","Extrapolate=Linear","MultiX=Average","Skip=True","Sort=True")</f>
        <v>13.901516651426745</v>
      </c>
      <c r="U494" s="43">
        <f ca="1">_xll.BInterpol('Base CDI'!$H$4:$H$28,'Base CDI'!$I$4:$I$29,S494,"Cubic","Extrapolate=Linear","MultiX=Average","Skip=True","Sort=True")</f>
        <v>13.891788951209231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46430</v>
      </c>
      <c r="T495" s="43">
        <f ca="1">_xll.BInterpol('Base CDI'!$H$4:$H$28,'Base CDI'!$J$4:$J$29,S495,"Cubic","Extrapolate=Linear","MultiX=Average","Skip=True","Sort=True")</f>
        <v>13.898884835031851</v>
      </c>
      <c r="U495" s="43">
        <f ca="1">_xll.BInterpol('Base CDI'!$H$4:$H$28,'Base CDI'!$I$4:$I$29,S495,"Cubic","Extrapolate=Linear","MultiX=Average","Skip=True","Sort=True")</f>
        <v>13.889106637711679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46431</v>
      </c>
      <c r="T496" s="43">
        <f ca="1">_xll.BInterpol('Base CDI'!$H$4:$H$28,'Base CDI'!$J$4:$J$29,S496,"Cubic","Extrapolate=Linear","MultiX=Average","Skip=True","Sort=True")</f>
        <v>13.89626156631625</v>
      </c>
      <c r="U496" s="43">
        <f ca="1">_xll.BInterpol('Base CDI'!$H$4:$H$28,'Base CDI'!$I$4:$I$29,S496,"Cubic","Extrapolate=Linear","MultiX=Average","Skip=True","Sort=True")</f>
        <v>13.886432634327154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46432</v>
      </c>
      <c r="T497" s="43">
        <f ca="1">_xll.BInterpol('Base CDI'!$H$4:$H$28,'Base CDI'!$J$4:$J$29,S497,"Cubic","Extrapolate=Linear","MultiX=Average","Skip=True","Sort=True")</f>
        <v>13.893646831059785</v>
      </c>
      <c r="U497" s="43">
        <f ca="1">_xll.BInterpol('Base CDI'!$H$4:$H$28,'Base CDI'!$I$4:$I$29,S497,"Cubic","Extrapolate=Linear","MultiX=Average","Skip=True","Sort=True")</f>
        <v>13.883766928369207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46433</v>
      </c>
      <c r="T498" s="43">
        <f ca="1">_xll.BInterpol('Base CDI'!$H$4:$H$28,'Base CDI'!$J$4:$J$29,S498,"Cubic","Extrapolate=Linear","MultiX=Average","Skip=True","Sort=True")</f>
        <v>13.891040615042291</v>
      </c>
      <c r="U498" s="43">
        <f ca="1">_xll.BInterpol('Base CDI'!$H$4:$H$28,'Base CDI'!$I$4:$I$29,S498,"Cubic","Extrapolate=Linear","MultiX=Average","Skip=True","Sort=True")</f>
        <v>13.881109507151388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46434</v>
      </c>
      <c r="T499" s="43">
        <f ca="1">_xll.BInterpol('Base CDI'!$H$4:$H$28,'Base CDI'!$J$4:$J$29,S499,"Cubic","Extrapolate=Linear","MultiX=Average","Skip=True","Sort=True")</f>
        <v>13.888442904043606</v>
      </c>
      <c r="U499" s="43">
        <f ca="1">_xll.BInterpol('Base CDI'!$H$4:$H$28,'Base CDI'!$I$4:$I$29,S499,"Cubic","Extrapolate=Linear","MultiX=Average","Skip=True","Sort=True")</f>
        <v>13.878460357987244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46435</v>
      </c>
      <c r="T500" s="43">
        <f ca="1">_xll.BInterpol('Base CDI'!$H$4:$H$28,'Base CDI'!$J$4:$J$29,S500,"Cubic","Extrapolate=Linear","MultiX=Average","Skip=True","Sort=True")</f>
        <v>13.885853683843564</v>
      </c>
      <c r="U500" s="43">
        <f ca="1">_xll.BInterpol('Base CDI'!$H$4:$H$28,'Base CDI'!$I$4:$I$29,S500,"Cubic","Extrapolate=Linear","MultiX=Average","Skip=True","Sort=True")</f>
        <v>13.875819468190329</v>
      </c>
    </row>
    <row r="501" spans="16:21" x14ac:dyDescent="0.25">
      <c r="P501" s="10">
        <v>35241</v>
      </c>
      <c r="Q501">
        <v>2.243865</v>
      </c>
      <c r="S501" s="42">
        <f t="shared" ca="1" si="12"/>
        <v>46436</v>
      </c>
      <c r="T501" s="43">
        <f ca="1">_xll.BInterpol('Base CDI'!$H$4:$H$28,'Base CDI'!$J$4:$J$29,S501,"Cubic","Extrapolate=Linear","MultiX=Average","Skip=True","Sort=True")</f>
        <v>13.883272940222007</v>
      </c>
      <c r="U501" s="43">
        <f ca="1">_xll.BInterpol('Base CDI'!$H$4:$H$28,'Base CDI'!$I$4:$I$29,S501,"Cubic","Extrapolate=Linear","MultiX=Average","Skip=True","Sort=True")</f>
        <v>13.873186825074189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46437</v>
      </c>
      <c r="T502" s="43">
        <f ca="1">_xll.BInterpol('Base CDI'!$H$4:$H$28,'Base CDI'!$J$4:$J$29,S502,"Cubic","Extrapolate=Linear","MultiX=Average","Skip=True","Sort=True")</f>
        <v>13.880700658958768</v>
      </c>
      <c r="U502" s="43">
        <f ca="1">_xll.BInterpol('Base CDI'!$H$4:$H$28,'Base CDI'!$I$4:$I$29,S502,"Cubic","Extrapolate=Linear","MultiX=Average","Skip=True","Sort=True")</f>
        <v>13.870562415952374</v>
      </c>
    </row>
    <row r="503" spans="16:21" x14ac:dyDescent="0.25">
      <c r="P503" s="10">
        <v>35243</v>
      </c>
      <c r="Q503">
        <v>2.247951</v>
      </c>
      <c r="S503" s="42">
        <f t="shared" ca="1" si="12"/>
        <v>46438</v>
      </c>
      <c r="T503" s="43">
        <f ca="1">_xll.BInterpol('Base CDI'!$H$4:$H$28,'Base CDI'!$J$4:$J$29,S503,"Cubic","Extrapolate=Linear","MultiX=Average","Skip=True","Sort=True")</f>
        <v>13.878136825833687</v>
      </c>
      <c r="U503" s="43">
        <f ca="1">_xll.BInterpol('Base CDI'!$H$4:$H$28,'Base CDI'!$I$4:$I$29,S503,"Cubic","Extrapolate=Linear","MultiX=Average","Skip=True","Sort=True")</f>
        <v>13.867946228138434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46439</v>
      </c>
      <c r="T504" s="43">
        <f ca="1">_xll.BInterpol('Base CDI'!$H$4:$H$28,'Base CDI'!$J$4:$J$29,S504,"Cubic","Extrapolate=Linear","MultiX=Average","Skip=True","Sort=True")</f>
        <v>13.875581426626599</v>
      </c>
      <c r="U504" s="43">
        <f ca="1">_xll.BInterpol('Base CDI'!$H$4:$H$28,'Base CDI'!$I$4:$I$29,S504,"Cubic","Extrapolate=Linear","MultiX=Average","Skip=True","Sort=True")</f>
        <v>13.865338248945921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46440</v>
      </c>
      <c r="T505" s="43">
        <f ca="1">_xll.BInterpol('Base CDI'!$H$4:$H$28,'Base CDI'!$J$4:$J$29,S505,"Cubic","Extrapolate=Linear","MultiX=Average","Skip=True","Sort=True")</f>
        <v>13.873034447117345</v>
      </c>
      <c r="U505" s="43">
        <f ca="1">_xll.BInterpol('Base CDI'!$H$4:$H$28,'Base CDI'!$I$4:$I$29,S505,"Cubic","Extrapolate=Linear","MultiX=Average","Skip=True","Sort=True")</f>
        <v>13.862738465688381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46441</v>
      </c>
      <c r="T506" s="43">
        <f ca="1">_xll.BInterpol('Base CDI'!$H$4:$H$28,'Base CDI'!$J$4:$J$29,S506,"Cubic","Extrapolate=Linear","MultiX=Average","Skip=True","Sort=True")</f>
        <v>13.870495873085757</v>
      </c>
      <c r="U506" s="43">
        <f ca="1">_xll.BInterpol('Base CDI'!$H$4:$H$28,'Base CDI'!$I$4:$I$29,S506,"Cubic","Extrapolate=Linear","MultiX=Average","Skip=True","Sort=True")</f>
        <v>13.860146865679365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46442</v>
      </c>
      <c r="T507" s="43">
        <f ca="1">_xll.BInterpol('Base CDI'!$H$4:$H$28,'Base CDI'!$J$4:$J$29,S507,"Cubic","Extrapolate=Linear","MultiX=Average","Skip=True","Sort=True")</f>
        <v>13.867965690311674</v>
      </c>
      <c r="U507" s="43">
        <f ca="1">_xll.BInterpol('Base CDI'!$H$4:$H$28,'Base CDI'!$I$4:$I$29,S507,"Cubic","Extrapolate=Linear","MultiX=Average","Skip=True","Sort=True")</f>
        <v>13.857563436232423</v>
      </c>
    </row>
    <row r="508" spans="16:21" x14ac:dyDescent="0.25">
      <c r="P508" s="10">
        <v>35250</v>
      </c>
      <c r="Q508">
        <v>2.257355</v>
      </c>
      <c r="S508" s="42">
        <f t="shared" ca="1" si="12"/>
        <v>46443</v>
      </c>
      <c r="T508" s="43">
        <f ca="1">_xll.BInterpol('Base CDI'!$H$4:$H$28,'Base CDI'!$J$4:$J$29,S508,"Cubic","Extrapolate=Linear","MultiX=Average","Skip=True","Sort=True")</f>
        <v>13.865443884574937</v>
      </c>
      <c r="U508" s="43">
        <f ca="1">_xll.BInterpol('Base CDI'!$H$4:$H$28,'Base CDI'!$I$4:$I$29,S508,"Cubic","Extrapolate=Linear","MultiX=Average","Skip=True","Sort=True")</f>
        <v>13.854988164661105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46444</v>
      </c>
      <c r="T509" s="43">
        <f ca="1">_xll.BInterpol('Base CDI'!$H$4:$H$28,'Base CDI'!$J$4:$J$29,S509,"Cubic","Extrapolate=Linear","MultiX=Average","Skip=True","Sort=True")</f>
        <v>13.862930441655378</v>
      </c>
      <c r="U509" s="43">
        <f ca="1">_xll.BInterpol('Base CDI'!$H$4:$H$28,'Base CDI'!$I$4:$I$29,S509,"Cubic","Extrapolate=Linear","MultiX=Average","Skip=True","Sort=True")</f>
        <v>13.85242103827896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46445</v>
      </c>
      <c r="T510" s="43">
        <f ca="1">_xll.BInterpol('Base CDI'!$H$4:$H$28,'Base CDI'!$J$4:$J$29,S510,"Cubic","Extrapolate=Linear","MultiX=Average","Skip=True","Sort=True")</f>
        <v>13.860425347332837</v>
      </c>
      <c r="U510" s="43">
        <f ca="1">_xll.BInterpol('Base CDI'!$H$4:$H$28,'Base CDI'!$I$4:$I$29,S510,"Cubic","Extrapolate=Linear","MultiX=Average","Skip=True","Sort=True")</f>
        <v>13.849862044399536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46446</v>
      </c>
      <c r="T511" s="43">
        <f ca="1">_xll.BInterpol('Base CDI'!$H$4:$H$28,'Base CDI'!$J$4:$J$29,S511,"Cubic","Extrapolate=Linear","MultiX=Average","Skip=True","Sort=True")</f>
        <v>13.857928587387152</v>
      </c>
      <c r="U511" s="43">
        <f ca="1">_xll.BInterpol('Base CDI'!$H$4:$H$28,'Base CDI'!$I$4:$I$29,S511,"Cubic","Extrapolate=Linear","MultiX=Average","Skip=True","Sort=True")</f>
        <v>13.847311170336384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46447</v>
      </c>
      <c r="T512" s="43">
        <f ca="1">_xll.BInterpol('Base CDI'!$H$4:$H$28,'Base CDI'!$J$4:$J$29,S512,"Cubic","Extrapolate=Linear","MultiX=Average","Skip=True","Sort=True")</f>
        <v>13.855440147598156</v>
      </c>
      <c r="U512" s="43">
        <f ca="1">_xll.BInterpol('Base CDI'!$H$4:$H$28,'Base CDI'!$I$4:$I$29,S512,"Cubic","Extrapolate=Linear","MultiX=Average","Skip=True","Sort=True")</f>
        <v>13.844768403403055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46448</v>
      </c>
      <c r="T513" s="43">
        <f ca="1">_xll.BInterpol('Base CDI'!$H$4:$H$28,'Base CDI'!$J$4:$J$29,S513,"Cubic","Extrapolate=Linear","MultiX=Average","Skip=True","Sort=True")</f>
        <v>13.85296001374569</v>
      </c>
      <c r="U513" s="43">
        <f ca="1">_xll.BInterpol('Base CDI'!$H$4:$H$28,'Base CDI'!$I$4:$I$29,S513,"Cubic","Extrapolate=Linear","MultiX=Average","Skip=True","Sort=True")</f>
        <v>13.842233730913097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46449</v>
      </c>
      <c r="T514" s="43">
        <f ca="1">_xll.BInterpol('Base CDI'!$H$4:$H$28,'Base CDI'!$J$4:$J$29,S514,"Cubic","Extrapolate=Linear","MultiX=Average","Skip=True","Sort=True")</f>
        <v>13.850488171609591</v>
      </c>
      <c r="U514" s="43">
        <f ca="1">_xll.BInterpol('Base CDI'!$H$4:$H$28,'Base CDI'!$I$4:$I$29,S514,"Cubic","Extrapolate=Linear","MultiX=Average","Skip=True","Sort=True")</f>
        <v>13.83970714018006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46450</v>
      </c>
      <c r="T515" s="43">
        <f ca="1">_xll.BInterpol('Base CDI'!$H$4:$H$28,'Base CDI'!$J$4:$J$29,S515,"Cubic","Extrapolate=Linear","MultiX=Average","Skip=True","Sort=True")</f>
        <v>13.848024606969695</v>
      </c>
      <c r="U515" s="43">
        <f ca="1">_xll.BInterpol('Base CDI'!$H$4:$H$28,'Base CDI'!$I$4:$I$29,S515,"Cubic","Extrapolate=Linear","MultiX=Average","Skip=True","Sort=True")</f>
        <v>13.837188618517494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46451</v>
      </c>
      <c r="T516" s="43">
        <f ca="1">_xll.BInterpol('Base CDI'!$H$4:$H$28,'Base CDI'!$J$4:$J$29,S516,"Cubic","Extrapolate=Linear","MultiX=Average","Skip=True","Sort=True")</f>
        <v>13.84556930560584</v>
      </c>
      <c r="U516" s="43">
        <f ca="1">_xll.BInterpol('Base CDI'!$H$4:$H$28,'Base CDI'!$I$4:$I$29,S516,"Cubic","Extrapolate=Linear","MultiX=Average","Skip=True","Sort=True")</f>
        <v>13.834678153238947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46452</v>
      </c>
      <c r="T517" s="43">
        <f ca="1">_xll.BInterpol('Base CDI'!$H$4:$H$28,'Base CDI'!$J$4:$J$29,S517,"Cubic","Extrapolate=Linear","MultiX=Average","Skip=True","Sort=True")</f>
        <v>13.843122253297862</v>
      </c>
      <c r="U517" s="43">
        <f ca="1">_xll.BInterpol('Base CDI'!$H$4:$H$28,'Base CDI'!$I$4:$I$29,S517,"Cubic","Extrapolate=Linear","MultiX=Average","Skip=True","Sort=True")</f>
        <v>13.832175731657971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46453</v>
      </c>
      <c r="T518" s="43">
        <f ca="1">_xll.BInterpol('Base CDI'!$H$4:$H$28,'Base CDI'!$J$4:$J$29,S518,"Cubic","Extrapolate=Linear","MultiX=Average","Skip=True","Sort=True")</f>
        <v>13.8406834358256</v>
      </c>
      <c r="U518" s="43">
        <f ca="1">_xll.BInterpol('Base CDI'!$H$4:$H$28,'Base CDI'!$I$4:$I$29,S518,"Cubic","Extrapolate=Linear","MultiX=Average","Skip=True","Sort=True")</f>
        <v>13.829681341088113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46454</v>
      </c>
      <c r="T519" s="43">
        <f ca="1">_xll.BInterpol('Base CDI'!$H$4:$H$28,'Base CDI'!$J$4:$J$29,S519,"Cubic","Extrapolate=Linear","MultiX=Average","Skip=True","Sort=True")</f>
        <v>13.838252838968888</v>
      </c>
      <c r="U519" s="43">
        <f ca="1">_xll.BInterpol('Base CDI'!$H$4:$H$28,'Base CDI'!$I$4:$I$29,S519,"Cubic","Extrapolate=Linear","MultiX=Average","Skip=True","Sort=True")</f>
        <v>13.827194968842925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46455</v>
      </c>
      <c r="T520" s="43">
        <f ca="1">_xll.BInterpol('Base CDI'!$H$4:$H$28,'Base CDI'!$J$4:$J$29,S520,"Cubic","Extrapolate=Linear","MultiX=Average","Skip=True","Sort=True")</f>
        <v>13.835830448507567</v>
      </c>
      <c r="U520" s="43">
        <f ca="1">_xll.BInterpol('Base CDI'!$H$4:$H$28,'Base CDI'!$I$4:$I$29,S520,"Cubic","Extrapolate=Linear","MultiX=Average","Skip=True","Sort=True")</f>
        <v>13.824716602235954</v>
      </c>
    </row>
    <row r="521" spans="16:21" x14ac:dyDescent="0.25">
      <c r="P521" s="10">
        <v>35269</v>
      </c>
      <c r="Q521">
        <v>2.281628</v>
      </c>
      <c r="S521" s="42">
        <f t="shared" ca="1" si="12"/>
        <v>46456</v>
      </c>
      <c r="T521" s="43">
        <f ca="1">_xll.BInterpol('Base CDI'!$H$4:$H$28,'Base CDI'!$J$4:$J$29,S521,"Cubic","Extrapolate=Linear","MultiX=Average","Skip=True","Sort=True")</f>
        <v>13.833416250221473</v>
      </c>
      <c r="U521" s="43">
        <f ca="1">_xll.BInterpol('Base CDI'!$H$4:$H$28,'Base CDI'!$I$4:$I$29,S521,"Cubic","Extrapolate=Linear","MultiX=Average","Skip=True","Sort=True")</f>
        <v>13.822246228580752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46457</v>
      </c>
      <c r="T522" s="43">
        <f ca="1">_xll.BInterpol('Base CDI'!$H$4:$H$28,'Base CDI'!$J$4:$J$29,S522,"Cubic","Extrapolate=Linear","MultiX=Average","Skip=True","Sort=True")</f>
        <v>13.831010229890442</v>
      </c>
      <c r="U522" s="43">
        <f ca="1">_xll.BInterpol('Base CDI'!$H$4:$H$28,'Base CDI'!$I$4:$I$29,S522,"Cubic","Extrapolate=Linear","MultiX=Average","Skip=True","Sort=True")</f>
        <v>13.819783835190869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46458</v>
      </c>
      <c r="T523" s="43">
        <f ca="1">_xll.BInterpol('Base CDI'!$H$4:$H$28,'Base CDI'!$J$4:$J$29,S523,"Cubic","Extrapolate=Linear","MultiX=Average","Skip=True","Sort=True")</f>
        <v>13.828612373294312</v>
      </c>
      <c r="U523" s="43">
        <f ca="1">_xll.BInterpol('Base CDI'!$H$4:$H$28,'Base CDI'!$I$4:$I$29,S523,"Cubic","Extrapolate=Linear","MultiX=Average","Skip=True","Sort=True")</f>
        <v>13.81732940937985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46459</v>
      </c>
      <c r="T524" s="43">
        <f ca="1">_xll.BInterpol('Base CDI'!$H$4:$H$28,'Base CDI'!$J$4:$J$29,S524,"Cubic","Extrapolate=Linear","MultiX=Average","Skip=True","Sort=True")</f>
        <v>13.826222666212921</v>
      </c>
      <c r="U524" s="43">
        <f ca="1">_xll.BInterpol('Base CDI'!$H$4:$H$28,'Base CDI'!$I$4:$I$29,S524,"Cubic","Extrapolate=Linear","MultiX=Average","Skip=True","Sort=True")</f>
        <v>13.814882938461251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46460</v>
      </c>
      <c r="T525" s="43">
        <f ca="1">_xll.BInterpol('Base CDI'!$H$4:$H$28,'Base CDI'!$J$4:$J$29,S525,"Cubic","Extrapolate=Linear","MultiX=Average","Skip=True","Sort=True")</f>
        <v>13.823841094426104</v>
      </c>
      <c r="U525" s="43">
        <f ca="1">_xll.BInterpol('Base CDI'!$H$4:$H$28,'Base CDI'!$I$4:$I$29,S525,"Cubic","Extrapolate=Linear","MultiX=Average","Skip=True","Sort=True")</f>
        <v>13.812444409748617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46461</v>
      </c>
      <c r="T526" s="43">
        <f ca="1">_xll.BInterpol('Base CDI'!$H$4:$H$28,'Base CDI'!$J$4:$J$29,S526,"Cubic","Extrapolate=Linear","MultiX=Average","Skip=True","Sort=True")</f>
        <v>13.821467643713701</v>
      </c>
      <c r="U526" s="43">
        <f ca="1">_xll.BInterpol('Base CDI'!$H$4:$H$28,'Base CDI'!$I$4:$I$29,S526,"Cubic","Extrapolate=Linear","MultiX=Average","Skip=True","Sort=True")</f>
        <v>13.8100138105555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46462</v>
      </c>
      <c r="T527" s="43">
        <f ca="1">_xll.BInterpol('Base CDI'!$H$4:$H$28,'Base CDI'!$J$4:$J$29,S527,"Cubic","Extrapolate=Linear","MultiX=Average","Skip=True","Sort=True")</f>
        <v>13.819102299855546</v>
      </c>
      <c r="U527" s="43">
        <f ca="1">_xll.BInterpol('Base CDI'!$H$4:$H$28,'Base CDI'!$I$4:$I$29,S527,"Cubic","Extrapolate=Linear","MultiX=Average","Skip=True","Sort=True")</f>
        <v>13.807591128195448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46463</v>
      </c>
      <c r="T528" s="43">
        <f ca="1">_xll.BInterpol('Base CDI'!$H$4:$H$28,'Base CDI'!$J$4:$J$29,S528,"Cubic","Extrapolate=Linear","MultiX=Average","Skip=True","Sort=True")</f>
        <v>13.81674504863148</v>
      </c>
      <c r="U528" s="43">
        <f ca="1">_xll.BInterpol('Base CDI'!$H$4:$H$28,'Base CDI'!$I$4:$I$29,S528,"Cubic","Extrapolate=Linear","MultiX=Average","Skip=True","Sort=True")</f>
        <v>13.805176349982011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46464</v>
      </c>
      <c r="T529" s="43">
        <f ca="1">_xll.BInterpol('Base CDI'!$H$4:$H$28,'Base CDI'!$J$4:$J$29,S529,"Cubic","Extrapolate=Linear","MultiX=Average","Skip=True","Sort=True")</f>
        <v>13.814395875821337</v>
      </c>
      <c r="U529" s="43">
        <f ca="1">_xll.BInterpol('Base CDI'!$H$4:$H$28,'Base CDI'!$I$4:$I$29,S529,"Cubic","Extrapolate=Linear","MultiX=Average","Skip=True","Sort=True")</f>
        <v>13.80276946322874</v>
      </c>
    </row>
    <row r="530" spans="16:21" x14ac:dyDescent="0.25">
      <c r="P530" s="10">
        <v>35282</v>
      </c>
      <c r="Q530">
        <v>2.298813</v>
      </c>
      <c r="S530" s="42">
        <f t="shared" ca="1" si="13"/>
        <v>46465</v>
      </c>
      <c r="T530" s="43">
        <f ca="1">_xll.BInterpol('Base CDI'!$H$4:$H$28,'Base CDI'!$J$4:$J$29,S530,"Cubic","Extrapolate=Linear","MultiX=Average","Skip=True","Sort=True")</f>
        <v>13.812054767204955</v>
      </c>
      <c r="U530" s="43">
        <f ca="1">_xll.BInterpol('Base CDI'!$H$4:$H$28,'Base CDI'!$I$4:$I$29,S530,"Cubic","Extrapolate=Linear","MultiX=Average","Skip=True","Sort=True")</f>
        <v>13.800370455249183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46466</v>
      </c>
      <c r="T531" s="43">
        <f ca="1">_xll.BInterpol('Base CDI'!$H$4:$H$28,'Base CDI'!$J$4:$J$29,S531,"Cubic","Extrapolate=Linear","MultiX=Average","Skip=True","Sort=True")</f>
        <v>13.809721708562172</v>
      </c>
      <c r="U531" s="43">
        <f ca="1">_xll.BInterpol('Base CDI'!$H$4:$H$28,'Base CDI'!$I$4:$I$29,S531,"Cubic","Extrapolate=Linear","MultiX=Average","Skip=True","Sort=True")</f>
        <v>13.79797931335689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46467</v>
      </c>
      <c r="T532" s="43">
        <f ca="1">_xll.BInterpol('Base CDI'!$H$4:$H$28,'Base CDI'!$J$4:$J$29,S532,"Cubic","Extrapolate=Linear","MultiX=Average","Skip=True","Sort=True")</f>
        <v>13.807396685672826</v>
      </c>
      <c r="U532" s="43">
        <f ca="1">_xll.BInterpol('Base CDI'!$H$4:$H$28,'Base CDI'!$I$4:$I$29,S532,"Cubic","Extrapolate=Linear","MultiX=Average","Skip=True","Sort=True")</f>
        <v>13.795596024865411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46468</v>
      </c>
      <c r="T533" s="43">
        <f ca="1">_xll.BInterpol('Base CDI'!$H$4:$H$28,'Base CDI'!$J$4:$J$29,S533,"Cubic","Extrapolate=Linear","MultiX=Average","Skip=True","Sort=True")</f>
        <v>13.805079684316752</v>
      </c>
      <c r="U533" s="43">
        <f ca="1">_xll.BInterpol('Base CDI'!$H$4:$H$28,'Base CDI'!$I$4:$I$29,S533,"Cubic","Extrapolate=Linear","MultiX=Average","Skip=True","Sort=True")</f>
        <v>13.793220577088295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46469</v>
      </c>
      <c r="T534" s="43">
        <f ca="1">_xll.BInterpol('Base CDI'!$H$4:$H$28,'Base CDI'!$J$4:$J$29,S534,"Cubic","Extrapolate=Linear","MultiX=Average","Skip=True","Sort=True")</f>
        <v>13.802770690273787</v>
      </c>
      <c r="U534" s="43">
        <f ca="1">_xll.BInterpol('Base CDI'!$H$4:$H$28,'Base CDI'!$I$4:$I$29,S534,"Cubic","Extrapolate=Linear","MultiX=Average","Skip=True","Sort=True")</f>
        <v>13.790852957339093</v>
      </c>
    </row>
    <row r="535" spans="16:21" x14ac:dyDescent="0.25">
      <c r="P535" s="10">
        <v>35289</v>
      </c>
      <c r="Q535">
        <v>2.309107</v>
      </c>
      <c r="S535" s="42">
        <f t="shared" ca="1" si="13"/>
        <v>46470</v>
      </c>
      <c r="T535" s="43">
        <f ca="1">_xll.BInterpol('Base CDI'!$H$4:$H$28,'Base CDI'!$J$4:$J$29,S535,"Cubic","Extrapolate=Linear","MultiX=Average","Skip=True","Sort=True")</f>
        <v>13.800469689323771</v>
      </c>
      <c r="U535" s="43">
        <f ca="1">_xll.BInterpol('Base CDI'!$H$4:$H$28,'Base CDI'!$I$4:$I$29,S535,"Cubic","Extrapolate=Linear","MultiX=Average","Skip=True","Sort=True")</f>
        <v>13.788493152931352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46471</v>
      </c>
      <c r="T536" s="43">
        <f ca="1">_xll.BInterpol('Base CDI'!$H$4:$H$28,'Base CDI'!$J$4:$J$29,S536,"Cubic","Extrapolate=Linear","MultiX=Average","Skip=True","Sort=True")</f>
        <v>13.798176667246539</v>
      </c>
      <c r="U536" s="43">
        <f ca="1">_xll.BInterpol('Base CDI'!$H$4:$H$28,'Base CDI'!$I$4:$I$29,S536,"Cubic","Extrapolate=Linear","MultiX=Average","Skip=True","Sort=True")</f>
        <v>13.786141151178624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46472</v>
      </c>
      <c r="T537" s="43">
        <f ca="1">_xll.BInterpol('Base CDI'!$H$4:$H$28,'Base CDI'!$J$4:$J$29,S537,"Cubic","Extrapolate=Linear","MultiX=Average","Skip=True","Sort=True")</f>
        <v>13.795891609821929</v>
      </c>
      <c r="U537" s="43">
        <f ca="1">_xll.BInterpol('Base CDI'!$H$4:$H$28,'Base CDI'!$I$4:$I$29,S537,"Cubic","Extrapolate=Linear","MultiX=Average","Skip=True","Sort=True")</f>
        <v>13.783796939394458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46473</v>
      </c>
      <c r="T538" s="43">
        <f ca="1">_xll.BInterpol('Base CDI'!$H$4:$H$28,'Base CDI'!$J$4:$J$29,S538,"Cubic","Extrapolate=Linear","MultiX=Average","Skip=True","Sort=True")</f>
        <v>13.793614502829778</v>
      </c>
      <c r="U538" s="43">
        <f ca="1">_xll.BInterpol('Base CDI'!$H$4:$H$28,'Base CDI'!$I$4:$I$29,S538,"Cubic","Extrapolate=Linear","MultiX=Average","Skip=True","Sort=True")</f>
        <v>13.781460504892403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46474</v>
      </c>
      <c r="T539" s="43">
        <f ca="1">_xll.BInterpol('Base CDI'!$H$4:$H$28,'Base CDI'!$J$4:$J$29,S539,"Cubic","Extrapolate=Linear","MultiX=Average","Skip=True","Sort=True")</f>
        <v>13.791345332049923</v>
      </c>
      <c r="U539" s="43">
        <f ca="1">_xll.BInterpol('Base CDI'!$H$4:$H$28,'Base CDI'!$I$4:$I$29,S539,"Cubic","Extrapolate=Linear","MultiX=Average","Skip=True","Sort=True")</f>
        <v>13.779131834986007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46475</v>
      </c>
      <c r="T540" s="43">
        <f ca="1">_xll.BInterpol('Base CDI'!$H$4:$H$28,'Base CDI'!$J$4:$J$29,S540,"Cubic","Extrapolate=Linear","MultiX=Average","Skip=True","Sort=True")</f>
        <v>13.789084083262201</v>
      </c>
      <c r="U540" s="43">
        <f ca="1">_xll.BInterpol('Base CDI'!$H$4:$H$28,'Base CDI'!$I$4:$I$29,S540,"Cubic","Extrapolate=Linear","MultiX=Average","Skip=True","Sort=True")</f>
        <v>13.776810916988824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46476</v>
      </c>
      <c r="T541" s="43">
        <f ca="1">_xll.BInterpol('Base CDI'!$H$4:$H$28,'Base CDI'!$J$4:$J$29,S541,"Cubic","Extrapolate=Linear","MultiX=Average","Skip=True","Sort=True")</f>
        <v>13.786830742246449</v>
      </c>
      <c r="U541" s="43">
        <f ca="1">_xll.BInterpol('Base CDI'!$H$4:$H$28,'Base CDI'!$I$4:$I$29,S541,"Cubic","Extrapolate=Linear","MultiX=Average","Skip=True","Sort=True")</f>
        <v>13.7744977382144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46477</v>
      </c>
      <c r="T542" s="43">
        <f ca="1">_xll.BInterpol('Base CDI'!$H$4:$H$28,'Base CDI'!$J$4:$J$29,S542,"Cubic","Extrapolate=Linear","MultiX=Average","Skip=True","Sort=True")</f>
        <v>13.784585294782506</v>
      </c>
      <c r="U542" s="43">
        <f ca="1">_xll.BInterpol('Base CDI'!$H$4:$H$28,'Base CDI'!$I$4:$I$29,S542,"Cubic","Extrapolate=Linear","MultiX=Average","Skip=True","Sort=True")</f>
        <v>13.772192285976287</v>
      </c>
    </row>
    <row r="543" spans="16:21" x14ac:dyDescent="0.25">
      <c r="P543" s="10">
        <v>35299</v>
      </c>
      <c r="Q543">
        <v>2.325599</v>
      </c>
      <c r="S543" s="42">
        <f t="shared" ca="1" si="13"/>
        <v>46478</v>
      </c>
      <c r="T543" s="43">
        <f ca="1">_xll.BInterpol('Base CDI'!$H$4:$H$28,'Base CDI'!$J$4:$J$29,S543,"Cubic","Extrapolate=Linear","MultiX=Average","Skip=True","Sort=True")</f>
        <v>13.782347726650208</v>
      </c>
      <c r="U543" s="43">
        <f ca="1">_xll.BInterpol('Base CDI'!$H$4:$H$28,'Base CDI'!$I$4:$I$29,S543,"Cubic","Extrapolate=Linear","MultiX=Average","Skip=True","Sort=True")</f>
        <v>13.769894547588031</v>
      </c>
    </row>
    <row r="544" spans="16:21" x14ac:dyDescent="0.25">
      <c r="P544" s="10">
        <v>35300</v>
      </c>
      <c r="Q544">
        <v>2.327607</v>
      </c>
      <c r="S544" s="42">
        <f t="shared" ca="1" si="13"/>
        <v>46479</v>
      </c>
      <c r="T544" s="43">
        <f ca="1">_xll.BInterpol('Base CDI'!$H$4:$H$28,'Base CDI'!$J$4:$J$29,S544,"Cubic","Extrapolate=Linear","MultiX=Average","Skip=True","Sort=True")</f>
        <v>13.780118023629392</v>
      </c>
      <c r="U544" s="43">
        <f ca="1">_xll.BInterpol('Base CDI'!$H$4:$H$28,'Base CDI'!$I$4:$I$29,S544,"Cubic","Extrapolate=Linear","MultiX=Average","Skip=True","Sort=True")</f>
        <v>13.767604510363185</v>
      </c>
    </row>
    <row r="545" spans="16:21" x14ac:dyDescent="0.25">
      <c r="P545" s="10">
        <v>35303</v>
      </c>
      <c r="Q545">
        <v>2.329609</v>
      </c>
      <c r="S545" s="42">
        <f t="shared" ca="1" si="13"/>
        <v>46480</v>
      </c>
      <c r="T545" s="43">
        <f ca="1">_xll.BInterpol('Base CDI'!$H$4:$H$28,'Base CDI'!$J$4:$J$29,S545,"Cubic","Extrapolate=Linear","MultiX=Average","Skip=True","Sort=True")</f>
        <v>13.777896171499895</v>
      </c>
      <c r="U545" s="43">
        <f ca="1">_xll.BInterpol('Base CDI'!$H$4:$H$28,'Base CDI'!$I$4:$I$29,S545,"Cubic","Extrapolate=Linear","MultiX=Average","Skip=True","Sort=True")</f>
        <v>13.765322161615298</v>
      </c>
    </row>
    <row r="546" spans="16:21" x14ac:dyDescent="0.25">
      <c r="P546" s="10">
        <v>35304</v>
      </c>
      <c r="Q546">
        <v>2.331604</v>
      </c>
      <c r="S546" s="42">
        <f t="shared" ca="1" si="13"/>
        <v>46481</v>
      </c>
      <c r="T546" s="43">
        <f ca="1">_xll.BInterpol('Base CDI'!$H$4:$H$28,'Base CDI'!$J$4:$J$29,S546,"Cubic","Extrapolate=Linear","MultiX=Average","Skip=True","Sort=True")</f>
        <v>13.775682156041555</v>
      </c>
      <c r="U546" s="43">
        <f ca="1">_xll.BInterpol('Base CDI'!$H$4:$H$28,'Base CDI'!$I$4:$I$29,S546,"Cubic","Extrapolate=Linear","MultiX=Average","Skip=True","Sort=True")</f>
        <v>13.76304748865792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46482</v>
      </c>
      <c r="T547" s="43">
        <f ca="1">_xll.BInterpol('Base CDI'!$H$4:$H$28,'Base CDI'!$J$4:$J$29,S547,"Cubic","Extrapolate=Linear","MultiX=Average","Skip=True","Sort=True")</f>
        <v>13.773475963034208</v>
      </c>
      <c r="U547" s="43">
        <f ca="1">_xll.BInterpol('Base CDI'!$H$4:$H$28,'Base CDI'!$I$4:$I$29,S547,"Cubic","Extrapolate=Linear","MultiX=Average","Skip=True","Sort=True")</f>
        <v>13.760780478804598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46483</v>
      </c>
      <c r="T548" s="43">
        <f ca="1">_xll.BInterpol('Base CDI'!$H$4:$H$28,'Base CDI'!$J$4:$J$29,S548,"Cubic","Extrapolate=Linear","MultiX=Average","Skip=True","Sort=True")</f>
        <v>13.771277578257694</v>
      </c>
      <c r="U548" s="43">
        <f ca="1">_xll.BInterpol('Base CDI'!$H$4:$H$28,'Base CDI'!$I$4:$I$29,S548,"Cubic","Extrapolate=Linear","MultiX=Average","Skip=True","Sort=True")</f>
        <v>13.758521119368885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46484</v>
      </c>
      <c r="T549" s="43">
        <f ca="1">_xll.BInterpol('Base CDI'!$H$4:$H$28,'Base CDI'!$J$4:$J$29,S549,"Cubic","Extrapolate=Linear","MultiX=Average","Skip=True","Sort=True")</f>
        <v>13.769086987491846</v>
      </c>
      <c r="U549" s="43">
        <f ca="1">_xll.BInterpol('Base CDI'!$H$4:$H$28,'Base CDI'!$I$4:$I$29,S549,"Cubic","Extrapolate=Linear","MultiX=Average","Skip=True","Sort=True")</f>
        <v>13.756269397664328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46485</v>
      </c>
      <c r="T550" s="43">
        <f ca="1">_xll.BInterpol('Base CDI'!$H$4:$H$28,'Base CDI'!$J$4:$J$29,S550,"Cubic","Extrapolate=Linear","MultiX=Average","Skip=True","Sort=True")</f>
        <v>13.766904176516505</v>
      </c>
      <c r="U550" s="43">
        <f ca="1">_xll.BInterpol('Base CDI'!$H$4:$H$28,'Base CDI'!$I$4:$I$29,S550,"Cubic","Extrapolate=Linear","MultiX=Average","Skip=True","Sort=True")</f>
        <v>13.754025301004477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46486</v>
      </c>
      <c r="T551" s="43">
        <f ca="1">_xll.BInterpol('Base CDI'!$H$4:$H$28,'Base CDI'!$J$4:$J$29,S551,"Cubic","Extrapolate=Linear","MultiX=Average","Skip=True","Sort=True")</f>
        <v>13.764729131111505</v>
      </c>
      <c r="U551" s="43">
        <f ca="1">_xll.BInterpol('Base CDI'!$H$4:$H$28,'Base CDI'!$I$4:$I$29,S551,"Cubic","Extrapolate=Linear","MultiX=Average","Skip=True","Sort=True")</f>
        <v>13.751788816702883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46487</v>
      </c>
      <c r="T552" s="43">
        <f ca="1">_xll.BInterpol('Base CDI'!$H$4:$H$28,'Base CDI'!$J$4:$J$29,S552,"Cubic","Extrapolate=Linear","MultiX=Average","Skip=True","Sort=True")</f>
        <v>13.762561837056685</v>
      </c>
      <c r="U552" s="43">
        <f ca="1">_xll.BInterpol('Base CDI'!$H$4:$H$28,'Base CDI'!$I$4:$I$29,S552,"Cubic","Extrapolate=Linear","MultiX=Average","Skip=True","Sort=True")</f>
        <v>13.749559932073094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46488</v>
      </c>
      <c r="T553" s="43">
        <f ca="1">_xll.BInterpol('Base CDI'!$H$4:$H$28,'Base CDI'!$J$4:$J$29,S553,"Cubic","Extrapolate=Linear","MultiX=Average","Skip=True","Sort=True")</f>
        <v>13.760402280131883</v>
      </c>
      <c r="U553" s="43">
        <f ca="1">_xll.BInterpol('Base CDI'!$H$4:$H$28,'Base CDI'!$I$4:$I$29,S553,"Cubic","Extrapolate=Linear","MultiX=Average","Skip=True","Sort=True")</f>
        <v>13.74733863442866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46489</v>
      </c>
      <c r="T554" s="43">
        <f ca="1">_xll.BInterpol('Base CDI'!$H$4:$H$28,'Base CDI'!$J$4:$J$29,S554,"Cubic","Extrapolate=Linear","MultiX=Average","Skip=True","Sort=True")</f>
        <v>13.758250446116936</v>
      </c>
      <c r="U554" s="43">
        <f ca="1">_xll.BInterpol('Base CDI'!$H$4:$H$28,'Base CDI'!$I$4:$I$29,S554,"Cubic","Extrapolate=Linear","MultiX=Average","Skip=True","Sort=True")</f>
        <v>13.745124911083131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46490</v>
      </c>
      <c r="T555" s="43">
        <f ca="1">_xll.BInterpol('Base CDI'!$H$4:$H$28,'Base CDI'!$J$4:$J$29,S555,"Cubic","Extrapolate=Linear","MultiX=Average","Skip=True","Sort=True")</f>
        <v>13.756106320791678</v>
      </c>
      <c r="U555" s="43">
        <f ca="1">_xll.BInterpol('Base CDI'!$H$4:$H$28,'Base CDI'!$I$4:$I$29,S555,"Cubic","Extrapolate=Linear","MultiX=Average","Skip=True","Sort=True")</f>
        <v>13.742918749350057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46491</v>
      </c>
      <c r="T556" s="43">
        <f ca="1">_xll.BInterpol('Base CDI'!$H$4:$H$28,'Base CDI'!$J$4:$J$29,S556,"Cubic","Extrapolate=Linear","MultiX=Average","Skip=True","Sort=True")</f>
        <v>13.75396988993595</v>
      </c>
      <c r="U556" s="43">
        <f ca="1">_xll.BInterpol('Base CDI'!$H$4:$H$28,'Base CDI'!$I$4:$I$29,S556,"Cubic","Extrapolate=Linear","MultiX=Average","Skip=True","Sort=True")</f>
        <v>13.740720136542988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46492</v>
      </c>
      <c r="T557" s="43">
        <f ca="1">_xll.BInterpol('Base CDI'!$H$4:$H$28,'Base CDI'!$J$4:$J$29,S557,"Cubic","Extrapolate=Linear","MultiX=Average","Skip=True","Sort=True")</f>
        <v>13.751841139329587</v>
      </c>
      <c r="U557" s="43">
        <f ca="1">_xll.BInterpol('Base CDI'!$H$4:$H$28,'Base CDI'!$I$4:$I$29,S557,"Cubic","Extrapolate=Linear","MultiX=Average","Skip=True","Sort=True")</f>
        <v>13.738529059975471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46493</v>
      </c>
      <c r="T558" s="43">
        <f ca="1">_xll.BInterpol('Base CDI'!$H$4:$H$28,'Base CDI'!$J$4:$J$29,S558,"Cubic","Extrapolate=Linear","MultiX=Average","Skip=True","Sort=True")</f>
        <v>13.749720054752428</v>
      </c>
      <c r="U558" s="43">
        <f ca="1">_xll.BInterpol('Base CDI'!$H$4:$H$28,'Base CDI'!$I$4:$I$29,S558,"Cubic","Extrapolate=Linear","MultiX=Average","Skip=True","Sort=True")</f>
        <v>13.736345506961058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46494</v>
      </c>
      <c r="T559" s="43">
        <f ca="1">_xll.BInterpol('Base CDI'!$H$4:$H$28,'Base CDI'!$J$4:$J$29,S559,"Cubic","Extrapolate=Linear","MultiX=Average","Skip=True","Sort=True")</f>
        <v>13.747606621984309</v>
      </c>
      <c r="U559" s="43">
        <f ca="1">_xll.BInterpol('Base CDI'!$H$4:$H$28,'Base CDI'!$I$4:$I$29,S559,"Cubic","Extrapolate=Linear","MultiX=Average","Skip=True","Sort=True")</f>
        <v>13.734169464813299</v>
      </c>
    </row>
    <row r="560" spans="16:21" x14ac:dyDescent="0.25">
      <c r="P560" s="10">
        <v>35324</v>
      </c>
      <c r="Q560">
        <v>2.360636</v>
      </c>
      <c r="S560" s="42">
        <f t="shared" ca="1" si="13"/>
        <v>46495</v>
      </c>
      <c r="T560" s="43">
        <f ca="1">_xll.BInterpol('Base CDI'!$H$4:$H$28,'Base CDI'!$J$4:$J$29,S560,"Cubic","Extrapolate=Linear","MultiX=Average","Skip=True","Sort=True")</f>
        <v>13.745500826805067</v>
      </c>
      <c r="U560" s="43">
        <f ca="1">_xll.BInterpol('Base CDI'!$H$4:$H$28,'Base CDI'!$I$4:$I$29,S560,"Cubic","Extrapolate=Linear","MultiX=Average","Skip=True","Sort=True")</f>
        <v>13.732000920845742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46496</v>
      </c>
      <c r="T561" s="43">
        <f ca="1">_xll.BInterpol('Base CDI'!$H$4:$H$28,'Base CDI'!$J$4:$J$29,S561,"Cubic","Extrapolate=Linear","MultiX=Average","Skip=True","Sort=True")</f>
        <v>13.743402654994538</v>
      </c>
      <c r="U561" s="43">
        <f ca="1">_xll.BInterpol('Base CDI'!$H$4:$H$28,'Base CDI'!$I$4:$I$29,S561,"Cubic","Extrapolate=Linear","MultiX=Average","Skip=True","Sort=True")</f>
        <v>13.729839862371936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46497</v>
      </c>
      <c r="T562" s="43">
        <f ca="1">_xll.BInterpol('Base CDI'!$H$4:$H$28,'Base CDI'!$J$4:$J$29,S562,"Cubic","Extrapolate=Linear","MultiX=Average","Skip=True","Sort=True")</f>
        <v>13.741312092332564</v>
      </c>
      <c r="U562" s="43">
        <f ca="1">_xll.BInterpol('Base CDI'!$H$4:$H$28,'Base CDI'!$I$4:$I$29,S562,"Cubic","Extrapolate=Linear","MultiX=Average","Skip=True","Sort=True")</f>
        <v>13.727686276705434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46498</v>
      </c>
      <c r="T563" s="43">
        <f ca="1">_xll.BInterpol('Base CDI'!$H$4:$H$28,'Base CDI'!$J$4:$J$29,S563,"Cubic","Extrapolate=Linear","MultiX=Average","Skip=True","Sort=True")</f>
        <v>13.739229124598976</v>
      </c>
      <c r="U563" s="43">
        <f ca="1">_xll.BInterpol('Base CDI'!$H$4:$H$28,'Base CDI'!$I$4:$I$29,S563,"Cubic","Extrapolate=Linear","MultiX=Average","Skip=True","Sort=True")</f>
        <v>13.72554015115978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46499</v>
      </c>
      <c r="T564" s="43">
        <f ca="1">_xll.BInterpol('Base CDI'!$H$4:$H$28,'Base CDI'!$J$4:$J$29,S564,"Cubic","Extrapolate=Linear","MultiX=Average","Skip=True","Sort=True")</f>
        <v>13.737153737573616</v>
      </c>
      <c r="U564" s="43">
        <f ca="1">_xll.BInterpol('Base CDI'!$H$4:$H$28,'Base CDI'!$I$4:$I$29,S564,"Cubic","Extrapolate=Linear","MultiX=Average","Skip=True","Sort=True")</f>
        <v>13.723401473048529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46500</v>
      </c>
      <c r="T565" s="43">
        <f ca="1">_xll.BInterpol('Base CDI'!$H$4:$H$28,'Base CDI'!$J$4:$J$29,S565,"Cubic","Extrapolate=Linear","MultiX=Average","Skip=True","Sort=True")</f>
        <v>13.735085917036319</v>
      </c>
      <c r="U565" s="43">
        <f ca="1">_xll.BInterpol('Base CDI'!$H$4:$H$28,'Base CDI'!$I$4:$I$29,S565,"Cubic","Extrapolate=Linear","MultiX=Average","Skip=True","Sort=True")</f>
        <v>13.72127022968523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46501</v>
      </c>
      <c r="T566" s="43">
        <f ca="1">_xll.BInterpol('Base CDI'!$H$4:$H$28,'Base CDI'!$J$4:$J$29,S566,"Cubic","Extrapolate=Linear","MultiX=Average","Skip=True","Sort=True")</f>
        <v>13.733025648766922</v>
      </c>
      <c r="U566" s="43">
        <f ca="1">_xll.BInterpol('Base CDI'!$H$4:$H$28,'Base CDI'!$I$4:$I$29,S566,"Cubic","Extrapolate=Linear","MultiX=Average","Skip=True","Sort=True")</f>
        <v>13.719146408383429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46502</v>
      </c>
      <c r="T567" s="43">
        <f ca="1">_xll.BInterpol('Base CDI'!$H$4:$H$28,'Base CDI'!$J$4:$J$29,S567,"Cubic","Extrapolate=Linear","MultiX=Average","Skip=True","Sort=True")</f>
        <v>13.730972918545264</v>
      </c>
      <c r="U567" s="43">
        <f ca="1">_xll.BInterpol('Base CDI'!$H$4:$H$28,'Base CDI'!$I$4:$I$29,S567,"Cubic","Extrapolate=Linear","MultiX=Average","Skip=True","Sort=True")</f>
        <v>13.717029996456677</v>
      </c>
    </row>
    <row r="568" spans="16:21" x14ac:dyDescent="0.25">
      <c r="P568" s="10">
        <v>35334</v>
      </c>
      <c r="Q568">
        <v>2.377615</v>
      </c>
      <c r="S568" s="42">
        <f t="shared" ca="1" si="13"/>
        <v>46503</v>
      </c>
      <c r="T568" s="43">
        <f ca="1">_xll.BInterpol('Base CDI'!$H$4:$H$28,'Base CDI'!$J$4:$J$29,S568,"Cubic","Extrapolate=Linear","MultiX=Average","Skip=True","Sort=True")</f>
        <v>13.728927712151179</v>
      </c>
      <c r="U568" s="43">
        <f ca="1">_xll.BInterpol('Base CDI'!$H$4:$H$28,'Base CDI'!$I$4:$I$29,S568,"Cubic","Extrapolate=Linear","MultiX=Average","Skip=True","Sort=True")</f>
        <v>13.714920981218526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46504</v>
      </c>
      <c r="T569" s="43">
        <f ca="1">_xll.BInterpol('Base CDI'!$H$4:$H$28,'Base CDI'!$J$4:$J$29,S569,"Cubic","Extrapolate=Linear","MultiX=Average","Skip=True","Sort=True")</f>
        <v>13.726890015364509</v>
      </c>
      <c r="U569" s="43">
        <f ca="1">_xll.BInterpol('Base CDI'!$H$4:$H$28,'Base CDI'!$I$4:$I$29,S569,"Cubic","Extrapolate=Linear","MultiX=Average","Skip=True","Sort=True")</f>
        <v>13.712819349982524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46505</v>
      </c>
      <c r="T570" s="43">
        <f ca="1">_xll.BInterpol('Base CDI'!$H$4:$H$28,'Base CDI'!$J$4:$J$29,S570,"Cubic","Extrapolate=Linear","MultiX=Average","Skip=True","Sort=True")</f>
        <v>13.724859813965086</v>
      </c>
      <c r="U570" s="43">
        <f ca="1">_xll.BInterpol('Base CDI'!$H$4:$H$28,'Base CDI'!$I$4:$I$29,S570,"Cubic","Extrapolate=Linear","MultiX=Average","Skip=True","Sort=True")</f>
        <v>13.710725090062221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46506</v>
      </c>
      <c r="T571" s="43">
        <f ca="1">_xll.BInterpol('Base CDI'!$H$4:$H$28,'Base CDI'!$J$4:$J$29,S571,"Cubic","Extrapolate=Linear","MultiX=Average","Skip=True","Sort=True")</f>
        <v>13.722837093732752</v>
      </c>
      <c r="U571" s="43">
        <f ca="1">_xll.BInterpol('Base CDI'!$H$4:$H$28,'Base CDI'!$I$4:$I$29,S571,"Cubic","Extrapolate=Linear","MultiX=Average","Skip=True","Sort=True")</f>
        <v>13.708638188771165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46507</v>
      </c>
      <c r="T572" s="43">
        <f ca="1">_xll.BInterpol('Base CDI'!$H$4:$H$28,'Base CDI'!$J$4:$J$29,S572,"Cubic","Extrapolate=Linear","MultiX=Average","Skip=True","Sort=True")</f>
        <v>13.720821840447339</v>
      </c>
      <c r="U572" s="43">
        <f ca="1">_xll.BInterpol('Base CDI'!$H$4:$H$28,'Base CDI'!$I$4:$I$29,S572,"Cubic","Extrapolate=Linear","MultiX=Average","Skip=True","Sort=True")</f>
        <v>13.706558633422906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46508</v>
      </c>
      <c r="T573" s="43">
        <f ca="1">_xll.BInterpol('Base CDI'!$H$4:$H$28,'Base CDI'!$J$4:$J$29,S573,"Cubic","Extrapolate=Linear","MultiX=Average","Skip=True","Sort=True")</f>
        <v>13.718814039888688</v>
      </c>
      <c r="U573" s="43">
        <f ca="1">_xll.BInterpol('Base CDI'!$H$4:$H$28,'Base CDI'!$I$4:$I$29,S573,"Cubic","Extrapolate=Linear","MultiX=Average","Skip=True","Sort=True")</f>
        <v>13.704486411330995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46509</v>
      </c>
      <c r="T574" s="43">
        <f ca="1">_xll.BInterpol('Base CDI'!$H$4:$H$28,'Base CDI'!$J$4:$J$29,S574,"Cubic","Extrapolate=Linear","MultiX=Average","Skip=True","Sort=True")</f>
        <v>13.716813677836635</v>
      </c>
      <c r="U574" s="43">
        <f ca="1">_xll.BInterpol('Base CDI'!$H$4:$H$28,'Base CDI'!$I$4:$I$29,S574,"Cubic","Extrapolate=Linear","MultiX=Average","Skip=True","Sort=True")</f>
        <v>13.702421509808982</v>
      </c>
    </row>
    <row r="575" spans="16:21" x14ac:dyDescent="0.25">
      <c r="P575" s="10">
        <v>35346</v>
      </c>
      <c r="Q575">
        <v>2.391607</v>
      </c>
      <c r="S575" s="42">
        <f t="shared" ca="1" si="13"/>
        <v>46510</v>
      </c>
      <c r="T575" s="43">
        <f ca="1">_xll.BInterpol('Base CDI'!$H$4:$H$28,'Base CDI'!$J$4:$J$29,S575,"Cubic","Extrapolate=Linear","MultiX=Average","Skip=True","Sort=True")</f>
        <v>13.714820740071019</v>
      </c>
      <c r="U575" s="43">
        <f ca="1">_xll.BInterpol('Base CDI'!$H$4:$H$28,'Base CDI'!$I$4:$I$29,S575,"Cubic","Extrapolate=Linear","MultiX=Average","Skip=True","Sort=True")</f>
        <v>13.700363916170414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46511</v>
      </c>
      <c r="T576" s="43">
        <f ca="1">_xll.BInterpol('Base CDI'!$H$4:$H$28,'Base CDI'!$J$4:$J$29,S576,"Cubic","Extrapolate=Linear","MultiX=Average","Skip=True","Sort=True")</f>
        <v>13.712835212371674</v>
      </c>
      <c r="U576" s="43">
        <f ca="1">_xll.BInterpol('Base CDI'!$H$4:$H$28,'Base CDI'!$I$4:$I$29,S576,"Cubic","Extrapolate=Linear","MultiX=Average","Skip=True","Sort=True")</f>
        <v>13.698313617728843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46512</v>
      </c>
      <c r="T577" s="43">
        <f ca="1">_xll.BInterpol('Base CDI'!$H$4:$H$28,'Base CDI'!$J$4:$J$29,S577,"Cubic","Extrapolate=Linear","MultiX=Average","Skip=True","Sort=True")</f>
        <v>13.710857080518439</v>
      </c>
      <c r="U577" s="43">
        <f ca="1">_xll.BInterpol('Base CDI'!$H$4:$H$28,'Base CDI'!$I$4:$I$29,S577,"Cubic","Extrapolate=Linear","MultiX=Average","Skip=True","Sort=True")</f>
        <v>13.696270601797819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46513</v>
      </c>
      <c r="T578" s="43">
        <f ca="1">_xll.BInterpol('Base CDI'!$H$4:$H$28,'Base CDI'!$J$4:$J$29,S578,"Cubic","Extrapolate=Linear","MultiX=Average","Skip=True","Sort=True")</f>
        <v>13.708886330291151</v>
      </c>
      <c r="U578" s="43">
        <f ca="1">_xll.BInterpol('Base CDI'!$H$4:$H$28,'Base CDI'!$I$4:$I$29,S578,"Cubic","Extrapolate=Linear","MultiX=Average","Skip=True","Sort=True")</f>
        <v>13.694234855690889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46514</v>
      </c>
      <c r="T579" s="43">
        <f ca="1">_xll.BInterpol('Base CDI'!$H$4:$H$28,'Base CDI'!$J$4:$J$29,S579,"Cubic","Extrapolate=Linear","MultiX=Average","Skip=True","Sort=True")</f>
        <v>13.706922947469648</v>
      </c>
      <c r="U579" s="43">
        <f ca="1">_xll.BInterpol('Base CDI'!$H$4:$H$28,'Base CDI'!$I$4:$I$29,S579,"Cubic","Extrapolate=Linear","MultiX=Average","Skip=True","Sort=True")</f>
        <v>13.692206366721603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46515</v>
      </c>
      <c r="T580" s="43">
        <f ca="1">_xll.BInterpol('Base CDI'!$H$4:$H$28,'Base CDI'!$J$4:$J$29,S580,"Cubic","Extrapolate=Linear","MultiX=Average","Skip=True","Sort=True")</f>
        <v>13.704966917833765</v>
      </c>
      <c r="U580" s="43">
        <f ca="1">_xll.BInterpol('Base CDI'!$H$4:$H$28,'Base CDI'!$I$4:$I$29,S580,"Cubic","Extrapolate=Linear","MultiX=Average","Skip=True","Sort=True")</f>
        <v>13.690185122203513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46516</v>
      </c>
      <c r="T581" s="43">
        <f ca="1">_xll.BInterpol('Base CDI'!$H$4:$H$28,'Base CDI'!$J$4:$J$29,S581,"Cubic","Extrapolate=Linear","MultiX=Average","Skip=True","Sort=True")</f>
        <v>13.703018227163341</v>
      </c>
      <c r="U581" s="43">
        <f ca="1">_xll.BInterpol('Base CDI'!$H$4:$H$28,'Base CDI'!$I$4:$I$29,S581,"Cubic","Extrapolate=Linear","MultiX=Average","Skip=True","Sort=True")</f>
        <v>13.688171109450167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46517</v>
      </c>
      <c r="T582" s="43">
        <f ca="1">_xll.BInterpol('Base CDI'!$H$4:$H$28,'Base CDI'!$J$4:$J$29,S582,"Cubic","Extrapolate=Linear","MultiX=Average","Skip=True","Sort=True")</f>
        <v>13.701076861238214</v>
      </c>
      <c r="U582" s="43">
        <f ca="1">_xll.BInterpol('Base CDI'!$H$4:$H$28,'Base CDI'!$I$4:$I$29,S582,"Cubic","Extrapolate=Linear","MultiX=Average","Skip=True","Sort=True")</f>
        <v>13.686164315775112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46518</v>
      </c>
      <c r="T583" s="43">
        <f ca="1">_xll.BInterpol('Base CDI'!$H$4:$H$28,'Base CDI'!$J$4:$J$29,S583,"Cubic","Extrapolate=Linear","MultiX=Average","Skip=True","Sort=True")</f>
        <v>13.699142805838218</v>
      </c>
      <c r="U583" s="43">
        <f ca="1">_xll.BInterpol('Base CDI'!$H$4:$H$28,'Base CDI'!$I$4:$I$29,S583,"Cubic","Extrapolate=Linear","MultiX=Average","Skip=True","Sort=True")</f>
        <v>13.684164728491904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46519</v>
      </c>
      <c r="T584" s="43">
        <f ca="1">_xll.BInterpol('Base CDI'!$H$4:$H$28,'Base CDI'!$J$4:$J$29,S584,"Cubic","Extrapolate=Linear","MultiX=Average","Skip=True","Sort=True")</f>
        <v>13.697216046743193</v>
      </c>
      <c r="U584" s="43">
        <f ca="1">_xll.BInterpol('Base CDI'!$H$4:$H$28,'Base CDI'!$I$4:$I$29,S584,"Cubic","Extrapolate=Linear","MultiX=Average","Skip=True","Sort=True")</f>
        <v>13.682172334914087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46520</v>
      </c>
      <c r="T585" s="43">
        <f ca="1">_xll.BInterpol('Base CDI'!$H$4:$H$28,'Base CDI'!$J$4:$J$29,S585,"Cubic","Extrapolate=Linear","MultiX=Average","Skip=True","Sort=True")</f>
        <v>13.695296569732976</v>
      </c>
      <c r="U585" s="43">
        <f ca="1">_xll.BInterpol('Base CDI'!$H$4:$H$28,'Base CDI'!$I$4:$I$29,S585,"Cubic","Extrapolate=Linear","MultiX=Average","Skip=True","Sort=True")</f>
        <v>13.680187122355214</v>
      </c>
    </row>
    <row r="586" spans="16:21" x14ac:dyDescent="0.25">
      <c r="P586" s="10">
        <v>35361</v>
      </c>
      <c r="Q586">
        <v>2.41371</v>
      </c>
      <c r="S586" s="42">
        <f t="shared" ca="1" si="13"/>
        <v>46521</v>
      </c>
      <c r="T586" s="43">
        <f ca="1">_xll.BInterpol('Base CDI'!$H$4:$H$28,'Base CDI'!$J$4:$J$29,S586,"Cubic","Extrapolate=Linear","MultiX=Average","Skip=True","Sort=True")</f>
        <v>13.693384360587403</v>
      </c>
      <c r="U586" s="43">
        <f ca="1">_xll.BInterpol('Base CDI'!$H$4:$H$28,'Base CDI'!$I$4:$I$29,S586,"Cubic","Extrapolate=Linear","MultiX=Average","Skip=True","Sort=True")</f>
        <v>13.678209078128832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46522</v>
      </c>
      <c r="T587" s="43">
        <f ca="1">_xll.BInterpol('Base CDI'!$H$4:$H$28,'Base CDI'!$J$4:$J$29,S587,"Cubic","Extrapolate=Linear","MultiX=Average","Skip=True","Sort=True")</f>
        <v>13.691479405086312</v>
      </c>
      <c r="U587" s="43">
        <f ca="1">_xll.BInterpol('Base CDI'!$H$4:$H$28,'Base CDI'!$I$4:$I$29,S587,"Cubic","Extrapolate=Linear","MultiX=Average","Skip=True","Sort=True")</f>
        <v>13.676238189548492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46523</v>
      </c>
      <c r="T588" s="43">
        <f ca="1">_xll.BInterpol('Base CDI'!$H$4:$H$28,'Base CDI'!$J$4:$J$29,S588,"Cubic","Extrapolate=Linear","MultiX=Average","Skip=True","Sort=True")</f>
        <v>13.68958168900954</v>
      </c>
      <c r="U588" s="43">
        <f ca="1">_xll.BInterpol('Base CDI'!$H$4:$H$28,'Base CDI'!$I$4:$I$29,S588,"Cubic","Extrapolate=Linear","MultiX=Average","Skip=True","Sort=True")</f>
        <v>13.674274443927743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46524</v>
      </c>
      <c r="T589" s="43">
        <f ca="1">_xll.BInterpol('Base CDI'!$H$4:$H$28,'Base CDI'!$J$4:$J$29,S589,"Cubic","Extrapolate=Linear","MultiX=Average","Skip=True","Sort=True")</f>
        <v>13.687691198136925</v>
      </c>
      <c r="U589" s="43">
        <f ca="1">_xll.BInterpol('Base CDI'!$H$4:$H$28,'Base CDI'!$I$4:$I$29,S589,"Cubic","Extrapolate=Linear","MultiX=Average","Skip=True","Sort=True")</f>
        <v>13.672317828580136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46525</v>
      </c>
      <c r="T590" s="43">
        <f ca="1">_xll.BInterpol('Base CDI'!$H$4:$H$28,'Base CDI'!$J$4:$J$29,S590,"Cubic","Extrapolate=Linear","MultiX=Average","Skip=True","Sort=True")</f>
        <v>13.685807918248303</v>
      </c>
      <c r="U590" s="43">
        <f ca="1">_xll.BInterpol('Base CDI'!$H$4:$H$28,'Base CDI'!$I$4:$I$29,S590,"Cubic","Extrapolate=Linear","MultiX=Average","Skip=True","Sort=True")</f>
        <v>13.670368330819219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46526</v>
      </c>
      <c r="T591" s="43">
        <f ca="1">_xll.BInterpol('Base CDI'!$H$4:$H$28,'Base CDI'!$J$4:$J$29,S591,"Cubic","Extrapolate=Linear","MultiX=Average","Skip=True","Sort=True")</f>
        <v>13.683931835123511</v>
      </c>
      <c r="U591" s="43">
        <f ca="1">_xll.BInterpol('Base CDI'!$H$4:$H$28,'Base CDI'!$I$4:$I$29,S591,"Cubic","Extrapolate=Linear","MultiX=Average","Skip=True","Sort=True")</f>
        <v>13.668425937958542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46527</v>
      </c>
      <c r="T592" s="43">
        <f ca="1">_xll.BInterpol('Base CDI'!$H$4:$H$28,'Base CDI'!$J$4:$J$29,S592,"Cubic","Extrapolate=Linear","MultiX=Average","Skip=True","Sort=True")</f>
        <v>13.682062934542387</v>
      </c>
      <c r="U592" s="43">
        <f ca="1">_xll.BInterpol('Base CDI'!$H$4:$H$28,'Base CDI'!$I$4:$I$29,S592,"Cubic","Extrapolate=Linear","MultiX=Average","Skip=True","Sort=True")</f>
        <v>13.666490637311654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46528</v>
      </c>
      <c r="T593" s="43">
        <f ca="1">_xll.BInterpol('Base CDI'!$H$4:$H$28,'Base CDI'!$J$4:$J$29,S593,"Cubic","Extrapolate=Linear","MultiX=Average","Skip=True","Sort=True")</f>
        <v>13.680201202284767</v>
      </c>
      <c r="U593" s="43">
        <f ca="1">_xll.BInterpol('Base CDI'!$H$4:$H$28,'Base CDI'!$I$4:$I$29,S593,"Cubic","Extrapolate=Linear","MultiX=Average","Skip=True","Sort=True")</f>
        <v>13.664562416192107</v>
      </c>
    </row>
    <row r="594" spans="16:21" x14ac:dyDescent="0.25">
      <c r="P594" s="10">
        <v>35373</v>
      </c>
      <c r="Q594">
        <v>2.430164</v>
      </c>
      <c r="S594" s="42">
        <f t="shared" ca="1" si="14"/>
        <v>46529</v>
      </c>
      <c r="T594" s="43">
        <f ca="1">_xll.BInterpol('Base CDI'!$H$4:$H$28,'Base CDI'!$J$4:$J$29,S594,"Cubic","Extrapolate=Linear","MultiX=Average","Skip=True","Sort=True")</f>
        <v>13.678346624130491</v>
      </c>
      <c r="U594" s="43">
        <f ca="1">_xll.BInterpol('Base CDI'!$H$4:$H$28,'Base CDI'!$I$4:$I$29,S594,"Cubic","Extrapolate=Linear","MultiX=Average","Skip=True","Sort=True")</f>
        <v>13.662641261913448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46530</v>
      </c>
      <c r="T595" s="43">
        <f ca="1">_xll.BInterpol('Base CDI'!$H$4:$H$28,'Base CDI'!$J$4:$J$29,S595,"Cubic","Extrapolate=Linear","MultiX=Average","Skip=True","Sort=True")</f>
        <v>13.676499185859393</v>
      </c>
      <c r="U595" s="43">
        <f ca="1">_xll.BInterpol('Base CDI'!$H$4:$H$28,'Base CDI'!$I$4:$I$29,S595,"Cubic","Extrapolate=Linear","MultiX=Average","Skip=True","Sort=True")</f>
        <v>13.660727161789227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46531</v>
      </c>
      <c r="T596" s="43">
        <f ca="1">_xll.BInterpol('Base CDI'!$H$4:$H$28,'Base CDI'!$J$4:$J$29,S596,"Cubic","Extrapolate=Linear","MultiX=Average","Skip=True","Sort=True")</f>
        <v>13.674658873251312</v>
      </c>
      <c r="U596" s="43">
        <f ca="1">_xll.BInterpol('Base CDI'!$H$4:$H$28,'Base CDI'!$I$4:$I$29,S596,"Cubic","Extrapolate=Linear","MultiX=Average","Skip=True","Sort=True")</f>
        <v>13.658820103132996</v>
      </c>
    </row>
    <row r="597" spans="16:21" x14ac:dyDescent="0.25">
      <c r="P597" s="10">
        <v>35376</v>
      </c>
      <c r="Q597">
        <v>2.436731</v>
      </c>
      <c r="S597" s="42">
        <f t="shared" ca="1" si="14"/>
        <v>46532</v>
      </c>
      <c r="T597" s="43">
        <f ca="1">_xll.BInterpol('Base CDI'!$H$4:$H$28,'Base CDI'!$J$4:$J$29,S597,"Cubic","Extrapolate=Linear","MultiX=Average","Skip=True","Sort=True")</f>
        <v>13.672825672086084</v>
      </c>
      <c r="U597" s="43">
        <f ca="1">_xll.BInterpol('Base CDI'!$H$4:$H$28,'Base CDI'!$I$4:$I$29,S597,"Cubic","Extrapolate=Linear","MultiX=Average","Skip=True","Sort=True")</f>
        <v>13.6569200732583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46533</v>
      </c>
      <c r="T598" s="43">
        <f ca="1">_xll.BInterpol('Base CDI'!$H$4:$H$28,'Base CDI'!$J$4:$J$29,S598,"Cubic","Extrapolate=Linear","MultiX=Average","Skip=True","Sort=True")</f>
        <v>13.670999568143548</v>
      </c>
      <c r="U598" s="43">
        <f ca="1">_xll.BInterpol('Base CDI'!$H$4:$H$28,'Base CDI'!$I$4:$I$29,S598,"Cubic","Extrapolate=Linear","MultiX=Average","Skip=True","Sort=True")</f>
        <v>13.655027059478693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46534</v>
      </c>
      <c r="T599" s="43">
        <f ca="1">_xll.BInterpol('Base CDI'!$H$4:$H$28,'Base CDI'!$J$4:$J$29,S599,"Cubic","Extrapolate=Linear","MultiX=Average","Skip=True","Sort=True")</f>
        <v>13.66918054720354</v>
      </c>
      <c r="U599" s="43">
        <f ca="1">_xll.BInterpol('Base CDI'!$H$4:$H$28,'Base CDI'!$I$4:$I$29,S599,"Cubic","Extrapolate=Linear","MultiX=Average","Skip=True","Sort=True")</f>
        <v>13.653141049107724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46535</v>
      </c>
      <c r="T600" s="43">
        <f ca="1">_xll.BInterpol('Base CDI'!$H$4:$H$28,'Base CDI'!$J$4:$J$29,S600,"Cubic","Extrapolate=Linear","MultiX=Average","Skip=True","Sort=True")</f>
        <v>13.667368595045899</v>
      </c>
      <c r="U600" s="43">
        <f ca="1">_xll.BInterpol('Base CDI'!$H$4:$H$28,'Base CDI'!$I$4:$I$29,S600,"Cubic","Extrapolate=Linear","MultiX=Average","Skip=True","Sort=True")</f>
        <v>13.651262029458939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46536</v>
      </c>
      <c r="T601" s="43">
        <f ca="1">_xll.BInterpol('Base CDI'!$H$4:$H$28,'Base CDI'!$J$4:$J$29,S601,"Cubic","Extrapolate=Linear","MultiX=Average","Skip=True","Sort=True")</f>
        <v>13.665563697450459</v>
      </c>
      <c r="U601" s="43">
        <f ca="1">_xll.BInterpol('Base CDI'!$H$4:$H$28,'Base CDI'!$I$4:$I$29,S601,"Cubic","Extrapolate=Linear","MultiX=Average","Skip=True","Sort=True")</f>
        <v>13.649389987845892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46537</v>
      </c>
      <c r="T602" s="43">
        <f ca="1">_xll.BInterpol('Base CDI'!$H$4:$H$28,'Base CDI'!$J$4:$J$29,S602,"Cubic","Extrapolate=Linear","MultiX=Average","Skip=True","Sort=True")</f>
        <v>13.663765840197058</v>
      </c>
      <c r="U602" s="43">
        <f ca="1">_xll.BInterpol('Base CDI'!$H$4:$H$28,'Base CDI'!$I$4:$I$29,S602,"Cubic","Extrapolate=Linear","MultiX=Average","Skip=True","Sort=True")</f>
        <v>13.647524911582131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46538</v>
      </c>
      <c r="T603" s="43">
        <f ca="1">_xll.BInterpol('Base CDI'!$H$4:$H$28,'Base CDI'!$J$4:$J$29,S603,"Cubic","Extrapolate=Linear","MultiX=Average","Skip=True","Sort=True")</f>
        <v>13.661975009065536</v>
      </c>
      <c r="U603" s="43">
        <f ca="1">_xll.BInterpol('Base CDI'!$H$4:$H$28,'Base CDI'!$I$4:$I$29,S603,"Cubic","Extrapolate=Linear","MultiX=Average","Skip=True","Sort=True")</f>
        <v>13.645666787981204</v>
      </c>
    </row>
    <row r="604" spans="16:21" x14ac:dyDescent="0.25">
      <c r="P604" s="10">
        <v>35388</v>
      </c>
      <c r="Q604">
        <v>2.452083</v>
      </c>
      <c r="S604" s="42">
        <f t="shared" ca="1" si="14"/>
        <v>46539</v>
      </c>
      <c r="T604" s="43">
        <f ca="1">_xll.BInterpol('Base CDI'!$H$4:$H$28,'Base CDI'!$J$4:$J$29,S604,"Cubic","Extrapolate=Linear","MultiX=Average","Skip=True","Sort=True")</f>
        <v>13.660191189835725</v>
      </c>
      <c r="U604" s="43">
        <f ca="1">_xll.BInterpol('Base CDI'!$H$4:$H$28,'Base CDI'!$I$4:$I$29,S604,"Cubic","Extrapolate=Linear","MultiX=Average","Skip=True","Sort=True")</f>
        <v>13.643815604356663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46540</v>
      </c>
      <c r="T605" s="43">
        <f ca="1">_xll.BInterpol('Base CDI'!$H$4:$H$28,'Base CDI'!$J$4:$J$29,S605,"Cubic","Extrapolate=Linear","MultiX=Average","Skip=True","Sort=True")</f>
        <v>13.658414368287469</v>
      </c>
      <c r="U605" s="43">
        <f ca="1">_xll.BInterpol('Base CDI'!$H$4:$H$28,'Base CDI'!$I$4:$I$29,S605,"Cubic","Extrapolate=Linear","MultiX=Average","Skip=True","Sort=True")</f>
        <v>13.641971348022055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46541</v>
      </c>
      <c r="T606" s="43">
        <f ca="1">_xll.BInterpol('Base CDI'!$H$4:$H$28,'Base CDI'!$J$4:$J$29,S606,"Cubic","Extrapolate=Linear","MultiX=Average","Skip=True","Sort=True")</f>
        <v>13.6566445302006</v>
      </c>
      <c r="U606" s="43">
        <f ca="1">_xll.BInterpol('Base CDI'!$H$4:$H$28,'Base CDI'!$I$4:$I$29,S606,"Cubic","Extrapolate=Linear","MultiX=Average","Skip=True","Sort=True")</f>
        <v>13.640134006290934</v>
      </c>
    </row>
    <row r="607" spans="16:21" x14ac:dyDescent="0.25">
      <c r="P607" s="10">
        <v>35391</v>
      </c>
      <c r="Q607">
        <v>2.458628</v>
      </c>
      <c r="S607" s="42">
        <f t="shared" ca="1" si="14"/>
        <v>46542</v>
      </c>
      <c r="T607" s="43">
        <f ca="1">_xll.BInterpol('Base CDI'!$H$4:$H$28,'Base CDI'!$J$4:$J$29,S607,"Cubic","Extrapolate=Linear","MultiX=Average","Skip=True","Sort=True")</f>
        <v>13.654881661354956</v>
      </c>
      <c r="U607" s="43">
        <f ca="1">_xll.BInterpol('Base CDI'!$H$4:$H$28,'Base CDI'!$I$4:$I$29,S607,"Cubic","Extrapolate=Linear","MultiX=Average","Skip=True","Sort=True")</f>
        <v>13.638303566476845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46543</v>
      </c>
      <c r="T608" s="43">
        <f ca="1">_xll.BInterpol('Base CDI'!$H$4:$H$28,'Base CDI'!$J$4:$J$29,S608,"Cubic","Extrapolate=Linear","MultiX=Average","Skip=True","Sort=True")</f>
        <v>13.653125747530376</v>
      </c>
      <c r="U608" s="43">
        <f ca="1">_xll.BInterpol('Base CDI'!$H$4:$H$28,'Base CDI'!$I$4:$I$29,S608,"Cubic","Extrapolate=Linear","MultiX=Average","Skip=True","Sort=True")</f>
        <v>13.636480015893339</v>
      </c>
    </row>
    <row r="609" spans="16:21" x14ac:dyDescent="0.25">
      <c r="P609" s="10">
        <v>35395</v>
      </c>
      <c r="Q609">
        <v>2.46299</v>
      </c>
      <c r="S609" s="42">
        <f t="shared" ca="1" si="14"/>
        <v>46544</v>
      </c>
      <c r="T609" s="43">
        <f ca="1">_xll.BInterpol('Base CDI'!$H$4:$H$28,'Base CDI'!$J$4:$J$29,S609,"Cubic","Extrapolate=Linear","MultiX=Average","Skip=True","Sort=True")</f>
        <v>13.651376774506696</v>
      </c>
      <c r="U609" s="43">
        <f ca="1">_xll.BInterpol('Base CDI'!$H$4:$H$28,'Base CDI'!$I$4:$I$29,S609,"Cubic","Extrapolate=Linear","MultiX=Average","Skip=True","Sort=True")</f>
        <v>13.634663341853965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46545</v>
      </c>
      <c r="T610" s="43">
        <f ca="1">_xll.BInterpol('Base CDI'!$H$4:$H$28,'Base CDI'!$J$4:$J$29,S610,"Cubic","Extrapolate=Linear","MultiX=Average","Skip=True","Sort=True")</f>
        <v>13.649634728063754</v>
      </c>
      <c r="U610" s="43">
        <f ca="1">_xll.BInterpol('Base CDI'!$H$4:$H$28,'Base CDI'!$I$4:$I$29,S610,"Cubic","Extrapolate=Linear","MultiX=Average","Skip=True","Sort=True")</f>
        <v>13.632853531672275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46546</v>
      </c>
      <c r="T611" s="43">
        <f ca="1">_xll.BInterpol('Base CDI'!$H$4:$H$28,'Base CDI'!$J$4:$J$29,S611,"Cubic","Extrapolate=Linear","MultiX=Average","Skip=True","Sort=True")</f>
        <v>13.647899593981386</v>
      </c>
      <c r="U611" s="43">
        <f ca="1">_xll.BInterpol('Base CDI'!$H$4:$H$28,'Base CDI'!$I$4:$I$29,S611,"Cubic","Extrapolate=Linear","MultiX=Average","Skip=True","Sort=True")</f>
        <v>13.631050572661819</v>
      </c>
    </row>
    <row r="612" spans="16:21" x14ac:dyDescent="0.25">
      <c r="P612" s="10">
        <v>35398</v>
      </c>
      <c r="Q612">
        <v>2.469506</v>
      </c>
      <c r="S612" s="42">
        <f t="shared" ca="1" si="14"/>
        <v>46547</v>
      </c>
      <c r="T612" s="43">
        <f ca="1">_xll.BInterpol('Base CDI'!$H$4:$H$28,'Base CDI'!$J$4:$J$29,S612,"Cubic","Extrapolate=Linear","MultiX=Average","Skip=True","Sort=True")</f>
        <v>13.646171358039428</v>
      </c>
      <c r="U612" s="43">
        <f ca="1">_xll.BInterpol('Base CDI'!$H$4:$H$28,'Base CDI'!$I$4:$I$29,S612,"Cubic","Extrapolate=Linear","MultiX=Average","Skip=True","Sort=True")</f>
        <v>13.629254452136141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46548</v>
      </c>
      <c r="T613" s="43">
        <f ca="1">_xll.BInterpol('Base CDI'!$H$4:$H$28,'Base CDI'!$J$4:$J$29,S613,"Cubic","Extrapolate=Linear","MultiX=Average","Skip=True","Sort=True")</f>
        <v>13.644450006017722</v>
      </c>
      <c r="U613" s="43">
        <f ca="1">_xll.BInterpol('Base CDI'!$H$4:$H$28,'Base CDI'!$I$4:$I$29,S613,"Cubic","Extrapolate=Linear","MultiX=Average","Skip=True","Sort=True")</f>
        <v>13.627465157408796</v>
      </c>
    </row>
    <row r="614" spans="16:21" x14ac:dyDescent="0.25">
      <c r="P614" s="10">
        <v>35402</v>
      </c>
      <c r="Q614">
        <v>2.473649</v>
      </c>
      <c r="S614" s="42">
        <f t="shared" ca="1" si="14"/>
        <v>46549</v>
      </c>
      <c r="T614" s="43">
        <f ca="1">_xll.BInterpol('Base CDI'!$H$4:$H$28,'Base CDI'!$J$4:$J$29,S614,"Cubic","Extrapolate=Linear","MultiX=Average","Skip=True","Sort=True")</f>
        <v>13.6427355236961</v>
      </c>
      <c r="U614" s="43">
        <f ca="1">_xll.BInterpol('Base CDI'!$H$4:$H$28,'Base CDI'!$I$4:$I$29,S614,"Cubic","Extrapolate=Linear","MultiX=Average","Skip=True","Sort=True")</f>
        <v>13.625682675793334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46550</v>
      </c>
      <c r="T615" s="43">
        <f ca="1">_xll.BInterpol('Base CDI'!$H$4:$H$28,'Base CDI'!$J$4:$J$29,S615,"Cubic","Extrapolate=Linear","MultiX=Average","Skip=True","Sort=True")</f>
        <v>13.641027896854403</v>
      </c>
      <c r="U615" s="43">
        <f ca="1">_xll.BInterpol('Base CDI'!$H$4:$H$28,'Base CDI'!$I$4:$I$29,S615,"Cubic","Extrapolate=Linear","MultiX=Average","Skip=True","Sort=True")</f>
        <v>13.623906994603299</v>
      </c>
    </row>
    <row r="616" spans="16:21" x14ac:dyDescent="0.25">
      <c r="P616" s="10">
        <v>35404</v>
      </c>
      <c r="Q616">
        <v>2.477757</v>
      </c>
      <c r="S616" s="42">
        <f t="shared" ca="1" si="14"/>
        <v>46551</v>
      </c>
      <c r="T616" s="43">
        <f ca="1">_xll.BInterpol('Base CDI'!$H$4:$H$28,'Base CDI'!$J$4:$J$29,S616,"Cubic","Extrapolate=Linear","MultiX=Average","Skip=True","Sort=True")</f>
        <v>13.639327111272465</v>
      </c>
      <c r="U616" s="43">
        <f ca="1">_xll.BInterpol('Base CDI'!$H$4:$H$28,'Base CDI'!$I$4:$I$29,S616,"Cubic","Extrapolate=Linear","MultiX=Average","Skip=True","Sort=True")</f>
        <v>13.622138101152247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46552</v>
      </c>
      <c r="T617" s="43">
        <f ca="1">_xll.BInterpol('Base CDI'!$H$4:$H$28,'Base CDI'!$J$4:$J$29,S617,"Cubic","Extrapolate=Linear","MultiX=Average","Skip=True","Sort=True")</f>
        <v>13.637633152730126</v>
      </c>
      <c r="U617" s="43">
        <f ca="1">_xll.BInterpol('Base CDI'!$H$4:$H$28,'Base CDI'!$I$4:$I$29,S617,"Cubic","Extrapolate=Linear","MultiX=Average","Skip=True","Sort=True")</f>
        <v>13.620375982753723</v>
      </c>
    </row>
    <row r="618" spans="16:21" x14ac:dyDescent="0.25">
      <c r="P618" s="10">
        <v>35408</v>
      </c>
      <c r="Q618">
        <v>2.481913</v>
      </c>
      <c r="S618" s="42">
        <f t="shared" ca="1" si="14"/>
        <v>46553</v>
      </c>
      <c r="T618" s="43">
        <f ca="1">_xll.BInterpol('Base CDI'!$H$4:$H$28,'Base CDI'!$J$4:$J$29,S618,"Cubic","Extrapolate=Linear","MultiX=Average","Skip=True","Sort=True")</f>
        <v>13.635946007007222</v>
      </c>
      <c r="U618" s="43">
        <f ca="1">_xll.BInterpol('Base CDI'!$H$4:$H$28,'Base CDI'!$I$4:$I$29,S618,"Cubic","Extrapolate=Linear","MultiX=Average","Skip=True","Sort=True")</f>
        <v>13.618620626721279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46554</v>
      </c>
      <c r="T619" s="43">
        <f ca="1">_xll.BInterpol('Base CDI'!$H$4:$H$28,'Base CDI'!$J$4:$J$29,S619,"Cubic","Extrapolate=Linear","MultiX=Average","Skip=True","Sort=True")</f>
        <v>13.634265659883591</v>
      </c>
      <c r="U619" s="43">
        <f ca="1">_xll.BInterpol('Base CDI'!$H$4:$H$28,'Base CDI'!$I$4:$I$29,S619,"Cubic","Extrapolate=Linear","MultiX=Average","Skip=True","Sort=True")</f>
        <v>13.616872020368465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46555</v>
      </c>
      <c r="T620" s="43">
        <f ca="1">_xll.BInterpol('Base CDI'!$H$4:$H$28,'Base CDI'!$J$4:$J$29,S620,"Cubic","Extrapolate=Linear","MultiX=Average","Skip=True","Sort=True")</f>
        <v>13.632592097139067</v>
      </c>
      <c r="U620" s="43">
        <f ca="1">_xll.BInterpol('Base CDI'!$H$4:$H$28,'Base CDI'!$I$4:$I$29,S620,"Cubic","Extrapolate=Linear","MultiX=Average","Skip=True","Sort=True")</f>
        <v>13.615130151008827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46556</v>
      </c>
      <c r="T621" s="43">
        <f ca="1">_xll.BInterpol('Base CDI'!$H$4:$H$28,'Base CDI'!$J$4:$J$29,S621,"Cubic","Extrapolate=Linear","MultiX=Average","Skip=True","Sort=True")</f>
        <v>13.630925304553491</v>
      </c>
      <c r="U621" s="43">
        <f ca="1">_xll.BInterpol('Base CDI'!$H$4:$H$28,'Base CDI'!$I$4:$I$29,S621,"Cubic","Extrapolate=Linear","MultiX=Average","Skip=True","Sort=True")</f>
        <v>13.613395005955919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46557</v>
      </c>
      <c r="T622" s="43">
        <f ca="1">_xll.BInterpol('Base CDI'!$H$4:$H$28,'Base CDI'!$J$4:$J$29,S622,"Cubic","Extrapolate=Linear","MultiX=Average","Skip=True","Sort=True")</f>
        <v>13.629265267906698</v>
      </c>
      <c r="U622" s="43">
        <f ca="1">_xll.BInterpol('Base CDI'!$H$4:$H$28,'Base CDI'!$I$4:$I$29,S622,"Cubic","Extrapolate=Linear","MultiX=Average","Skip=True","Sort=True")</f>
        <v>13.611666572523289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46558</v>
      </c>
      <c r="T623" s="43">
        <f ca="1">_xll.BInterpol('Base CDI'!$H$4:$H$28,'Base CDI'!$J$4:$J$29,S623,"Cubic","Extrapolate=Linear","MultiX=Average","Skip=True","Sort=True")</f>
        <v>13.627611972978528</v>
      </c>
      <c r="U623" s="43">
        <f ca="1">_xll.BInterpol('Base CDI'!$H$4:$H$28,'Base CDI'!$I$4:$I$29,S623,"Cubic","Extrapolate=Linear","MultiX=Average","Skip=True","Sort=True")</f>
        <v>13.609944838024486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46559</v>
      </c>
      <c r="T624" s="43">
        <f ca="1">_xll.BInterpol('Base CDI'!$H$4:$H$28,'Base CDI'!$J$4:$J$29,S624,"Cubic","Extrapolate=Linear","MultiX=Average","Skip=True","Sort=True")</f>
        <v>13.625965405548815</v>
      </c>
      <c r="U624" s="43">
        <f ca="1">_xll.BInterpol('Base CDI'!$H$4:$H$28,'Base CDI'!$I$4:$I$29,S624,"Cubic","Extrapolate=Linear","MultiX=Average","Skip=True","Sort=True")</f>
        <v>13.608229789773059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46560</v>
      </c>
      <c r="T625" s="43">
        <f ca="1">_xll.BInterpol('Base CDI'!$H$4:$H$28,'Base CDI'!$J$4:$J$29,S625,"Cubic","Extrapolate=Linear","MultiX=Average","Skip=True","Sort=True")</f>
        <v>13.624325551397396</v>
      </c>
      <c r="U625" s="43">
        <f ca="1">_xll.BInterpol('Base CDI'!$H$4:$H$28,'Base CDI'!$I$4:$I$29,S625,"Cubic","Extrapolate=Linear","MultiX=Average","Skip=True","Sort=True")</f>
        <v>13.606521415082559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46561</v>
      </c>
      <c r="T626" s="43">
        <f ca="1">_xll.BInterpol('Base CDI'!$H$4:$H$28,'Base CDI'!$J$4:$J$29,S626,"Cubic","Extrapolate=Linear","MultiX=Average","Skip=True","Sort=True")</f>
        <v>13.622692396304112</v>
      </c>
      <c r="U626" s="43">
        <f ca="1">_xll.BInterpol('Base CDI'!$H$4:$H$28,'Base CDI'!$I$4:$I$29,S626,"Cubic","Extrapolate=Linear","MultiX=Average","Skip=True","Sort=True")</f>
        <v>13.604819701266537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46562</v>
      </c>
      <c r="T627" s="43">
        <f ca="1">_xll.BInterpol('Base CDI'!$H$4:$H$28,'Base CDI'!$J$4:$J$29,S627,"Cubic","Extrapolate=Linear","MultiX=Average","Skip=True","Sort=True")</f>
        <v>13.621065926048797</v>
      </c>
      <c r="U627" s="43">
        <f ca="1">_xll.BInterpol('Base CDI'!$H$4:$H$28,'Base CDI'!$I$4:$I$29,S627,"Cubic","Extrapolate=Linear","MultiX=Average","Skip=True","Sort=True")</f>
        <v>13.603124635638538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46563</v>
      </c>
      <c r="T628" s="43">
        <f ca="1">_xll.BInterpol('Base CDI'!$H$4:$H$28,'Base CDI'!$J$4:$J$29,S628,"Cubic","Extrapolate=Linear","MultiX=Average","Skip=True","Sort=True")</f>
        <v>13.619446126411287</v>
      </c>
      <c r="U628" s="43">
        <f ca="1">_xll.BInterpol('Base CDI'!$H$4:$H$28,'Base CDI'!$I$4:$I$29,S628,"Cubic","Extrapolate=Linear","MultiX=Average","Skip=True","Sort=True")</f>
        <v>13.601436205512117</v>
      </c>
    </row>
    <row r="629" spans="16:21" x14ac:dyDescent="0.25">
      <c r="P629" s="10">
        <v>35423</v>
      </c>
      <c r="Q629">
        <v>2.505201</v>
      </c>
      <c r="S629" s="42">
        <f t="shared" ca="1" si="14"/>
        <v>46564</v>
      </c>
      <c r="T629" s="43">
        <f ca="1">_xll.BInterpol('Base CDI'!$H$4:$H$28,'Base CDI'!$J$4:$J$29,S629,"Cubic","Extrapolate=Linear","MultiX=Average","Skip=True","Sort=True")</f>
        <v>13.617832983171423</v>
      </c>
      <c r="U629" s="43">
        <f ca="1">_xll.BInterpol('Base CDI'!$H$4:$H$28,'Base CDI'!$I$4:$I$29,S629,"Cubic","Extrapolate=Linear","MultiX=Average","Skip=True","Sort=True")</f>
        <v>13.599754398200819</v>
      </c>
    </row>
    <row r="630" spans="16:21" x14ac:dyDescent="0.25">
      <c r="P630" s="10">
        <v>35425</v>
      </c>
      <c r="Q630">
        <v>2.507355</v>
      </c>
      <c r="S630" s="42">
        <f t="shared" ca="1" si="14"/>
        <v>46565</v>
      </c>
      <c r="T630" s="43">
        <f ca="1">_xll.BInterpol('Base CDI'!$H$4:$H$28,'Base CDI'!$J$4:$J$29,S630,"Cubic","Extrapolate=Linear","MultiX=Average","Skip=True","Sort=True")</f>
        <v>13.61622648210904</v>
      </c>
      <c r="U630" s="43">
        <f ca="1">_xll.BInterpol('Base CDI'!$H$4:$H$28,'Base CDI'!$I$4:$I$29,S630,"Cubic","Extrapolate=Linear","MultiX=Average","Skip=True","Sort=True")</f>
        <v>13.598079201018196</v>
      </c>
    </row>
    <row r="631" spans="16:21" x14ac:dyDescent="0.25">
      <c r="P631" s="10">
        <v>35426</v>
      </c>
      <c r="Q631">
        <v>2.509503</v>
      </c>
      <c r="S631" s="42">
        <f t="shared" ca="1" si="14"/>
        <v>46566</v>
      </c>
      <c r="T631" s="43">
        <f ca="1">_xll.BInterpol('Base CDI'!$H$4:$H$28,'Base CDI'!$J$4:$J$29,S631,"Cubic","Extrapolate=Linear","MultiX=Average","Skip=True","Sort=True")</f>
        <v>13.614626609003976</v>
      </c>
      <c r="U631" s="43">
        <f ca="1">_xll.BInterpol('Base CDI'!$H$4:$H$28,'Base CDI'!$I$4:$I$29,S631,"Cubic","Extrapolate=Linear","MultiX=Average","Skip=True","Sort=True")</f>
        <v>13.596410601277798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46567</v>
      </c>
      <c r="T632" s="43">
        <f ca="1">_xll.BInterpol('Base CDI'!$H$4:$H$28,'Base CDI'!$J$4:$J$29,S632,"Cubic","Extrapolate=Linear","MultiX=Average","Skip=True","Sort=True")</f>
        <v>13.613033349636067</v>
      </c>
      <c r="U632" s="43">
        <f ca="1">_xll.BInterpol('Base CDI'!$H$4:$H$28,'Base CDI'!$I$4:$I$29,S632,"Cubic","Extrapolate=Linear","MultiX=Average","Skip=True","Sort=True")</f>
        <v>13.594748586293173</v>
      </c>
    </row>
    <row r="633" spans="16:21" x14ac:dyDescent="0.25">
      <c r="P633" s="10">
        <v>35430</v>
      </c>
      <c r="Q633">
        <v>2.513738</v>
      </c>
      <c r="S633" s="42">
        <f t="shared" ca="1" si="14"/>
        <v>46568</v>
      </c>
      <c r="T633" s="43">
        <f ca="1">_xll.BInterpol('Base CDI'!$H$4:$H$28,'Base CDI'!$J$4:$J$29,S633,"Cubic","Extrapolate=Linear","MultiX=Average","Skip=True","Sort=True")</f>
        <v>13.611446689785152</v>
      </c>
      <c r="U633" s="43">
        <f ca="1">_xll.BInterpol('Base CDI'!$H$4:$H$28,'Base CDI'!$I$4:$I$29,S633,"Cubic","Extrapolate=Linear","MultiX=Average","Skip=True","Sort=True")</f>
        <v>13.593093143377871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46569</v>
      </c>
      <c r="T634" s="43">
        <f ca="1">_xll.BInterpol('Base CDI'!$H$4:$H$28,'Base CDI'!$J$4:$J$29,S634,"Cubic","Extrapolate=Linear","MultiX=Average","Skip=True","Sort=True")</f>
        <v>13.609866615231066</v>
      </c>
      <c r="U634" s="43">
        <f ca="1">_xll.BInterpol('Base CDI'!$H$4:$H$28,'Base CDI'!$I$4:$I$29,S634,"Cubic","Extrapolate=Linear","MultiX=Average","Skip=True","Sort=True")</f>
        <v>13.591444259845442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46570</v>
      </c>
      <c r="T635" s="43">
        <f ca="1">_xll.BInterpol('Base CDI'!$H$4:$H$28,'Base CDI'!$J$4:$J$29,S635,"Cubic","Extrapolate=Linear","MultiX=Average","Skip=True","Sort=True")</f>
        <v>13.60829311175365</v>
      </c>
      <c r="U635" s="43">
        <f ca="1">_xll.BInterpol('Base CDI'!$H$4:$H$28,'Base CDI'!$I$4:$I$29,S635,"Cubic","Extrapolate=Linear","MultiX=Average","Skip=True","Sort=True")</f>
        <v>13.589801923009437</v>
      </c>
    </row>
    <row r="636" spans="16:21" x14ac:dyDescent="0.25">
      <c r="P636" s="10">
        <v>35436</v>
      </c>
      <c r="Q636">
        <v>2.519717</v>
      </c>
      <c r="S636" s="42">
        <f t="shared" ca="1" si="14"/>
        <v>46571</v>
      </c>
      <c r="T636" s="43">
        <f ca="1">_xll.BInterpol('Base CDI'!$H$4:$H$28,'Base CDI'!$J$4:$J$29,S636,"Cubic","Extrapolate=Linear","MultiX=Average","Skip=True","Sort=True")</f>
        <v>13.606726165132736</v>
      </c>
      <c r="U636" s="43">
        <f ca="1">_xll.BInterpol('Base CDI'!$H$4:$H$28,'Base CDI'!$I$4:$I$29,S636,"Cubic","Extrapolate=Linear","MultiX=Average","Skip=True","Sort=True")</f>
        <v>13.588166120183404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46572</v>
      </c>
      <c r="T637" s="43">
        <f ca="1">_xll.BInterpol('Base CDI'!$H$4:$H$28,'Base CDI'!$J$4:$J$29,S637,"Cubic","Extrapolate=Linear","MultiX=Average","Skip=True","Sort=True")</f>
        <v>13.605165761148164</v>
      </c>
      <c r="U637" s="43">
        <f ca="1">_xll.BInterpol('Base CDI'!$H$4:$H$28,'Base CDI'!$I$4:$I$29,S637,"Cubic","Extrapolate=Linear","MultiX=Average","Skip=True","Sort=True")</f>
        <v>13.586536838680891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46573</v>
      </c>
      <c r="T638" s="43">
        <f ca="1">_xll.BInterpol('Base CDI'!$H$4:$H$28,'Base CDI'!$J$4:$J$29,S638,"Cubic","Extrapolate=Linear","MultiX=Average","Skip=True","Sort=True")</f>
        <v>13.603611885579772</v>
      </c>
      <c r="U638" s="43">
        <f ca="1">_xll.BInterpol('Base CDI'!$H$4:$H$28,'Base CDI'!$I$4:$I$29,S638,"Cubic","Extrapolate=Linear","MultiX=Average","Skip=True","Sort=True")</f>
        <v>13.58491406581545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46574</v>
      </c>
      <c r="T639" s="43">
        <f ca="1">_xll.BInterpol('Base CDI'!$H$4:$H$28,'Base CDI'!$J$4:$J$29,S639,"Cubic","Extrapolate=Linear","MultiX=Average","Skip=True","Sort=True")</f>
        <v>13.602064524207396</v>
      </c>
      <c r="U639" s="43">
        <f ca="1">_xll.BInterpol('Base CDI'!$H$4:$H$28,'Base CDI'!$I$4:$I$29,S639,"Cubic","Extrapolate=Linear","MultiX=Average","Skip=True","Sort=True")</f>
        <v>13.58329778890063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46575</v>
      </c>
      <c r="T640" s="43">
        <f ca="1">_xll.BInterpol('Base CDI'!$H$4:$H$28,'Base CDI'!$J$4:$J$29,S640,"Cubic","Extrapolate=Linear","MultiX=Average","Skip=True","Sort=True")</f>
        <v>13.600523662810874</v>
      </c>
      <c r="U640" s="43">
        <f ca="1">_xll.BInterpol('Base CDI'!$H$4:$H$28,'Base CDI'!$I$4:$I$29,S640,"Cubic","Extrapolate=Linear","MultiX=Average","Skip=True","Sort=True")</f>
        <v>13.581687995249982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46576</v>
      </c>
      <c r="T641" s="43">
        <f ca="1">_xll.BInterpol('Base CDI'!$H$4:$H$28,'Base CDI'!$J$4:$J$29,S641,"Cubic","Extrapolate=Linear","MultiX=Average","Skip=True","Sort=True")</f>
        <v>13.59898928717004</v>
      </c>
      <c r="U641" s="43">
        <f ca="1">_xll.BInterpol('Base CDI'!$H$4:$H$28,'Base CDI'!$I$4:$I$29,S641,"Cubic","Extrapolate=Linear","MultiX=Average","Skip=True","Sort=True")</f>
        <v>13.580084672177053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46577</v>
      </c>
      <c r="T642" s="43">
        <f ca="1">_xll.BInterpol('Base CDI'!$H$4:$H$28,'Base CDI'!$J$4:$J$29,S642,"Cubic","Extrapolate=Linear","MultiX=Average","Skip=True","Sort=True")</f>
        <v>13.597461383064736</v>
      </c>
      <c r="U642" s="43">
        <f ca="1">_xll.BInterpol('Base CDI'!$H$4:$H$28,'Base CDI'!$I$4:$I$29,S642,"Cubic","Extrapolate=Linear","MultiX=Average","Skip=True","Sort=True")</f>
        <v>13.578487806995394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46578</v>
      </c>
      <c r="T643" s="43">
        <f ca="1">_xll.BInterpol('Base CDI'!$H$4:$H$28,'Base CDI'!$J$4:$J$29,S643,"Cubic","Extrapolate=Linear","MultiX=Average","Skip=True","Sort=True")</f>
        <v>13.595939936274796</v>
      </c>
      <c r="U643" s="43">
        <f ca="1">_xll.BInterpol('Base CDI'!$H$4:$H$28,'Base CDI'!$I$4:$I$29,S643,"Cubic","Extrapolate=Linear","MultiX=Average","Skip=True","Sort=True")</f>
        <v>13.576897387018553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46579</v>
      </c>
      <c r="T644" s="43">
        <f ca="1">_xll.BInterpol('Base CDI'!$H$4:$H$28,'Base CDI'!$J$4:$J$29,S644,"Cubic","Extrapolate=Linear","MultiX=Average","Skip=True","Sort=True")</f>
        <v>13.594424932580059</v>
      </c>
      <c r="U644" s="43">
        <f ca="1">_xll.BInterpol('Base CDI'!$H$4:$H$28,'Base CDI'!$I$4:$I$29,S644,"Cubic","Extrapolate=Linear","MultiX=Average","Skip=True","Sort=True")</f>
        <v>13.575313399560082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46580</v>
      </c>
      <c r="T645" s="43">
        <f ca="1">_xll.BInterpol('Base CDI'!$H$4:$H$28,'Base CDI'!$J$4:$J$29,S645,"Cubic","Extrapolate=Linear","MultiX=Average","Skip=True","Sort=True")</f>
        <v>13.592916357760362</v>
      </c>
      <c r="U645" s="43">
        <f ca="1">_xll.BInterpol('Base CDI'!$H$4:$H$28,'Base CDI'!$I$4:$I$29,S645,"Cubic","Extrapolate=Linear","MultiX=Average","Skip=True","Sort=True")</f>
        <v>13.573735831933531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46581</v>
      </c>
      <c r="T646" s="43">
        <f ca="1">_xll.BInterpol('Base CDI'!$H$4:$H$28,'Base CDI'!$J$4:$J$29,S646,"Cubic","Extrapolate=Linear","MultiX=Average","Skip=True","Sort=True")</f>
        <v>13.59141419759554</v>
      </c>
      <c r="U646" s="43">
        <f ca="1">_xll.BInterpol('Base CDI'!$H$4:$H$28,'Base CDI'!$I$4:$I$29,S646,"Cubic","Extrapolate=Linear","MultiX=Average","Skip=True","Sort=True")</f>
        <v>13.572164671452446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46582</v>
      </c>
      <c r="T647" s="43">
        <f ca="1">_xll.BInterpol('Base CDI'!$H$4:$H$28,'Base CDI'!$J$4:$J$29,S647,"Cubic","Extrapolate=Linear","MultiX=Average","Skip=True","Sort=True")</f>
        <v>13.589918437865434</v>
      </c>
      <c r="U647" s="43">
        <f ca="1">_xll.BInterpol('Base CDI'!$H$4:$H$28,'Base CDI'!$I$4:$I$29,S647,"Cubic","Extrapolate=Linear","MultiX=Average","Skip=True","Sort=True")</f>
        <v>13.570599905430381</v>
      </c>
    </row>
    <row r="648" spans="16:21" x14ac:dyDescent="0.25">
      <c r="P648" s="10">
        <v>35452</v>
      </c>
      <c r="Q648">
        <v>2.54325</v>
      </c>
      <c r="S648" s="42">
        <f t="shared" ca="1" si="14"/>
        <v>46583</v>
      </c>
      <c r="T648" s="43">
        <f ca="1">_xll.BInterpol('Base CDI'!$H$4:$H$28,'Base CDI'!$J$4:$J$29,S648,"Cubic","Extrapolate=Linear","MultiX=Average","Skip=True","Sort=True")</f>
        <v>13.588429064349876</v>
      </c>
      <c r="U648" s="43">
        <f ca="1">_xll.BInterpol('Base CDI'!$H$4:$H$28,'Base CDI'!$I$4:$I$29,S648,"Cubic","Extrapolate=Linear","MultiX=Average","Skip=True","Sort=True")</f>
        <v>13.569041521180882</v>
      </c>
    </row>
    <row r="649" spans="16:21" x14ac:dyDescent="0.25">
      <c r="P649" s="10">
        <v>35453</v>
      </c>
      <c r="Q649">
        <v>2.545226</v>
      </c>
      <c r="S649" s="42">
        <f t="shared" ca="1" si="14"/>
        <v>46584</v>
      </c>
      <c r="T649" s="43">
        <f ca="1">_xll.BInterpol('Base CDI'!$H$4:$H$28,'Base CDI'!$J$4:$J$29,S649,"Cubic","Extrapolate=Linear","MultiX=Average","Skip=True","Sort=True")</f>
        <v>13.586946062828709</v>
      </c>
      <c r="U649" s="43">
        <f ca="1">_xll.BInterpol('Base CDI'!$H$4:$H$28,'Base CDI'!$I$4:$I$29,S649,"Cubic","Extrapolate=Linear","MultiX=Average","Skip=True","Sort=True")</f>
        <v>13.5674895060175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46585</v>
      </c>
      <c r="T650" s="43">
        <f ca="1">_xll.BInterpol('Base CDI'!$H$4:$H$28,'Base CDI'!$J$4:$J$29,S650,"Cubic","Extrapolate=Linear","MultiX=Average","Skip=True","Sort=True")</f>
        <v>13.585469419081765</v>
      </c>
      <c r="U650" s="43">
        <f ca="1">_xll.BInterpol('Base CDI'!$H$4:$H$28,'Base CDI'!$I$4:$I$29,S650,"Cubic","Extrapolate=Linear","MultiX=Average","Skip=True","Sort=True")</f>
        <v>13.565943847253784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46586</v>
      </c>
      <c r="T651" s="43">
        <f ca="1">_xll.BInterpol('Base CDI'!$H$4:$H$28,'Base CDI'!$J$4:$J$29,S651,"Cubic","Extrapolate=Linear","MultiX=Average","Skip=True","Sort=True")</f>
        <v>13.583999118888885</v>
      </c>
      <c r="U651" s="43">
        <f ca="1">_xll.BInterpol('Base CDI'!$H$4:$H$28,'Base CDI'!$I$4:$I$29,S651,"Cubic","Extrapolate=Linear","MultiX=Average","Skip=True","Sort=True")</f>
        <v>13.564404532203286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46587</v>
      </c>
      <c r="T652" s="43">
        <f ca="1">_xll.BInterpol('Base CDI'!$H$4:$H$28,'Base CDI'!$J$4:$J$29,S652,"Cubic","Extrapolate=Linear","MultiX=Average","Skip=True","Sort=True")</f>
        <v>13.582535148029905</v>
      </c>
      <c r="U652" s="43">
        <f ca="1">_xll.BInterpol('Base CDI'!$H$4:$H$28,'Base CDI'!$I$4:$I$29,S652,"Cubic","Extrapolate=Linear","MultiX=Average","Skip=True","Sort=True")</f>
        <v>13.562871548179551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46588</v>
      </c>
      <c r="T653" s="43">
        <f ca="1">_xll.BInterpol('Base CDI'!$H$4:$H$28,'Base CDI'!$J$4:$J$29,S653,"Cubic","Extrapolate=Linear","MultiX=Average","Skip=True","Sort=True")</f>
        <v>13.581077492284662</v>
      </c>
      <c r="U653" s="43">
        <f ca="1">_xll.BInterpol('Base CDI'!$H$4:$H$28,'Base CDI'!$I$4:$I$29,S653,"Cubic","Extrapolate=Linear","MultiX=Average","Skip=True","Sort=True")</f>
        <v>13.561344882496133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46589</v>
      </c>
      <c r="T654" s="43">
        <f ca="1">_xll.BInterpol('Base CDI'!$H$4:$H$28,'Base CDI'!$J$4:$J$29,S654,"Cubic","Extrapolate=Linear","MultiX=Average","Skip=True","Sort=True")</f>
        <v>13.579626137432992</v>
      </c>
      <c r="U654" s="43">
        <f ca="1">_xll.BInterpol('Base CDI'!$H$4:$H$28,'Base CDI'!$I$4:$I$29,S654,"Cubic","Extrapolate=Linear","MultiX=Average","Skip=True","Sort=True")</f>
        <v>13.559824522466581</v>
      </c>
    </row>
    <row r="655" spans="16:21" x14ac:dyDescent="0.25">
      <c r="P655" s="10">
        <v>35461</v>
      </c>
      <c r="Q655">
        <v>2.55728</v>
      </c>
      <c r="S655" s="42">
        <f t="shared" ca="1" si="15"/>
        <v>46590</v>
      </c>
      <c r="T655" s="43">
        <f ca="1">_xll.BInterpol('Base CDI'!$H$4:$H$28,'Base CDI'!$J$4:$J$29,S655,"Cubic","Extrapolate=Linear","MultiX=Average","Skip=True","Sort=True")</f>
        <v>13.578181069254734</v>
      </c>
      <c r="U655" s="43">
        <f ca="1">_xll.BInterpol('Base CDI'!$H$4:$H$28,'Base CDI'!$I$4:$I$29,S655,"Cubic","Extrapolate=Linear","MultiX=Average","Skip=True","Sort=True")</f>
        <v>13.558310455404442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46591</v>
      </c>
      <c r="T656" s="43">
        <f ca="1">_xll.BInterpol('Base CDI'!$H$4:$H$28,'Base CDI'!$J$4:$J$29,S656,"Cubic","Extrapolate=Linear","MultiX=Average","Skip=True","Sort=True")</f>
        <v>13.576742273529725</v>
      </c>
      <c r="U656" s="43">
        <f ca="1">_xll.BInterpol('Base CDI'!$H$4:$H$28,'Base CDI'!$I$4:$I$29,S656,"Cubic","Extrapolate=Linear","MultiX=Average","Skip=True","Sort=True")</f>
        <v>13.556802668623268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46592</v>
      </c>
      <c r="T657" s="43">
        <f ca="1">_xll.BInterpol('Base CDI'!$H$4:$H$28,'Base CDI'!$J$4:$J$29,S657,"Cubic","Extrapolate=Linear","MultiX=Average","Skip=True","Sort=True")</f>
        <v>13.5753097360378</v>
      </c>
      <c r="U657" s="43">
        <f ca="1">_xll.BInterpol('Base CDI'!$H$4:$H$28,'Base CDI'!$I$4:$I$29,S657,"Cubic","Extrapolate=Linear","MultiX=Average","Skip=True","Sort=True")</f>
        <v>13.555301149436607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46593</v>
      </c>
      <c r="T658" s="43">
        <f ca="1">_xll.BInterpol('Base CDI'!$H$4:$H$28,'Base CDI'!$J$4:$J$29,S658,"Cubic","Extrapolate=Linear","MultiX=Average","Skip=True","Sort=True")</f>
        <v>13.573883442558801</v>
      </c>
      <c r="U658" s="43">
        <f ca="1">_xll.BInterpol('Base CDI'!$H$4:$H$28,'Base CDI'!$I$4:$I$29,S658,"Cubic","Extrapolate=Linear","MultiX=Average","Skip=True","Sort=True")</f>
        <v>13.55380588515801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46594</v>
      </c>
      <c r="T659" s="43">
        <f ca="1">_xll.BInterpol('Base CDI'!$H$4:$H$28,'Base CDI'!$J$4:$J$29,S659,"Cubic","Extrapolate=Linear","MultiX=Average","Skip=True","Sort=True")</f>
        <v>13.572463378872561</v>
      </c>
      <c r="U659" s="43">
        <f ca="1">_xll.BInterpol('Base CDI'!$H$4:$H$28,'Base CDI'!$I$4:$I$29,S659,"Cubic","Extrapolate=Linear","MultiX=Average","Skip=True","Sort=True")</f>
        <v>13.552316863101026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46595</v>
      </c>
      <c r="T660" s="43">
        <f ca="1">_xll.BInterpol('Base CDI'!$H$4:$H$28,'Base CDI'!$J$4:$J$29,S660,"Cubic","Extrapolate=Linear","MultiX=Average","Skip=True","Sort=True")</f>
        <v>13.571049530758916</v>
      </c>
      <c r="U660" s="43">
        <f ca="1">_xll.BInterpol('Base CDI'!$H$4:$H$28,'Base CDI'!$I$4:$I$29,S660,"Cubic","Extrapolate=Linear","MultiX=Average","Skip=True","Sort=True")</f>
        <v>13.550834070579205</v>
      </c>
    </row>
    <row r="661" spans="16:21" x14ac:dyDescent="0.25">
      <c r="P661" s="10">
        <v>35473</v>
      </c>
      <c r="Q661">
        <v>2.571437</v>
      </c>
      <c r="S661" s="42">
        <f t="shared" ca="1" si="15"/>
        <v>46596</v>
      </c>
      <c r="T661" s="43">
        <f ca="1">_xll.BInterpol('Base CDI'!$H$4:$H$28,'Base CDI'!$J$4:$J$29,S661,"Cubic","Extrapolate=Linear","MultiX=Average","Skip=True","Sort=True")</f>
        <v>13.56964188399771</v>
      </c>
      <c r="U661" s="43">
        <f ca="1">_xll.BInterpol('Base CDI'!$H$4:$H$28,'Base CDI'!$I$4:$I$29,S661,"Cubic","Extrapolate=Linear","MultiX=Average","Skip=True","Sort=True")</f>
        <v>13.549357494906095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46597</v>
      </c>
      <c r="T662" s="43">
        <f ca="1">_xll.BInterpol('Base CDI'!$H$4:$H$28,'Base CDI'!$J$4:$J$29,S662,"Cubic","Extrapolate=Linear","MultiX=Average","Skip=True","Sort=True")</f>
        <v>13.568240424368772</v>
      </c>
      <c r="U662" s="43">
        <f ca="1">_xll.BInterpol('Base CDI'!$H$4:$H$28,'Base CDI'!$I$4:$I$29,S662,"Cubic","Extrapolate=Linear","MultiX=Average","Skip=True","Sort=True")</f>
        <v>13.547887123395247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46598</v>
      </c>
      <c r="T663" s="43">
        <f ca="1">_xll.BInterpol('Base CDI'!$H$4:$H$28,'Base CDI'!$J$4:$J$29,S663,"Cubic","Extrapolate=Linear","MultiX=Average","Skip=True","Sort=True")</f>
        <v>13.566845137651946</v>
      </c>
      <c r="U663" s="43">
        <f ca="1">_xll.BInterpol('Base CDI'!$H$4:$H$28,'Base CDI'!$I$4:$I$29,S663,"Cubic","Extrapolate=Linear","MultiX=Average","Skip=True","Sort=True")</f>
        <v>13.546422943360211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46599</v>
      </c>
      <c r="T664" s="43">
        <f ca="1">_xll.BInterpol('Base CDI'!$H$4:$H$28,'Base CDI'!$J$4:$J$29,S664,"Cubic","Extrapolate=Linear","MultiX=Average","Skip=True","Sort=True")</f>
        <v>13.565456009627063</v>
      </c>
      <c r="U664" s="43">
        <f ca="1">_xll.BInterpol('Base CDI'!$H$4:$H$28,'Base CDI'!$I$4:$I$29,S664,"Cubic","Extrapolate=Linear","MultiX=Average","Skip=True","Sort=True")</f>
        <v>13.544964942114536</v>
      </c>
    </row>
    <row r="665" spans="16:21" x14ac:dyDescent="0.25">
      <c r="P665" s="10">
        <v>35479</v>
      </c>
      <c r="Q665">
        <v>2.580981</v>
      </c>
      <c r="S665" s="42">
        <f t="shared" ca="1" si="15"/>
        <v>46600</v>
      </c>
      <c r="T665" s="43">
        <f ca="1">_xll.BInterpol('Base CDI'!$H$4:$H$28,'Base CDI'!$J$4:$J$29,S665,"Cubic","Extrapolate=Linear","MultiX=Average","Skip=True","Sort=True")</f>
        <v>13.564073026073965</v>
      </c>
      <c r="U665" s="43">
        <f ca="1">_xll.BInterpol('Base CDI'!$H$4:$H$28,'Base CDI'!$I$4:$I$29,S665,"Cubic","Extrapolate=Linear","MultiX=Average","Skip=True","Sort=True")</f>
        <v>13.543513106971773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46601</v>
      </c>
      <c r="T666" s="43">
        <f ca="1">_xll.BInterpol('Base CDI'!$H$4:$H$28,'Base CDI'!$J$4:$J$29,S666,"Cubic","Extrapolate=Linear","MultiX=Average","Skip=True","Sort=True")</f>
        <v>13.562696172772489</v>
      </c>
      <c r="U666" s="43">
        <f ca="1">_xll.BInterpol('Base CDI'!$H$4:$H$28,'Base CDI'!$I$4:$I$29,S666,"Cubic","Extrapolate=Linear","MultiX=Average","Skip=True","Sort=True")</f>
        <v>13.542067425245467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46602</v>
      </c>
      <c r="T667" s="43">
        <f ca="1">_xll.BInterpol('Base CDI'!$H$4:$H$28,'Base CDI'!$J$4:$J$29,S667,"Cubic","Extrapolate=Linear","MultiX=Average","Skip=True","Sort=True")</f>
        <v>13.561325435502468</v>
      </c>
      <c r="U667" s="43">
        <f ca="1">_xll.BInterpol('Base CDI'!$H$4:$H$28,'Base CDI'!$I$4:$I$29,S667,"Cubic","Extrapolate=Linear","MultiX=Average","Skip=True","Sort=True")</f>
        <v>13.540627884249172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46603</v>
      </c>
      <c r="T668" s="43">
        <f ca="1">_xll.BInterpol('Base CDI'!$H$4:$H$28,'Base CDI'!$J$4:$J$29,S668,"Cubic","Extrapolate=Linear","MultiX=Average","Skip=True","Sort=True")</f>
        <v>13.559960800043743</v>
      </c>
      <c r="U668" s="43">
        <f ca="1">_xll.BInterpol('Base CDI'!$H$4:$H$28,'Base CDI'!$I$4:$I$29,S668,"Cubic","Extrapolate=Linear","MultiX=Average","Skip=True","Sort=True")</f>
        <v>13.539194471296437</v>
      </c>
    </row>
    <row r="669" spans="16:21" x14ac:dyDescent="0.25">
      <c r="P669" s="10">
        <v>35485</v>
      </c>
      <c r="Q669">
        <v>2.590484</v>
      </c>
      <c r="S669" s="42">
        <f t="shared" ca="1" si="15"/>
        <v>46604</v>
      </c>
      <c r="T669" s="43">
        <f ca="1">_xll.BInterpol('Base CDI'!$H$4:$H$28,'Base CDI'!$J$4:$J$29,S669,"Cubic","Extrapolate=Linear","MultiX=Average","Skip=True","Sort=True")</f>
        <v>13.558602252176152</v>
      </c>
      <c r="U669" s="43">
        <f ca="1">_xll.BInterpol('Base CDI'!$H$4:$H$28,'Base CDI'!$I$4:$I$29,S669,"Cubic","Extrapolate=Linear","MultiX=Average","Skip=True","Sort=True")</f>
        <v>13.537767173700811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46605</v>
      </c>
      <c r="T670" s="43">
        <f ca="1">_xll.BInterpol('Base CDI'!$H$4:$H$28,'Base CDI'!$J$4:$J$29,S670,"Cubic","Extrapolate=Linear","MultiX=Average","Skip=True","Sort=True")</f>
        <v>13.557249777679528</v>
      </c>
      <c r="U670" s="43">
        <f ca="1">_xll.BInterpol('Base CDI'!$H$4:$H$28,'Base CDI'!$I$4:$I$29,S670,"Cubic","Extrapolate=Linear","MultiX=Average","Skip=True","Sort=True")</f>
        <v>13.536345978775843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46606</v>
      </c>
      <c r="T671" s="43">
        <f ca="1">_xll.BInterpol('Base CDI'!$H$4:$H$28,'Base CDI'!$J$4:$J$29,S671,"Cubic","Extrapolate=Linear","MultiX=Average","Skip=True","Sort=True")</f>
        <v>13.555903362333712</v>
      </c>
      <c r="U671" s="43">
        <f ca="1">_xll.BInterpol('Base CDI'!$H$4:$H$28,'Base CDI'!$I$4:$I$29,S671,"Cubic","Extrapolate=Linear","MultiX=Average","Skip=True","Sort=True")</f>
        <v>13.534930873835084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46607</v>
      </c>
      <c r="T672" s="43">
        <f ca="1">_xll.BInterpol('Base CDI'!$H$4:$H$28,'Base CDI'!$J$4:$J$29,S672,"Cubic","Extrapolate=Linear","MultiX=Average","Skip=True","Sort=True")</f>
        <v>13.554562991918541</v>
      </c>
      <c r="U672" s="43">
        <f ca="1">_xll.BInterpol('Base CDI'!$H$4:$H$28,'Base CDI'!$I$4:$I$29,S672,"Cubic","Extrapolate=Linear","MultiX=Average","Skip=True","Sort=True")</f>
        <v>13.533521846192082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46608</v>
      </c>
      <c r="T673" s="43">
        <f ca="1">_xll.BInterpol('Base CDI'!$H$4:$H$28,'Base CDI'!$J$4:$J$29,S673,"Cubic","Extrapolate=Linear","MultiX=Average","Skip=True","Sort=True")</f>
        <v>13.553228652213848</v>
      </c>
      <c r="U673" s="43">
        <f ca="1">_xll.BInterpol('Base CDI'!$H$4:$H$28,'Base CDI'!$I$4:$I$29,S673,"Cubic","Extrapolate=Linear","MultiX=Average","Skip=True","Sort=True")</f>
        <v>13.532118883160388</v>
      </c>
    </row>
    <row r="674" spans="16:21" x14ac:dyDescent="0.25">
      <c r="P674" s="10">
        <v>35492</v>
      </c>
      <c r="Q674">
        <v>2.602128</v>
      </c>
      <c r="S674" s="42">
        <f t="shared" ca="1" si="15"/>
        <v>46609</v>
      </c>
      <c r="T674" s="43">
        <f ca="1">_xll.BInterpol('Base CDI'!$H$4:$H$28,'Base CDI'!$J$4:$J$29,S674,"Cubic","Extrapolate=Linear","MultiX=Average","Skip=True","Sort=True")</f>
        <v>13.551900328999475</v>
      </c>
      <c r="U674" s="43">
        <f ca="1">_xll.BInterpol('Base CDI'!$H$4:$H$28,'Base CDI'!$I$4:$I$29,S674,"Cubic","Extrapolate=Linear","MultiX=Average","Skip=True","Sort=True")</f>
        <v>13.53072197205355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46610</v>
      </c>
      <c r="T675" s="43">
        <f ca="1">_xll.BInterpol('Base CDI'!$H$4:$H$28,'Base CDI'!$J$4:$J$29,S675,"Cubic","Extrapolate=Linear","MultiX=Average","Skip=True","Sort=True")</f>
        <v>13.550578008055258</v>
      </c>
      <c r="U675" s="43">
        <f ca="1">_xll.BInterpol('Base CDI'!$H$4:$H$28,'Base CDI'!$I$4:$I$29,S675,"Cubic","Extrapolate=Linear","MultiX=Average","Skip=True","Sort=True")</f>
        <v>13.52933110018512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46611</v>
      </c>
      <c r="T676" s="43">
        <f ca="1">_xll.BInterpol('Base CDI'!$H$4:$H$28,'Base CDI'!$J$4:$J$29,S676,"Cubic","Extrapolate=Linear","MultiX=Average","Skip=True","Sort=True")</f>
        <v>13.549261675161032</v>
      </c>
      <c r="U676" s="43">
        <f ca="1">_xll.BInterpol('Base CDI'!$H$4:$H$28,'Base CDI'!$I$4:$I$29,S676,"Cubic","Extrapolate=Linear","MultiX=Average","Skip=True","Sort=True")</f>
        <v>13.527946254868645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46612</v>
      </c>
      <c r="T677" s="43">
        <f ca="1">_xll.BInterpol('Base CDI'!$H$4:$H$28,'Base CDI'!$J$4:$J$29,S677,"Cubic","Extrapolate=Linear","MultiX=Average","Skip=True","Sort=True")</f>
        <v>13.547951316096636</v>
      </c>
      <c r="U677" s="43">
        <f ca="1">_xll.BInterpol('Base CDI'!$H$4:$H$28,'Base CDI'!$I$4:$I$29,S677,"Cubic","Extrapolate=Linear","MultiX=Average","Skip=True","Sort=True")</f>
        <v>13.526567423417678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46613</v>
      </c>
      <c r="T678" s="43">
        <f ca="1">_xll.BInterpol('Base CDI'!$H$4:$H$28,'Base CDI'!$J$4:$J$29,S678,"Cubic","Extrapolate=Linear","MultiX=Average","Skip=True","Sort=True")</f>
        <v>13.546646916641908</v>
      </c>
      <c r="U678" s="43">
        <f ca="1">_xll.BInterpol('Base CDI'!$H$4:$H$28,'Base CDI'!$I$4:$I$29,S678,"Cubic","Extrapolate=Linear","MultiX=Average","Skip=True","Sort=True")</f>
        <v>13.525194593145763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46614</v>
      </c>
      <c r="T679" s="43">
        <f ca="1">_xll.BInterpol('Base CDI'!$H$4:$H$28,'Base CDI'!$J$4:$J$29,S679,"Cubic","Extrapolate=Linear","MultiX=Average","Skip=True","Sort=True")</f>
        <v>13.545348462576683</v>
      </c>
      <c r="U679" s="43">
        <f ca="1">_xll.BInterpol('Base CDI'!$H$4:$H$28,'Base CDI'!$I$4:$I$29,S679,"Cubic","Extrapolate=Linear","MultiX=Average","Skip=True","Sort=True")</f>
        <v>13.523827751366456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46615</v>
      </c>
      <c r="T680" s="43">
        <f ca="1">_xll.BInterpol('Base CDI'!$H$4:$H$28,'Base CDI'!$J$4:$J$29,S680,"Cubic","Extrapolate=Linear","MultiX=Average","Skip=True","Sort=True")</f>
        <v>13.544055939680801</v>
      </c>
      <c r="U680" s="43">
        <f ca="1">_xll.BInterpol('Base CDI'!$H$4:$H$28,'Base CDI'!$I$4:$I$29,S680,"Cubic","Extrapolate=Linear","MultiX=Average","Skip=True","Sort=True")</f>
        <v>13.522466885393301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46616</v>
      </c>
      <c r="T681" s="43">
        <f ca="1">_xll.BInterpol('Base CDI'!$H$4:$H$28,'Base CDI'!$J$4:$J$29,S681,"Cubic","Extrapolate=Linear","MultiX=Average","Skip=True","Sort=True")</f>
        <v>13.542769333734096</v>
      </c>
      <c r="U681" s="43">
        <f ca="1">_xll.BInterpol('Base CDI'!$H$4:$H$28,'Base CDI'!$I$4:$I$29,S681,"Cubic","Extrapolate=Linear","MultiX=Average","Skip=True","Sort=True")</f>
        <v>13.521111982539852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46617</v>
      </c>
      <c r="T682" s="43">
        <f ca="1">_xll.BInterpol('Base CDI'!$H$4:$H$28,'Base CDI'!$J$4:$J$29,S682,"Cubic","Extrapolate=Linear","MultiX=Average","Skip=True","Sort=True")</f>
        <v>13.541488630516408</v>
      </c>
      <c r="U682" s="43">
        <f ca="1">_xll.BInterpol('Base CDI'!$H$4:$H$28,'Base CDI'!$I$4:$I$29,S682,"Cubic","Extrapolate=Linear","MultiX=Average","Skip=True","Sort=True")</f>
        <v>13.519763030119655</v>
      </c>
    </row>
    <row r="683" spans="16:21" x14ac:dyDescent="0.25">
      <c r="P683" s="10">
        <v>35503</v>
      </c>
      <c r="Q683">
        <v>2.622198</v>
      </c>
      <c r="S683" s="42">
        <f t="shared" ca="1" si="15"/>
        <v>46618</v>
      </c>
      <c r="T683" s="43">
        <f ca="1">_xll.BInterpol('Base CDI'!$H$4:$H$28,'Base CDI'!$J$4:$J$29,S683,"Cubic","Extrapolate=Linear","MultiX=Average","Skip=True","Sort=True")</f>
        <v>13.540213815807572</v>
      </c>
      <c r="U683" s="43">
        <f ca="1">_xll.BInterpol('Base CDI'!$H$4:$H$28,'Base CDI'!$I$4:$I$29,S683,"Cubic","Extrapolate=Linear","MultiX=Average","Skip=True","Sort=True")</f>
        <v>13.518420015446264</v>
      </c>
    </row>
    <row r="684" spans="16:21" x14ac:dyDescent="0.25">
      <c r="P684" s="10">
        <v>35506</v>
      </c>
      <c r="Q684">
        <v>2.624444</v>
      </c>
      <c r="S684" s="42">
        <f t="shared" ca="1" si="15"/>
        <v>46619</v>
      </c>
      <c r="T684" s="43">
        <f ca="1">_xll.BInterpol('Base CDI'!$H$4:$H$28,'Base CDI'!$J$4:$J$29,S684,"Cubic","Extrapolate=Linear","MultiX=Average","Skip=True","Sort=True")</f>
        <v>13.538944875387427</v>
      </c>
      <c r="U684" s="43">
        <f ca="1">_xll.BInterpol('Base CDI'!$H$4:$H$28,'Base CDI'!$I$4:$I$29,S684,"Cubic","Extrapolate=Linear","MultiX=Average","Skip=True","Sort=True")</f>
        <v>13.517082925833224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46620</v>
      </c>
      <c r="T685" s="43">
        <f ca="1">_xll.BInterpol('Base CDI'!$H$4:$H$28,'Base CDI'!$J$4:$J$29,S685,"Cubic","Extrapolate=Linear","MultiX=Average","Skip=True","Sort=True")</f>
        <v>13.537681795035809</v>
      </c>
      <c r="U685" s="43">
        <f ca="1">_xll.BInterpol('Base CDI'!$H$4:$H$28,'Base CDI'!$I$4:$I$29,S685,"Cubic","Extrapolate=Linear","MultiX=Average","Skip=True","Sort=True")</f>
        <v>13.515751748594088</v>
      </c>
    </row>
    <row r="686" spans="16:21" x14ac:dyDescent="0.25">
      <c r="P686" s="10">
        <v>35508</v>
      </c>
      <c r="Q686">
        <v>2.628943</v>
      </c>
      <c r="S686" s="42">
        <f t="shared" ca="1" si="15"/>
        <v>46621</v>
      </c>
      <c r="T686" s="43">
        <f ca="1">_xll.BInterpol('Base CDI'!$H$4:$H$28,'Base CDI'!$J$4:$J$29,S686,"Cubic","Extrapolate=Linear","MultiX=Average","Skip=True","Sort=True")</f>
        <v>13.536424560532556</v>
      </c>
      <c r="U686" s="43">
        <f ca="1">_xll.BInterpol('Base CDI'!$H$4:$H$28,'Base CDI'!$I$4:$I$29,S686,"Cubic","Extrapolate=Linear","MultiX=Average","Skip=True","Sort=True")</f>
        <v>13.514426471042404</v>
      </c>
    </row>
    <row r="687" spans="16:21" x14ac:dyDescent="0.25">
      <c r="P687" s="10">
        <v>35509</v>
      </c>
      <c r="Q687">
        <v>2.631186</v>
      </c>
      <c r="S687" s="42">
        <f t="shared" ca="1" si="15"/>
        <v>46622</v>
      </c>
      <c r="T687" s="43">
        <f ca="1">_xll.BInterpol('Base CDI'!$H$4:$H$28,'Base CDI'!$J$4:$J$29,S687,"Cubic","Extrapolate=Linear","MultiX=Average","Skip=True","Sort=True")</f>
        <v>13.535173157657505</v>
      </c>
      <c r="U687" s="43">
        <f ca="1">_xll.BInterpol('Base CDI'!$H$4:$H$28,'Base CDI'!$I$4:$I$29,S687,"Cubic","Extrapolate=Linear","MultiX=Average","Skip=True","Sort=True")</f>
        <v>13.51310708049172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46623</v>
      </c>
      <c r="T688" s="43">
        <f ca="1">_xll.BInterpol('Base CDI'!$H$4:$H$28,'Base CDI'!$J$4:$J$29,S688,"Cubic","Extrapolate=Linear","MultiX=Average","Skip=True","Sort=True")</f>
        <v>13.533927572190493</v>
      </c>
      <c r="U688" s="43">
        <f ca="1">_xll.BInterpol('Base CDI'!$H$4:$H$28,'Base CDI'!$I$4:$I$29,S688,"Cubic","Extrapolate=Linear","MultiX=Average","Skip=True","Sort=True")</f>
        <v>13.511793564255589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46624</v>
      </c>
      <c r="T689" s="43">
        <f ca="1">_xll.BInterpol('Base CDI'!$H$4:$H$28,'Base CDI'!$J$4:$J$29,S689,"Cubic","Extrapolate=Linear","MultiX=Average","Skip=True","Sort=True")</f>
        <v>13.532687789911355</v>
      </c>
      <c r="U689" s="43">
        <f ca="1">_xll.BInterpol('Base CDI'!$H$4:$H$28,'Base CDI'!$I$4:$I$29,S689,"Cubic","Extrapolate=Linear","MultiX=Average","Skip=True","Sort=True")</f>
        <v>13.510485909647558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46625</v>
      </c>
      <c r="T690" s="43">
        <f ca="1">_xll.BInterpol('Base CDI'!$H$4:$H$28,'Base CDI'!$J$4:$J$29,S690,"Cubic","Extrapolate=Linear","MultiX=Average","Skip=True","Sort=True")</f>
        <v>13.531453796599934</v>
      </c>
      <c r="U690" s="43">
        <f ca="1">_xll.BInterpol('Base CDI'!$H$4:$H$28,'Base CDI'!$I$4:$I$29,S690,"Cubic","Extrapolate=Linear","MultiX=Average","Skip=True","Sort=True")</f>
        <v>13.509184103981179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46626</v>
      </c>
      <c r="T691" s="43">
        <f ca="1">_xll.BInterpol('Base CDI'!$H$4:$H$28,'Base CDI'!$J$4:$J$29,S691,"Cubic","Extrapolate=Linear","MultiX=Average","Skip=True","Sort=True")</f>
        <v>13.53022557803606</v>
      </c>
      <c r="U691" s="43">
        <f ca="1">_xll.BInterpol('Base CDI'!$H$4:$H$28,'Base CDI'!$I$4:$I$29,S691,"Cubic","Extrapolate=Linear","MultiX=Average","Skip=True","Sort=True")</f>
        <v>13.507888134569999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46627</v>
      </c>
      <c r="T692" s="43">
        <f ca="1">_xll.BInterpol('Base CDI'!$H$4:$H$28,'Base CDI'!$J$4:$J$29,S692,"Cubic","Extrapolate=Linear","MultiX=Average","Skip=True","Sort=True")</f>
        <v>13.529003119999576</v>
      </c>
      <c r="U692" s="43">
        <f ca="1">_xll.BInterpol('Base CDI'!$H$4:$H$28,'Base CDI'!$I$4:$I$29,S692,"Cubic","Extrapolate=Linear","MultiX=Average","Skip=True","Sort=True")</f>
        <v>13.50659798872757</v>
      </c>
    </row>
    <row r="693" spans="16:21" x14ac:dyDescent="0.25">
      <c r="P693" s="10">
        <v>35521</v>
      </c>
      <c r="Q693">
        <v>2.644431</v>
      </c>
      <c r="S693" s="42">
        <f t="shared" ca="1" si="15"/>
        <v>46628</v>
      </c>
      <c r="T693" s="43">
        <f ca="1">_xll.BInterpol('Base CDI'!$H$4:$H$28,'Base CDI'!$J$4:$J$29,S693,"Cubic","Extrapolate=Linear","MultiX=Average","Skip=True","Sort=True")</f>
        <v>13.527786408270316</v>
      </c>
      <c r="U693" s="43">
        <f ca="1">_xll.BInterpol('Base CDI'!$H$4:$H$28,'Base CDI'!$I$4:$I$29,S693,"Cubic","Extrapolate=Linear","MultiX=Average","Skip=True","Sort=True")</f>
        <v>13.505313653767439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46629</v>
      </c>
      <c r="T694" s="43">
        <f ca="1">_xll.BInterpol('Base CDI'!$H$4:$H$28,'Base CDI'!$J$4:$J$29,S694,"Cubic","Extrapolate=Linear","MultiX=Average","Skip=True","Sort=True")</f>
        <v>13.526575428628119</v>
      </c>
      <c r="U694" s="43">
        <f ca="1">_xll.BInterpol('Base CDI'!$H$4:$H$28,'Base CDI'!$I$4:$I$29,S694,"Cubic","Extrapolate=Linear","MultiX=Average","Skip=True","Sort=True")</f>
        <v>13.504035117003157</v>
      </c>
    </row>
    <row r="695" spans="16:21" x14ac:dyDescent="0.25">
      <c r="P695" s="10">
        <v>35523</v>
      </c>
      <c r="Q695">
        <v>2.648434</v>
      </c>
      <c r="S695" s="42">
        <f t="shared" ca="1" si="15"/>
        <v>46630</v>
      </c>
      <c r="T695" s="43">
        <f ca="1">_xll.BInterpol('Base CDI'!$H$4:$H$28,'Base CDI'!$J$4:$J$29,S695,"Cubic","Extrapolate=Linear","MultiX=Average","Skip=True","Sort=True")</f>
        <v>13.525370166852822</v>
      </c>
      <c r="U695" s="43">
        <f ca="1">_xll.BInterpol('Base CDI'!$H$4:$H$28,'Base CDI'!$I$4:$I$29,S695,"Cubic","Extrapolate=Linear","MultiX=Average","Skip=True","Sort=True")</f>
        <v>13.502762365748275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46631</v>
      </c>
      <c r="T696" s="43">
        <f ca="1">_xll.BInterpol('Base CDI'!$H$4:$H$28,'Base CDI'!$J$4:$J$29,S696,"Cubic","Extrapolate=Linear","MultiX=Average","Skip=True","Sort=True")</f>
        <v>13.52417060872426</v>
      </c>
      <c r="U696" s="43">
        <f ca="1">_xll.BInterpol('Base CDI'!$H$4:$H$28,'Base CDI'!$I$4:$I$29,S696,"Cubic","Extrapolate=Linear","MultiX=Average","Skip=True","Sort=True")</f>
        <v>13.501495387316341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46632</v>
      </c>
      <c r="T697" s="43">
        <f ca="1">_xll.BInterpol('Base CDI'!$H$4:$H$28,'Base CDI'!$J$4:$J$29,S697,"Cubic","Extrapolate=Linear","MultiX=Average","Skip=True","Sort=True")</f>
        <v>13.522976740022273</v>
      </c>
      <c r="U697" s="43">
        <f ca="1">_xll.BInterpol('Base CDI'!$H$4:$H$28,'Base CDI'!$I$4:$I$29,S697,"Cubic","Extrapolate=Linear","MultiX=Average","Skip=True","Sort=True")</f>
        <v>13.500234169020903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46633</v>
      </c>
      <c r="T698" s="43">
        <f ca="1">_xll.BInterpol('Base CDI'!$H$4:$H$28,'Base CDI'!$J$4:$J$29,S698,"Cubic","Extrapolate=Linear","MultiX=Average","Skip=True","Sort=True")</f>
        <v>13.521788546526697</v>
      </c>
      <c r="U698" s="43">
        <f ca="1">_xll.BInterpol('Base CDI'!$H$4:$H$28,'Base CDI'!$I$4:$I$29,S698,"Cubic","Extrapolate=Linear","MultiX=Average","Skip=True","Sort=True")</f>
        <v>13.498978698175515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46634</v>
      </c>
      <c r="T699" s="43">
        <f ca="1">_xll.BInterpol('Base CDI'!$H$4:$H$28,'Base CDI'!$J$4:$J$29,S699,"Cubic","Extrapolate=Linear","MultiX=Average","Skip=True","Sort=True")</f>
        <v>13.520606014017368</v>
      </c>
      <c r="U699" s="43">
        <f ca="1">_xll.BInterpol('Base CDI'!$H$4:$H$28,'Base CDI'!$I$4:$I$29,S699,"Cubic","Extrapolate=Linear","MultiX=Average","Skip=True","Sort=True")</f>
        <v>13.497728962093722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46635</v>
      </c>
      <c r="T700" s="43">
        <f ca="1">_xll.BInterpol('Base CDI'!$H$4:$H$28,'Base CDI'!$J$4:$J$29,S700,"Cubic","Extrapolate=Linear","MultiX=Average","Skip=True","Sort=True")</f>
        <v>13.519429128274124</v>
      </c>
      <c r="U700" s="43">
        <f ca="1">_xll.BInterpol('Base CDI'!$H$4:$H$28,'Base CDI'!$I$4:$I$29,S700,"Cubic","Extrapolate=Linear","MultiX=Average","Skip=True","Sort=True")</f>
        <v>13.496484948089076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46636</v>
      </c>
      <c r="T701" s="43">
        <f ca="1">_xll.BInterpol('Base CDI'!$H$4:$H$28,'Base CDI'!$J$4:$J$29,S701,"Cubic","Extrapolate=Linear","MultiX=Average","Skip=True","Sort=True")</f>
        <v>13.518257875076804</v>
      </c>
      <c r="U701" s="43">
        <f ca="1">_xll.BInterpol('Base CDI'!$H$4:$H$28,'Base CDI'!$I$4:$I$29,S701,"Cubic","Extrapolate=Linear","MultiX=Average","Skip=True","Sort=True")</f>
        <v>13.495246643475127</v>
      </c>
    </row>
    <row r="702" spans="16:21" x14ac:dyDescent="0.25">
      <c r="P702" s="10">
        <v>35534</v>
      </c>
      <c r="Q702">
        <v>2.663097</v>
      </c>
      <c r="S702" s="42">
        <f t="shared" ca="1" si="15"/>
        <v>46637</v>
      </c>
      <c r="T702" s="43">
        <f ca="1">_xll.BInterpol('Base CDI'!$H$4:$H$28,'Base CDI'!$J$4:$J$29,S702,"Cubic","Extrapolate=Linear","MultiX=Average","Skip=True","Sort=True")</f>
        <v>13.517092240205244</v>
      </c>
      <c r="U702" s="43">
        <f ca="1">_xll.BInterpol('Base CDI'!$H$4:$H$28,'Base CDI'!$I$4:$I$29,S702,"Cubic","Extrapolate=Linear","MultiX=Average","Skip=True","Sort=True")</f>
        <v>13.494014035565423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46638</v>
      </c>
      <c r="T703" s="43">
        <f ca="1">_xll.BInterpol('Base CDI'!$H$4:$H$28,'Base CDI'!$J$4:$J$29,S703,"Cubic","Extrapolate=Linear","MultiX=Average","Skip=True","Sort=True")</f>
        <v>13.515932209439281</v>
      </c>
      <c r="U703" s="43">
        <f ca="1">_xll.BInterpol('Base CDI'!$H$4:$H$28,'Base CDI'!$I$4:$I$29,S703,"Cubic","Extrapolate=Linear","MultiX=Average","Skip=True","Sort=True")</f>
        <v>13.492787111673515</v>
      </c>
    </row>
    <row r="704" spans="16:21" x14ac:dyDescent="0.25">
      <c r="P704" s="10">
        <v>35536</v>
      </c>
      <c r="Q704">
        <v>2.667395</v>
      </c>
      <c r="S704" s="42">
        <f t="shared" ca="1" si="15"/>
        <v>46639</v>
      </c>
      <c r="T704" s="43">
        <f ca="1">_xll.BInterpol('Base CDI'!$H$4:$H$28,'Base CDI'!$J$4:$J$29,S704,"Cubic","Extrapolate=Linear","MultiX=Average","Skip=True","Sort=True")</f>
        <v>13.514777768558751</v>
      </c>
      <c r="U704" s="43">
        <f ca="1">_xll.BInterpol('Base CDI'!$H$4:$H$28,'Base CDI'!$I$4:$I$29,S704,"Cubic","Extrapolate=Linear","MultiX=Average","Skip=True","Sort=True")</f>
        <v>13.491565859112951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46640</v>
      </c>
      <c r="T705" s="43">
        <f ca="1">_xll.BInterpol('Base CDI'!$H$4:$H$28,'Base CDI'!$J$4:$J$29,S705,"Cubic","Extrapolate=Linear","MultiX=Average","Skip=True","Sort=True")</f>
        <v>13.513628903343495</v>
      </c>
      <c r="U705" s="43">
        <f ca="1">_xll.BInterpol('Base CDI'!$H$4:$H$28,'Base CDI'!$I$4:$I$29,S705,"Cubic","Extrapolate=Linear","MultiX=Average","Skip=True","Sort=True")</f>
        <v>13.490350265197282</v>
      </c>
    </row>
    <row r="706" spans="16:21" x14ac:dyDescent="0.25">
      <c r="P706" s="10">
        <v>35538</v>
      </c>
      <c r="Q706">
        <v>2.671745</v>
      </c>
      <c r="S706" s="42">
        <f t="shared" ca="1" si="15"/>
        <v>46641</v>
      </c>
      <c r="T706" s="43">
        <f ca="1">_xll.BInterpol('Base CDI'!$H$4:$H$28,'Base CDI'!$J$4:$J$29,S706,"Cubic","Extrapolate=Linear","MultiX=Average","Skip=True","Sort=True")</f>
        <v>13.512485599573345</v>
      </c>
      <c r="U706" s="43">
        <f ca="1">_xll.BInterpol('Base CDI'!$H$4:$H$28,'Base CDI'!$I$4:$I$29,S706,"Cubic","Extrapolate=Linear","MultiX=Average","Skip=True","Sort=True")</f>
        <v>13.489140317240059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46642</v>
      </c>
      <c r="T707" s="43">
        <f ca="1">_xll.BInterpol('Base CDI'!$H$4:$H$28,'Base CDI'!$J$4:$J$29,S707,"Cubic","Extrapolate=Linear","MultiX=Average","Skip=True","Sort=True")</f>
        <v>13.511347843028142</v>
      </c>
      <c r="U707" s="43">
        <f ca="1">_xll.BInterpol('Base CDI'!$H$4:$H$28,'Base CDI'!$I$4:$I$29,S707,"Cubic","Extrapolate=Linear","MultiX=Average","Skip=True","Sort=True")</f>
        <v>13.487936002554827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46643</v>
      </c>
      <c r="T708" s="43">
        <f ca="1">_xll.BInterpol('Base CDI'!$H$4:$H$28,'Base CDI'!$J$4:$J$29,S708,"Cubic","Extrapolate=Linear","MultiX=Average","Skip=True","Sort=True")</f>
        <v>13.51021561948772</v>
      </c>
      <c r="U708" s="43">
        <f ca="1">_xll.BInterpol('Base CDI'!$H$4:$H$28,'Base CDI'!$I$4:$I$29,S708,"Cubic","Extrapolate=Linear","MultiX=Average","Skip=True","Sort=True")</f>
        <v>13.48673730845514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46644</v>
      </c>
      <c r="T709" s="43">
        <f ca="1">_xll.BInterpol('Base CDI'!$H$4:$H$28,'Base CDI'!$J$4:$J$29,S709,"Cubic","Extrapolate=Linear","MultiX=Average","Skip=True","Sort=True")</f>
        <v>13.509088914731921</v>
      </c>
      <c r="U709" s="43">
        <f ca="1">_xll.BInterpol('Base CDI'!$H$4:$H$28,'Base CDI'!$I$4:$I$29,S709,"Cubic","Extrapolate=Linear","MultiX=Average","Skip=True","Sort=True")</f>
        <v>13.485544222254546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46645</v>
      </c>
      <c r="T710" s="43">
        <f ca="1">_xll.BInterpol('Base CDI'!$H$4:$H$28,'Base CDI'!$J$4:$J$29,S710,"Cubic","Extrapolate=Linear","MultiX=Average","Skip=True","Sort=True")</f>
        <v>13.507967714540579</v>
      </c>
      <c r="U710" s="43">
        <f ca="1">_xll.BInterpol('Base CDI'!$H$4:$H$28,'Base CDI'!$I$4:$I$29,S710,"Cubic","Extrapolate=Linear","MultiX=Average","Skip=True","Sort=True")</f>
        <v>13.484356731266594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46646</v>
      </c>
      <c r="T711" s="43">
        <f ca="1">_xll.BInterpol('Base CDI'!$H$4:$H$28,'Base CDI'!$J$4:$J$29,S711,"Cubic","Extrapolate=Linear","MultiX=Average","Skip=True","Sort=True")</f>
        <v>13.506852004693529</v>
      </c>
      <c r="U711" s="43">
        <f ca="1">_xll.BInterpol('Base CDI'!$H$4:$H$28,'Base CDI'!$I$4:$I$29,S711,"Cubic","Extrapolate=Linear","MultiX=Average","Skip=True","Sort=True")</f>
        <v>13.483174822804834</v>
      </c>
    </row>
    <row r="712" spans="16:21" x14ac:dyDescent="0.25">
      <c r="P712" s="10">
        <v>35549</v>
      </c>
      <c r="Q712">
        <v>2.68405</v>
      </c>
      <c r="S712" s="42">
        <f t="shared" ca="1" si="15"/>
        <v>46647</v>
      </c>
      <c r="T712" s="43">
        <f ca="1">_xll.BInterpol('Base CDI'!$H$4:$H$28,'Base CDI'!$J$4:$J$29,S712,"Cubic","Extrapolate=Linear","MultiX=Average","Skip=True","Sort=True")</f>
        <v>13.505741770970614</v>
      </c>
      <c r="U712" s="43">
        <f ca="1">_xll.BInterpol('Base CDI'!$H$4:$H$28,'Base CDI'!$I$4:$I$29,S712,"Cubic","Extrapolate=Linear","MultiX=Average","Skip=True","Sort=True")</f>
        <v>13.481998484182817</v>
      </c>
    </row>
    <row r="713" spans="16:21" x14ac:dyDescent="0.25">
      <c r="P713" s="10">
        <v>35550</v>
      </c>
      <c r="Q713">
        <v>2.686099</v>
      </c>
      <c r="S713" s="42">
        <f t="shared" ca="1" si="15"/>
        <v>46648</v>
      </c>
      <c r="T713" s="43">
        <f ca="1">_xll.BInterpol('Base CDI'!$H$4:$H$28,'Base CDI'!$J$4:$J$29,S713,"Cubic","Extrapolate=Linear","MultiX=Average","Skip=True","Sort=True")</f>
        <v>13.504636999151666</v>
      </c>
      <c r="U713" s="43">
        <f ca="1">_xll.BInterpol('Base CDI'!$H$4:$H$28,'Base CDI'!$I$4:$I$29,S713,"Cubic","Extrapolate=Linear","MultiX=Average","Skip=True","Sort=True")</f>
        <v>13.480827702714091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46649</v>
      </c>
      <c r="T714" s="43">
        <f ca="1">_xll.BInterpol('Base CDI'!$H$4:$H$28,'Base CDI'!$J$4:$J$29,S714,"Cubic","Extrapolate=Linear","MultiX=Average","Skip=True","Sort=True")</f>
        <v>13.503537675016524</v>
      </c>
      <c r="U714" s="43">
        <f ca="1">_xll.BInterpol('Base CDI'!$H$4:$H$28,'Base CDI'!$I$4:$I$29,S714,"Cubic","Extrapolate=Linear","MultiX=Average","Skip=True","Sort=True")</f>
        <v>13.479662465712206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46650</v>
      </c>
      <c r="T715" s="43">
        <f ca="1">_xll.BInterpol('Base CDI'!$H$4:$H$28,'Base CDI'!$J$4:$J$29,S715,"Cubic","Extrapolate=Linear","MultiX=Average","Skip=True","Sort=True")</f>
        <v>13.502443784345028</v>
      </c>
      <c r="U715" s="43">
        <f ca="1">_xll.BInterpol('Base CDI'!$H$4:$H$28,'Base CDI'!$I$4:$I$29,S715,"Cubic","Extrapolate=Linear","MultiX=Average","Skip=True","Sort=True")</f>
        <v>13.478502760490711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46651</v>
      </c>
      <c r="T716" s="43">
        <f ca="1">_xll.BInterpol('Base CDI'!$H$4:$H$28,'Base CDI'!$J$4:$J$29,S716,"Cubic","Extrapolate=Linear","MultiX=Average","Skip=True","Sort=True")</f>
        <v>13.50135531291701</v>
      </c>
      <c r="U716" s="43">
        <f ca="1">_xll.BInterpol('Base CDI'!$H$4:$H$28,'Base CDI'!$I$4:$I$29,S716,"Cubic","Extrapolate=Linear","MultiX=Average","Skip=True","Sort=True")</f>
        <v>13.477348574363157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46652</v>
      </c>
      <c r="T717" s="43">
        <f ca="1">_xll.BInterpol('Base CDI'!$H$4:$H$28,'Base CDI'!$J$4:$J$29,S717,"Cubic","Extrapolate=Linear","MultiX=Average","Skip=True","Sort=True")</f>
        <v>13.50027224651231</v>
      </c>
      <c r="U717" s="43">
        <f ca="1">_xll.BInterpol('Base CDI'!$H$4:$H$28,'Base CDI'!$I$4:$I$29,S717,"Cubic","Extrapolate=Linear","MultiX=Average","Skip=True","Sort=True")</f>
        <v>13.476199894643091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46653</v>
      </c>
      <c r="T718" s="43">
        <f ca="1">_xll.BInterpol('Base CDI'!$H$4:$H$28,'Base CDI'!$J$4:$J$29,S718,"Cubic","Extrapolate=Linear","MultiX=Average","Skip=True","Sort=True")</f>
        <v>13.499194570910767</v>
      </c>
      <c r="U718" s="43">
        <f ca="1">_xll.BInterpol('Base CDI'!$H$4:$H$28,'Base CDI'!$I$4:$I$29,S718,"Cubic","Extrapolate=Linear","MultiX=Average","Skip=True","Sort=True")</f>
        <v>13.475056708644066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46654</v>
      </c>
      <c r="T719" s="43">
        <f ca="1">_xll.BInterpol('Base CDI'!$H$4:$H$28,'Base CDI'!$J$4:$J$29,S719,"Cubic","Extrapolate=Linear","MultiX=Average","Skip=True","Sort=True")</f>
        <v>13.498122271892214</v>
      </c>
      <c r="U719" s="43">
        <f ca="1">_xll.BInterpol('Base CDI'!$H$4:$H$28,'Base CDI'!$I$4:$I$29,S719,"Cubic","Extrapolate=Linear","MultiX=Average","Skip=True","Sort=True")</f>
        <v>13.473919003679631</v>
      </c>
    </row>
    <row r="720" spans="16:21" x14ac:dyDescent="0.25">
      <c r="P720" s="10">
        <v>35562</v>
      </c>
      <c r="Q720">
        <v>2.700952</v>
      </c>
      <c r="S720" s="42">
        <f t="shared" ca="1" si="16"/>
        <v>46655</v>
      </c>
      <c r="T720" s="43">
        <f ca="1">_xll.BInterpol('Base CDI'!$H$4:$H$28,'Base CDI'!$J$4:$J$29,S720,"Cubic","Extrapolate=Linear","MultiX=Average","Skip=True","Sort=True")</f>
        <v>13.497055335236492</v>
      </c>
      <c r="U720" s="43">
        <f ca="1">_xll.BInterpol('Base CDI'!$H$4:$H$28,'Base CDI'!$I$4:$I$29,S720,"Cubic","Extrapolate=Linear","MultiX=Average","Skip=True","Sort=True")</f>
        <v>13.472786767063333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46656</v>
      </c>
      <c r="T721" s="43">
        <f ca="1">_xll.BInterpol('Base CDI'!$H$4:$H$28,'Base CDI'!$J$4:$J$29,S721,"Cubic","Extrapolate=Linear","MultiX=Average","Skip=True","Sort=True")</f>
        <v>13.495993746723435</v>
      </c>
      <c r="U721" s="43">
        <f ca="1">_xll.BInterpol('Base CDI'!$H$4:$H$28,'Base CDI'!$I$4:$I$29,S721,"Cubic","Extrapolate=Linear","MultiX=Average","Skip=True","Sort=True")</f>
        <v>13.471659986108724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46657</v>
      </c>
      <c r="T722" s="43">
        <f ca="1">_xll.BInterpol('Base CDI'!$H$4:$H$28,'Base CDI'!$J$4:$J$29,S722,"Cubic","Extrapolate=Linear","MultiX=Average","Skip=True","Sort=True")</f>
        <v>13.494937492132884</v>
      </c>
      <c r="U722" s="43">
        <f ca="1">_xll.BInterpol('Base CDI'!$H$4:$H$28,'Base CDI'!$I$4:$I$29,S722,"Cubic","Extrapolate=Linear","MultiX=Average","Skip=True","Sort=True")</f>
        <v>13.470538648129352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46658</v>
      </c>
      <c r="T723" s="43">
        <f ca="1">_xll.BInterpol('Base CDI'!$H$4:$H$28,'Base CDI'!$J$4:$J$29,S723,"Cubic","Extrapolate=Linear","MultiX=Average","Skip=True","Sort=True")</f>
        <v>13.493886557244672</v>
      </c>
      <c r="U723" s="43">
        <f ca="1">_xll.BInterpol('Base CDI'!$H$4:$H$28,'Base CDI'!$I$4:$I$29,S723,"Cubic","Extrapolate=Linear","MultiX=Average","Skip=True","Sort=True")</f>
        <v>13.469422740438768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46659</v>
      </c>
      <c r="T724" s="43">
        <f ca="1">_xll.BInterpol('Base CDI'!$H$4:$H$28,'Base CDI'!$J$4:$J$29,S724,"Cubic","Extrapolate=Linear","MultiX=Average","Skip=True","Sort=True")</f>
        <v>13.492840927838639</v>
      </c>
      <c r="U724" s="43">
        <f ca="1">_xll.BInterpol('Base CDI'!$H$4:$H$28,'Base CDI'!$I$4:$I$29,S724,"Cubic","Extrapolate=Linear","MultiX=Average","Skip=True","Sort=True")</f>
        <v>13.468312250350522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46660</v>
      </c>
      <c r="T725" s="43">
        <f ca="1">_xll.BInterpol('Base CDI'!$H$4:$H$28,'Base CDI'!$J$4:$J$29,S725,"Cubic","Extrapolate=Linear","MultiX=Average","Skip=True","Sort=True")</f>
        <v>13.491800589694622</v>
      </c>
      <c r="U725" s="43">
        <f ca="1">_xll.BInterpol('Base CDI'!$H$4:$H$28,'Base CDI'!$I$4:$I$29,S725,"Cubic","Extrapolate=Linear","MultiX=Average","Skip=True","Sort=True")</f>
        <v>13.467207165178161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46661</v>
      </c>
      <c r="T726" s="43">
        <f ca="1">_xll.BInterpol('Base CDI'!$H$4:$H$28,'Base CDI'!$J$4:$J$29,S726,"Cubic","Extrapolate=Linear","MultiX=Average","Skip=True","Sort=True")</f>
        <v>13.490765528592457</v>
      </c>
      <c r="U726" s="43">
        <f ca="1">_xll.BInterpol('Base CDI'!$H$4:$H$28,'Base CDI'!$I$4:$I$29,S726,"Cubic","Extrapolate=Linear","MultiX=Average","Skip=True","Sort=True")</f>
        <v>13.466107472235237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46662</v>
      </c>
      <c r="T727" s="43">
        <f ca="1">_xll.BInterpol('Base CDI'!$H$4:$H$28,'Base CDI'!$J$4:$J$29,S727,"Cubic","Extrapolate=Linear","MultiX=Average","Skip=True","Sort=True")</f>
        <v>13.489735730311981</v>
      </c>
      <c r="U727" s="43">
        <f ca="1">_xll.BInterpol('Base CDI'!$H$4:$H$28,'Base CDI'!$I$4:$I$29,S727,"Cubic","Extrapolate=Linear","MultiX=Average","Skip=True","Sort=True")</f>
        <v>13.465013158835298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46663</v>
      </c>
      <c r="T728" s="43">
        <f ca="1">_xll.BInterpol('Base CDI'!$H$4:$H$28,'Base CDI'!$J$4:$J$29,S728,"Cubic","Extrapolate=Linear","MultiX=Average","Skip=True","Sort=True")</f>
        <v>13.488711180633032</v>
      </c>
      <c r="U728" s="43">
        <f ca="1">_xll.BInterpol('Base CDI'!$H$4:$H$28,'Base CDI'!$I$4:$I$29,S728,"Cubic","Extrapolate=Linear","MultiX=Average","Skip=True","Sort=True")</f>
        <v>13.463924212291895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46664</v>
      </c>
      <c r="T729" s="43">
        <f ca="1">_xll.BInterpol('Base CDI'!$H$4:$H$28,'Base CDI'!$J$4:$J$29,S729,"Cubic","Extrapolate=Linear","MultiX=Average","Skip=True","Sort=True")</f>
        <v>13.487691865335449</v>
      </c>
      <c r="U729" s="43">
        <f ca="1">_xll.BInterpol('Base CDI'!$H$4:$H$28,'Base CDI'!$I$4:$I$29,S729,"Cubic","Extrapolate=Linear","MultiX=Average","Skip=True","Sort=True")</f>
        <v>13.462840619918577</v>
      </c>
    </row>
    <row r="730" spans="16:21" x14ac:dyDescent="0.25">
      <c r="P730" s="10">
        <v>35576</v>
      </c>
      <c r="Q730">
        <v>2.722356</v>
      </c>
      <c r="S730" s="42">
        <f t="shared" ca="1" si="16"/>
        <v>46665</v>
      </c>
      <c r="T730" s="43">
        <f ca="1">_xll.BInterpol('Base CDI'!$H$4:$H$28,'Base CDI'!$J$4:$J$29,S730,"Cubic","Extrapolate=Linear","MultiX=Average","Skip=True","Sort=True")</f>
        <v>13.486677770199066</v>
      </c>
      <c r="U730" s="43">
        <f ca="1">_xll.BInterpol('Base CDI'!$H$4:$H$28,'Base CDI'!$I$4:$I$29,S730,"Cubic","Extrapolate=Linear","MultiX=Average","Skip=True","Sort=True")</f>
        <v>13.461762369028893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46666</v>
      </c>
      <c r="T731" s="43">
        <f ca="1">_xll.BInterpol('Base CDI'!$H$4:$H$28,'Base CDI'!$J$4:$J$29,S731,"Cubic","Extrapolate=Linear","MultiX=Average","Skip=True","Sort=True")</f>
        <v>13.485668881003722</v>
      </c>
      <c r="U731" s="43">
        <f ca="1">_xll.BInterpol('Base CDI'!$H$4:$H$28,'Base CDI'!$I$4:$I$29,S731,"Cubic","Extrapolate=Linear","MultiX=Average","Skip=True","Sort=True")</f>
        <v>13.460689446936396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46667</v>
      </c>
      <c r="T732" s="43">
        <f ca="1">_xll.BInterpol('Base CDI'!$H$4:$H$28,'Base CDI'!$J$4:$J$29,S732,"Cubic","Extrapolate=Linear","MultiX=Average","Skip=True","Sort=True")</f>
        <v>13.484665183529254</v>
      </c>
      <c r="U732" s="43">
        <f ca="1">_xll.BInterpol('Base CDI'!$H$4:$H$28,'Base CDI'!$I$4:$I$29,S732,"Cubic","Extrapolate=Linear","MultiX=Average","Skip=True","Sort=True")</f>
        <v>13.459621840954629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46668</v>
      </c>
      <c r="T733" s="43">
        <f ca="1">_xll.BInterpol('Base CDI'!$H$4:$H$28,'Base CDI'!$J$4:$J$29,S733,"Cubic","Extrapolate=Linear","MultiX=Average","Skip=True","Sort=True")</f>
        <v>13.483666663555498</v>
      </c>
      <c r="U733" s="43">
        <f ca="1">_xll.BInterpol('Base CDI'!$H$4:$H$28,'Base CDI'!$I$4:$I$29,S733,"Cubic","Extrapolate=Linear","MultiX=Average","Skip=True","Sort=True")</f>
        <v>13.458559538397148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46669</v>
      </c>
      <c r="T734" s="43">
        <f ca="1">_xll.BInterpol('Base CDI'!$H$4:$H$28,'Base CDI'!$J$4:$J$29,S734,"Cubic","Extrapolate=Linear","MultiX=Average","Skip=True","Sort=True")</f>
        <v>13.482673306862294</v>
      </c>
      <c r="U734" s="43">
        <f ca="1">_xll.BInterpol('Base CDI'!$H$4:$H$28,'Base CDI'!$I$4:$I$29,S734,"Cubic","Extrapolate=Linear","MultiX=Average","Skip=True","Sort=True")</f>
        <v>13.4575025265775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46670</v>
      </c>
      <c r="T735" s="43">
        <f ca="1">_xll.BInterpol('Base CDI'!$H$4:$H$28,'Base CDI'!$J$4:$J$29,S735,"Cubic","Extrapolate=Linear","MultiX=Average","Skip=True","Sort=True")</f>
        <v>13.481685099229477</v>
      </c>
      <c r="U735" s="43">
        <f ca="1">_xll.BInterpol('Base CDI'!$H$4:$H$28,'Base CDI'!$I$4:$I$29,S735,"Cubic","Extrapolate=Linear","MultiX=Average","Skip=True","Sort=True")</f>
        <v>13.456450792809232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46671</v>
      </c>
      <c r="T736" s="43">
        <f ca="1">_xll.BInterpol('Base CDI'!$H$4:$H$28,'Base CDI'!$J$4:$J$29,S736,"Cubic","Extrapolate=Linear","MultiX=Average","Skip=True","Sort=True")</f>
        <v>13.480702026436884</v>
      </c>
      <c r="U736" s="43">
        <f ca="1">_xll.BInterpol('Base CDI'!$H$4:$H$28,'Base CDI'!$I$4:$I$29,S736,"Cubic","Extrapolate=Linear","MultiX=Average","Skip=True","Sort=True")</f>
        <v>13.455404324405899</v>
      </c>
    </row>
    <row r="737" spans="16:21" x14ac:dyDescent="0.25">
      <c r="P737" s="10">
        <v>35586</v>
      </c>
      <c r="Q737">
        <v>2.736799</v>
      </c>
      <c r="S737" s="42">
        <f t="shared" ca="1" si="16"/>
        <v>46672</v>
      </c>
      <c r="T737" s="43">
        <f ca="1">_xll.BInterpol('Base CDI'!$H$4:$H$28,'Base CDI'!$J$4:$J$29,S737,"Cubic","Extrapolate=Linear","MultiX=Average","Skip=True","Sort=True")</f>
        <v>13.479724074264352</v>
      </c>
      <c r="U737" s="43">
        <f ca="1">_xll.BInterpol('Base CDI'!$H$4:$H$28,'Base CDI'!$I$4:$I$29,S737,"Cubic","Extrapolate=Linear","MultiX=Average","Skip=True","Sort=True")</f>
        <v>13.454363108681047</v>
      </c>
    </row>
    <row r="738" spans="16:21" x14ac:dyDescent="0.25">
      <c r="P738" s="10">
        <v>35587</v>
      </c>
      <c r="Q738">
        <v>2.738861</v>
      </c>
      <c r="S738" s="42">
        <f t="shared" ca="1" si="16"/>
        <v>46673</v>
      </c>
      <c r="T738" s="43">
        <f ca="1">_xll.BInterpol('Base CDI'!$H$4:$H$28,'Base CDI'!$J$4:$J$29,S738,"Cubic","Extrapolate=Linear","MultiX=Average","Skip=True","Sort=True")</f>
        <v>13.478751228491721</v>
      </c>
      <c r="U738" s="43">
        <f ca="1">_xll.BInterpol('Base CDI'!$H$4:$H$28,'Base CDI'!$I$4:$I$29,S738,"Cubic","Extrapolate=Linear","MultiX=Average","Skip=True","Sort=True")</f>
        <v>13.453327132948225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46674</v>
      </c>
      <c r="T739" s="43">
        <f ca="1">_xll.BInterpol('Base CDI'!$H$4:$H$28,'Base CDI'!$J$4:$J$29,S739,"Cubic","Extrapolate=Linear","MultiX=Average","Skip=True","Sort=True")</f>
        <v>13.477783474898825</v>
      </c>
      <c r="U739" s="43">
        <f ca="1">_xll.BInterpol('Base CDI'!$H$4:$H$28,'Base CDI'!$I$4:$I$29,S739,"Cubic","Extrapolate=Linear","MultiX=Average","Skip=True","Sort=True")</f>
        <v>13.452296384520986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46675</v>
      </c>
      <c r="T740" s="43">
        <f ca="1">_xll.BInterpol('Base CDI'!$H$4:$H$28,'Base CDI'!$J$4:$J$29,S740,"Cubic","Extrapolate=Linear","MultiX=Average","Skip=True","Sort=True")</f>
        <v>13.476820799265502</v>
      </c>
      <c r="U740" s="43">
        <f ca="1">_xll.BInterpol('Base CDI'!$H$4:$H$28,'Base CDI'!$I$4:$I$29,S740,"Cubic","Extrapolate=Linear","MultiX=Average","Skip=True","Sort=True")</f>
        <v>13.451270850712877</v>
      </c>
    </row>
    <row r="741" spans="16:21" x14ac:dyDescent="0.25">
      <c r="P741" s="10">
        <v>35592</v>
      </c>
      <c r="Q741">
        <v>2.74512</v>
      </c>
      <c r="S741" s="42">
        <f t="shared" ca="1" si="16"/>
        <v>46676</v>
      </c>
      <c r="T741" s="43">
        <f ca="1">_xll.BInterpol('Base CDI'!$H$4:$H$28,'Base CDI'!$J$4:$J$29,S741,"Cubic","Extrapolate=Linear","MultiX=Average","Skip=True","Sort=True")</f>
        <v>13.475863187371589</v>
      </c>
      <c r="U741" s="43">
        <f ca="1">_xll.BInterpol('Base CDI'!$H$4:$H$28,'Base CDI'!$I$4:$I$29,S741,"Cubic","Extrapolate=Linear","MultiX=Average","Skip=True","Sort=True")</f>
        <v>13.450250518837448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46677</v>
      </c>
      <c r="T742" s="43">
        <f ca="1">_xll.BInterpol('Base CDI'!$H$4:$H$28,'Base CDI'!$J$4:$J$29,S742,"Cubic","Extrapolate=Linear","MultiX=Average","Skip=True","Sort=True")</f>
        <v>13.474910624996925</v>
      </c>
      <c r="U742" s="43">
        <f ca="1">_xll.BInterpol('Base CDI'!$H$4:$H$28,'Base CDI'!$I$4:$I$29,S742,"Cubic","Extrapolate=Linear","MultiX=Average","Skip=True","Sort=True")</f>
        <v>13.449235376208248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46678</v>
      </c>
      <c r="T743" s="43">
        <f ca="1">_xll.BInterpol('Base CDI'!$H$4:$H$28,'Base CDI'!$J$4:$J$29,S743,"Cubic","Extrapolate=Linear","MultiX=Average","Skip=True","Sort=True")</f>
        <v>13.473963097921347</v>
      </c>
      <c r="U743" s="43">
        <f ca="1">_xll.BInterpol('Base CDI'!$H$4:$H$28,'Base CDI'!$I$4:$I$29,S743,"Cubic","Extrapolate=Linear","MultiX=Average","Skip=True","Sort=True")</f>
        <v>13.448225410138829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46679</v>
      </c>
      <c r="T744" s="43">
        <f ca="1">_xll.BInterpol('Base CDI'!$H$4:$H$28,'Base CDI'!$J$4:$J$29,S744,"Cubic","Extrapolate=Linear","MultiX=Average","Skip=True","Sort=True")</f>
        <v>13.473020591924689</v>
      </c>
      <c r="U744" s="43">
        <f ca="1">_xll.BInterpol('Base CDI'!$H$4:$H$28,'Base CDI'!$I$4:$I$29,S744,"Cubic","Extrapolate=Linear","MultiX=Average","Skip=True","Sort=True")</f>
        <v>13.447220607942739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46680</v>
      </c>
      <c r="T745" s="43">
        <f ca="1">_xll.BInterpol('Base CDI'!$H$4:$H$28,'Base CDI'!$J$4:$J$29,S745,"Cubic","Extrapolate=Linear","MultiX=Average","Skip=True","Sort=True")</f>
        <v>13.472083092786793</v>
      </c>
      <c r="U745" s="43">
        <f ca="1">_xll.BInterpol('Base CDI'!$H$4:$H$28,'Base CDI'!$I$4:$I$29,S745,"Cubic","Extrapolate=Linear","MultiX=Average","Skip=True","Sort=True")</f>
        <v>13.446220956933526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46681</v>
      </c>
      <c r="T746" s="43">
        <f ca="1">_xll.BInterpol('Base CDI'!$H$4:$H$28,'Base CDI'!$J$4:$J$29,S746,"Cubic","Extrapolate=Linear","MultiX=Average","Skip=True","Sort=True")</f>
        <v>13.471150586287491</v>
      </c>
      <c r="U746" s="43">
        <f ca="1">_xll.BInterpol('Base CDI'!$H$4:$H$28,'Base CDI'!$I$4:$I$29,S746,"Cubic","Extrapolate=Linear","MultiX=Average","Skip=True","Sort=True")</f>
        <v>13.445226444424742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46682</v>
      </c>
      <c r="T747" s="43">
        <f ca="1">_xll.BInterpol('Base CDI'!$H$4:$H$28,'Base CDI'!$J$4:$J$29,S747,"Cubic","Extrapolate=Linear","MultiX=Average","Skip=True","Sort=True")</f>
        <v>13.470223058206624</v>
      </c>
      <c r="U747" s="43">
        <f ca="1">_xll.BInterpol('Base CDI'!$H$4:$H$28,'Base CDI'!$I$4:$I$29,S747,"Cubic","Extrapolate=Linear","MultiX=Average","Skip=True","Sort=True")</f>
        <v>13.444237057729937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46683</v>
      </c>
      <c r="T748" s="43">
        <f ca="1">_xll.BInterpol('Base CDI'!$H$4:$H$28,'Base CDI'!$J$4:$J$29,S748,"Cubic","Extrapolate=Linear","MultiX=Average","Skip=True","Sort=True")</f>
        <v>13.469300494324028</v>
      </c>
      <c r="U748" s="43">
        <f ca="1">_xll.BInterpol('Base CDI'!$H$4:$H$28,'Base CDI'!$I$4:$I$29,S748,"Cubic","Extrapolate=Linear","MultiX=Average","Skip=True","Sort=True")</f>
        <v>13.443252784162658</v>
      </c>
    </row>
    <row r="749" spans="16:21" x14ac:dyDescent="0.25">
      <c r="P749" s="10">
        <v>35604</v>
      </c>
      <c r="Q749">
        <v>2.761873</v>
      </c>
      <c r="S749" s="42">
        <f t="shared" ca="1" si="16"/>
        <v>46684</v>
      </c>
      <c r="T749" s="43">
        <f ca="1">_xll.BInterpol('Base CDI'!$H$4:$H$28,'Base CDI'!$J$4:$J$29,S749,"Cubic","Extrapolate=Linear","MultiX=Average","Skip=True","Sort=True")</f>
        <v>13.46838288041954</v>
      </c>
      <c r="U749" s="43">
        <f ca="1">_xll.BInterpol('Base CDI'!$H$4:$H$28,'Base CDI'!$I$4:$I$29,S749,"Cubic","Extrapolate=Linear","MultiX=Average","Skip=True","Sort=True")</f>
        <v>13.442273611036457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46685</v>
      </c>
      <c r="T750" s="43">
        <f ca="1">_xll.BInterpol('Base CDI'!$H$4:$H$28,'Base CDI'!$J$4:$J$29,S750,"Cubic","Extrapolate=Linear","MultiX=Average","Skip=True","Sort=True")</f>
        <v>13.467470202272999</v>
      </c>
      <c r="U750" s="43">
        <f ca="1">_xll.BInterpol('Base CDI'!$H$4:$H$28,'Base CDI'!$I$4:$I$29,S750,"Cubic","Extrapolate=Linear","MultiX=Average","Skip=True","Sort=True")</f>
        <v>13.441299525664881</v>
      </c>
    </row>
    <row r="751" spans="16:21" x14ac:dyDescent="0.25">
      <c r="P751" s="10">
        <v>35606</v>
      </c>
      <c r="Q751">
        <v>2.766054</v>
      </c>
      <c r="S751" s="42">
        <f t="shared" ca="1" si="16"/>
        <v>46686</v>
      </c>
      <c r="T751" s="43">
        <f ca="1">_xll.BInterpol('Base CDI'!$H$4:$H$28,'Base CDI'!$J$4:$J$29,S751,"Cubic","Extrapolate=Linear","MultiX=Average","Skip=True","Sort=True")</f>
        <v>13.466562445664238</v>
      </c>
      <c r="U751" s="43">
        <f ca="1">_xll.BInterpol('Base CDI'!$H$4:$H$28,'Base CDI'!$I$4:$I$29,S751,"Cubic","Extrapolate=Linear","MultiX=Average","Skip=True","Sort=True")</f>
        <v>13.440330515361484</v>
      </c>
    </row>
    <row r="752" spans="16:21" x14ac:dyDescent="0.25">
      <c r="P752" s="10">
        <v>35607</v>
      </c>
      <c r="Q752">
        <v>2.768119</v>
      </c>
      <c r="S752" s="42">
        <f t="shared" ca="1" si="16"/>
        <v>46687</v>
      </c>
      <c r="T752" s="43">
        <f ca="1">_xll.BInterpol('Base CDI'!$H$4:$H$28,'Base CDI'!$J$4:$J$29,S752,"Cubic","Extrapolate=Linear","MultiX=Average","Skip=True","Sort=True")</f>
        <v>13.465659596373099</v>
      </c>
      <c r="U752" s="43">
        <f ca="1">_xll.BInterpol('Base CDI'!$H$4:$H$28,'Base CDI'!$I$4:$I$29,S752,"Cubic","Extrapolate=Linear","MultiX=Average","Skip=True","Sort=True")</f>
        <v>13.43936656743981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46688</v>
      </c>
      <c r="T753" s="43">
        <f ca="1">_xll.BInterpol('Base CDI'!$H$4:$H$28,'Base CDI'!$J$4:$J$29,S753,"Cubic","Extrapolate=Linear","MultiX=Average","Skip=True","Sort=True")</f>
        <v>13.464761640179415</v>
      </c>
      <c r="U753" s="43">
        <f ca="1">_xll.BInterpol('Base CDI'!$H$4:$H$28,'Base CDI'!$I$4:$I$29,S753,"Cubic","Extrapolate=Linear","MultiX=Average","Skip=True","Sort=True")</f>
        <v>13.438407669213413</v>
      </c>
    </row>
    <row r="754" spans="16:21" x14ac:dyDescent="0.25">
      <c r="P754" s="10">
        <v>35611</v>
      </c>
      <c r="Q754">
        <v>2.772227</v>
      </c>
      <c r="S754" s="42">
        <f t="shared" ca="1" si="16"/>
        <v>46689</v>
      </c>
      <c r="T754" s="43">
        <f ca="1">_xll.BInterpol('Base CDI'!$H$4:$H$28,'Base CDI'!$J$4:$J$29,S754,"Cubic","Extrapolate=Linear","MultiX=Average","Skip=True","Sort=True")</f>
        <v>13.463868562863027</v>
      </c>
      <c r="U754" s="43">
        <f ca="1">_xll.BInterpol('Base CDI'!$H$4:$H$28,'Base CDI'!$I$4:$I$29,S754,"Cubic","Extrapolate=Linear","MultiX=Average","Skip=True","Sort=True")</f>
        <v>13.437453807995841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46690</v>
      </c>
      <c r="T755" s="43">
        <f ca="1">_xll.BInterpol('Base CDI'!$H$4:$H$28,'Base CDI'!$J$4:$J$29,S755,"Cubic","Extrapolate=Linear","MultiX=Average","Skip=True","Sort=True")</f>
        <v>13.46298035020377</v>
      </c>
      <c r="U755" s="43">
        <f ca="1">_xll.BInterpol('Base CDI'!$H$4:$H$28,'Base CDI'!$I$4:$I$29,S755,"Cubic","Extrapolate=Linear","MultiX=Average","Skip=True","Sort=True")</f>
        <v>13.436504971100643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46691</v>
      </c>
      <c r="T756" s="43">
        <f ca="1">_xll.BInterpol('Base CDI'!$H$4:$H$28,'Base CDI'!$J$4:$J$29,S756,"Cubic","Extrapolate=Linear","MultiX=Average","Skip=True","Sort=True")</f>
        <v>13.46209698798148</v>
      </c>
      <c r="U756" s="43">
        <f ca="1">_xll.BInterpol('Base CDI'!$H$4:$H$28,'Base CDI'!$I$4:$I$29,S756,"Cubic","Extrapolate=Linear","MultiX=Average","Skip=True","Sort=True")</f>
        <v>13.435561145841371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46692</v>
      </c>
      <c r="T757" s="43">
        <f ca="1">_xll.BInterpol('Base CDI'!$H$4:$H$28,'Base CDI'!$J$4:$J$29,S757,"Cubic","Extrapolate=Linear","MultiX=Average","Skip=True","Sort=True")</f>
        <v>13.461218461975998</v>
      </c>
      <c r="U757" s="43">
        <f ca="1">_xll.BInterpol('Base CDI'!$H$4:$H$28,'Base CDI'!$I$4:$I$29,S757,"Cubic","Extrapolate=Linear","MultiX=Average","Skip=True","Sort=True")</f>
        <v>13.43462231953157</v>
      </c>
    </row>
    <row r="758" spans="16:21" x14ac:dyDescent="0.25">
      <c r="P758" s="10">
        <v>35615</v>
      </c>
      <c r="Q758">
        <v>2.779849</v>
      </c>
      <c r="S758" s="42">
        <f t="shared" ca="1" si="16"/>
        <v>46693</v>
      </c>
      <c r="T758" s="43">
        <f ca="1">_xll.BInterpol('Base CDI'!$H$4:$H$28,'Base CDI'!$J$4:$J$29,S758,"Cubic","Extrapolate=Linear","MultiX=Average","Skip=True","Sort=True")</f>
        <v>13.460344757967158</v>
      </c>
      <c r="U758" s="43">
        <f ca="1">_xll.BInterpol('Base CDI'!$H$4:$H$28,'Base CDI'!$I$4:$I$29,S758,"Cubic","Extrapolate=Linear","MultiX=Average","Skip=True","Sort=True")</f>
        <v>13.433688479484795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46694</v>
      </c>
      <c r="T759" s="43">
        <f ca="1">_xll.BInterpol('Base CDI'!$H$4:$H$28,'Base CDI'!$J$4:$J$29,S759,"Cubic","Extrapolate=Linear","MultiX=Average","Skip=True","Sort=True")</f>
        <v>13.459475861734798</v>
      </c>
      <c r="U759" s="43">
        <f ca="1">_xll.BInterpol('Base CDI'!$H$4:$H$28,'Base CDI'!$I$4:$I$29,S759,"Cubic","Extrapolate=Linear","MultiX=Average","Skip=True","Sort=True")</f>
        <v>13.432759613014591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46695</v>
      </c>
      <c r="T760" s="43">
        <f ca="1">_xll.BInterpol('Base CDI'!$H$4:$H$28,'Base CDI'!$J$4:$J$29,S760,"Cubic","Extrapolate=Linear","MultiX=Average","Skip=True","Sort=True")</f>
        <v>13.458611759058757</v>
      </c>
      <c r="U760" s="43">
        <f ca="1">_xll.BInterpol('Base CDI'!$H$4:$H$28,'Base CDI'!$I$4:$I$29,S760,"Cubic","Extrapolate=Linear","MultiX=Average","Skip=True","Sort=True")</f>
        <v>13.43183570743451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46696</v>
      </c>
      <c r="T761" s="43">
        <f ca="1">_xll.BInterpol('Base CDI'!$H$4:$H$28,'Base CDI'!$J$4:$J$29,S761,"Cubic","Extrapolate=Linear","MultiX=Average","Skip=True","Sort=True")</f>
        <v>13.457752435718868</v>
      </c>
      <c r="U761" s="43">
        <f ca="1">_xll.BInterpol('Base CDI'!$H$4:$H$28,'Base CDI'!$I$4:$I$29,S761,"Cubic","Extrapolate=Linear","MultiX=Average","Skip=True","Sort=True")</f>
        <v>13.430916750058103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46697</v>
      </c>
      <c r="T762" s="43">
        <f ca="1">_xll.BInterpol('Base CDI'!$H$4:$H$28,'Base CDI'!$J$4:$J$29,S762,"Cubic","Extrapolate=Linear","MultiX=Average","Skip=True","Sort=True")</f>
        <v>13.456897877494972</v>
      </c>
      <c r="U762" s="43">
        <f ca="1">_xll.BInterpol('Base CDI'!$H$4:$H$28,'Base CDI'!$I$4:$I$29,S762,"Cubic","Extrapolate=Linear","MultiX=Average","Skip=True","Sort=True")</f>
        <v>13.430002728198916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46698</v>
      </c>
      <c r="T763" s="43">
        <f ca="1">_xll.BInterpol('Base CDI'!$H$4:$H$28,'Base CDI'!$J$4:$J$29,S763,"Cubic","Extrapolate=Linear","MultiX=Average","Skip=True","Sort=True")</f>
        <v>13.456048070166906</v>
      </c>
      <c r="U763" s="43">
        <f ca="1">_xll.BInterpol('Base CDI'!$H$4:$H$28,'Base CDI'!$I$4:$I$29,S763,"Cubic","Extrapolate=Linear","MultiX=Average","Skip=True","Sort=True")</f>
        <v>13.429093629170501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46699</v>
      </c>
      <c r="T764" s="43">
        <f ca="1">_xll.BInterpol('Base CDI'!$H$4:$H$28,'Base CDI'!$J$4:$J$29,S764,"Cubic","Extrapolate=Linear","MultiX=Average","Skip=True","Sort=True")</f>
        <v>13.455202999514505</v>
      </c>
      <c r="U764" s="43">
        <f ca="1">_xll.BInterpol('Base CDI'!$H$4:$H$28,'Base CDI'!$I$4:$I$29,S764,"Cubic","Extrapolate=Linear","MultiX=Average","Skip=True","Sort=True")</f>
        <v>13.428189440286408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46700</v>
      </c>
      <c r="T765" s="43">
        <f ca="1">_xll.BInterpol('Base CDI'!$H$4:$H$28,'Base CDI'!$J$4:$J$29,S765,"Cubic","Extrapolate=Linear","MultiX=Average","Skip=True","Sort=True")</f>
        <v>13.454362651317608</v>
      </c>
      <c r="U765" s="43">
        <f ca="1">_xll.BInterpol('Base CDI'!$H$4:$H$28,'Base CDI'!$I$4:$I$29,S765,"Cubic","Extrapolate=Linear","MultiX=Average","Skip=True","Sort=True")</f>
        <v>13.427290148860184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46701</v>
      </c>
      <c r="T766" s="43">
        <f ca="1">_xll.BInterpol('Base CDI'!$H$4:$H$28,'Base CDI'!$J$4:$J$29,S766,"Cubic","Extrapolate=Linear","MultiX=Average","Skip=True","Sort=True")</f>
        <v>13.453527011356051</v>
      </c>
      <c r="U766" s="43">
        <f ca="1">_xll.BInterpol('Base CDI'!$H$4:$H$28,'Base CDI'!$I$4:$I$29,S766,"Cubic","Extrapolate=Linear","MultiX=Average","Skip=True","Sort=True")</f>
        <v>13.426395742205381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46702</v>
      </c>
      <c r="T767" s="43">
        <f ca="1">_xll.BInterpol('Base CDI'!$H$4:$H$28,'Base CDI'!$J$4:$J$29,S767,"Cubic","Extrapolate=Linear","MultiX=Average","Skip=True","Sort=True")</f>
        <v>13.452696065409672</v>
      </c>
      <c r="U767" s="43">
        <f ca="1">_xll.BInterpol('Base CDI'!$H$4:$H$28,'Base CDI'!$I$4:$I$29,S767,"Cubic","Extrapolate=Linear","MultiX=Average","Skip=True","Sort=True")</f>
        <v>13.425506207635548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46703</v>
      </c>
      <c r="T768" s="43">
        <f ca="1">_xll.BInterpol('Base CDI'!$H$4:$H$28,'Base CDI'!$J$4:$J$29,S768,"Cubic","Extrapolate=Linear","MultiX=Average","Skip=True","Sort=True")</f>
        <v>13.45186979925831</v>
      </c>
      <c r="U768" s="43">
        <f ca="1">_xll.BInterpol('Base CDI'!$H$4:$H$28,'Base CDI'!$I$4:$I$29,S768,"Cubic","Extrapolate=Linear","MultiX=Average","Skip=True","Sort=True")</f>
        <v>13.424621532464235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46704</v>
      </c>
      <c r="T769" s="43">
        <f ca="1">_xll.BInterpol('Base CDI'!$H$4:$H$28,'Base CDI'!$J$4:$J$29,S769,"Cubic","Extrapolate=Linear","MultiX=Average","Skip=True","Sort=True")</f>
        <v>13.451048198681796</v>
      </c>
      <c r="U769" s="43">
        <f ca="1">_xll.BInterpol('Base CDI'!$H$4:$H$28,'Base CDI'!$I$4:$I$29,S769,"Cubic","Extrapolate=Linear","MultiX=Average","Skip=True","Sort=True")</f>
        <v>13.423741704004989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46705</v>
      </c>
      <c r="T770" s="43">
        <f ca="1">_xll.BInterpol('Base CDI'!$H$4:$H$28,'Base CDI'!$J$4:$J$29,S770,"Cubic","Extrapolate=Linear","MultiX=Average","Skip=True","Sort=True")</f>
        <v>13.450231249459975</v>
      </c>
      <c r="U770" s="43">
        <f ca="1">_xll.BInterpol('Base CDI'!$H$4:$H$28,'Base CDI'!$I$4:$I$29,S770,"Cubic","Extrapolate=Linear","MultiX=Average","Skip=True","Sort=True")</f>
        <v>13.422866709571363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46706</v>
      </c>
      <c r="T771" s="43">
        <f ca="1">_xll.BInterpol('Base CDI'!$H$4:$H$28,'Base CDI'!$J$4:$J$29,S771,"Cubic","Extrapolate=Linear","MultiX=Average","Skip=True","Sort=True")</f>
        <v>13.44941893737268</v>
      </c>
      <c r="U771" s="43">
        <f ca="1">_xll.BInterpol('Base CDI'!$H$4:$H$28,'Base CDI'!$I$4:$I$29,S771,"Cubic","Extrapolate=Linear","MultiX=Average","Skip=True","Sort=True")</f>
        <v>13.421996536476906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46707</v>
      </c>
      <c r="T772" s="43">
        <f ca="1">_xll.BInterpol('Base CDI'!$H$4:$H$28,'Base CDI'!$J$4:$J$29,S772,"Cubic","Extrapolate=Linear","MultiX=Average","Skip=True","Sort=True")</f>
        <v>13.448611248199748</v>
      </c>
      <c r="U772" s="43">
        <f ca="1">_xll.BInterpol('Base CDI'!$H$4:$H$28,'Base CDI'!$I$4:$I$29,S772,"Cubic","Extrapolate=Linear","MultiX=Average","Skip=True","Sort=True")</f>
        <v>13.421131172035166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46708</v>
      </c>
      <c r="T773" s="43">
        <f ca="1">_xll.BInterpol('Base CDI'!$H$4:$H$28,'Base CDI'!$J$4:$J$29,S773,"Cubic","Extrapolate=Linear","MultiX=Average","Skip=True","Sort=True")</f>
        <v>13.447808167721018</v>
      </c>
      <c r="U773" s="43">
        <f ca="1">_xll.BInterpol('Base CDI'!$H$4:$H$28,'Base CDI'!$I$4:$I$29,S773,"Cubic","Extrapolate=Linear","MultiX=Average","Skip=True","Sort=True")</f>
        <v>13.420270603559693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46709</v>
      </c>
      <c r="T774" s="43">
        <f ca="1">_xll.BInterpol('Base CDI'!$H$4:$H$28,'Base CDI'!$J$4:$J$29,S774,"Cubic","Extrapolate=Linear","MultiX=Average","Skip=True","Sort=True")</f>
        <v>13.447009681716326</v>
      </c>
      <c r="U774" s="43">
        <f ca="1">_xll.BInterpol('Base CDI'!$H$4:$H$28,'Base CDI'!$I$4:$I$29,S774,"Cubic","Extrapolate=Linear","MultiX=Average","Skip=True","Sort=True")</f>
        <v>13.419414818364038</v>
      </c>
    </row>
    <row r="775" spans="16:21" x14ac:dyDescent="0.25">
      <c r="P775" s="10">
        <v>35640</v>
      </c>
      <c r="Q775">
        <v>2.812703</v>
      </c>
      <c r="S775" s="42">
        <f t="shared" ca="1" si="16"/>
        <v>46710</v>
      </c>
      <c r="T775" s="43">
        <f ca="1">_xll.BInterpol('Base CDI'!$H$4:$H$28,'Base CDI'!$J$4:$J$29,S775,"Cubic","Extrapolate=Linear","MultiX=Average","Skip=True","Sort=True")</f>
        <v>13.446215775965507</v>
      </c>
      <c r="U775" s="43">
        <f ca="1">_xll.BInterpol('Base CDI'!$H$4:$H$28,'Base CDI'!$I$4:$I$29,S775,"Cubic","Extrapolate=Linear","MultiX=Average","Skip=True","Sort=True")</f>
        <v>13.418563803761749</v>
      </c>
    </row>
    <row r="776" spans="16:21" x14ac:dyDescent="0.25">
      <c r="P776" s="10">
        <v>35641</v>
      </c>
      <c r="Q776">
        <v>2.814635</v>
      </c>
      <c r="S776" s="42">
        <f t="shared" ca="1" si="16"/>
        <v>46711</v>
      </c>
      <c r="T776" s="43">
        <f ca="1">_xll.BInterpol('Base CDI'!$H$4:$H$28,'Base CDI'!$J$4:$J$29,S776,"Cubic","Extrapolate=Linear","MultiX=Average","Skip=True","Sort=True")</f>
        <v>13.445426436248404</v>
      </c>
      <c r="U776" s="43">
        <f ca="1">_xll.BInterpol('Base CDI'!$H$4:$H$28,'Base CDI'!$I$4:$I$29,S776,"Cubic","Extrapolate=Linear","MultiX=Average","Skip=True","Sort=True")</f>
        <v>13.417717547066376</v>
      </c>
    </row>
    <row r="777" spans="16:21" x14ac:dyDescent="0.25">
      <c r="P777" s="10">
        <v>35642</v>
      </c>
      <c r="Q777">
        <v>2.816567</v>
      </c>
      <c r="S777" s="42">
        <f t="shared" ca="1" si="16"/>
        <v>46712</v>
      </c>
      <c r="T777" s="43">
        <f ca="1">_xll.BInterpol('Base CDI'!$H$4:$H$28,'Base CDI'!$J$4:$J$29,S777,"Cubic","Extrapolate=Linear","MultiX=Average","Skip=True","Sort=True")</f>
        <v>13.444641648344849</v>
      </c>
      <c r="U777" s="43">
        <f ca="1">_xll.BInterpol('Base CDI'!$H$4:$H$28,'Base CDI'!$I$4:$I$29,S777,"Cubic","Extrapolate=Linear","MultiX=Average","Skip=True","Sort=True")</f>
        <v>13.41687603559147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46713</v>
      </c>
      <c r="T778" s="43">
        <f ca="1">_xll.BInterpol('Base CDI'!$H$4:$H$28,'Base CDI'!$J$4:$J$29,S778,"Cubic","Extrapolate=Linear","MultiX=Average","Skip=True","Sort=True")</f>
        <v>13.443861398034681</v>
      </c>
      <c r="U778" s="43">
        <f ca="1">_xll.BInterpol('Base CDI'!$H$4:$H$28,'Base CDI'!$I$4:$I$29,S778,"Cubic","Extrapolate=Linear","MultiX=Average","Skip=True","Sort=True")</f>
        <v>13.416039256650578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46714</v>
      </c>
      <c r="T779" s="43">
        <f ca="1">_xll.BInterpol('Base CDI'!$H$4:$H$28,'Base CDI'!$J$4:$J$29,S779,"Cubic","Extrapolate=Linear","MultiX=Average","Skip=True","Sort=True")</f>
        <v>13.443085671097737</v>
      </c>
      <c r="U779" s="43">
        <f ca="1">_xll.BInterpol('Base CDI'!$H$4:$H$28,'Base CDI'!$I$4:$I$29,S779,"Cubic","Extrapolate=Linear","MultiX=Average","Skip=True","Sort=True")</f>
        <v>13.415207197557251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46715</v>
      </c>
      <c r="T780" s="43">
        <f ca="1">_xll.BInterpol('Base CDI'!$H$4:$H$28,'Base CDI'!$J$4:$J$29,S780,"Cubic","Extrapolate=Linear","MultiX=Average","Skip=True","Sort=True")</f>
        <v>13.442314453313855</v>
      </c>
      <c r="U780" s="43">
        <f ca="1">_xll.BInterpol('Base CDI'!$H$4:$H$28,'Base CDI'!$I$4:$I$29,S780,"Cubic","Extrapolate=Linear","MultiX=Average","Skip=True","Sort=True")</f>
        <v>13.41437984562504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46716</v>
      </c>
      <c r="T781" s="43">
        <f ca="1">_xll.BInterpol('Base CDI'!$H$4:$H$28,'Base CDI'!$J$4:$J$29,S781,"Cubic","Extrapolate=Linear","MultiX=Average","Skip=True","Sort=True")</f>
        <v>13.441547730462872</v>
      </c>
      <c r="U781" s="43">
        <f ca="1">_xll.BInterpol('Base CDI'!$H$4:$H$28,'Base CDI'!$I$4:$I$29,S781,"Cubic","Extrapolate=Linear","MultiX=Average","Skip=True","Sort=True")</f>
        <v>13.413557188167493</v>
      </c>
    </row>
    <row r="782" spans="16:21" x14ac:dyDescent="0.25">
      <c r="P782" s="10">
        <v>35649</v>
      </c>
      <c r="Q782">
        <v>2.82707</v>
      </c>
      <c r="S782" s="42">
        <f t="shared" ca="1" si="17"/>
        <v>46717</v>
      </c>
      <c r="T782" s="43">
        <f ca="1">_xll.BInterpol('Base CDI'!$H$4:$H$28,'Base CDI'!$J$4:$J$29,S782,"Cubic","Extrapolate=Linear","MultiX=Average","Skip=True","Sort=True")</f>
        <v>13.440785488324625</v>
      </c>
      <c r="U782" s="43">
        <f ca="1">_xll.BInterpol('Base CDI'!$H$4:$H$28,'Base CDI'!$I$4:$I$29,S782,"Cubic","Extrapolate=Linear","MultiX=Average","Skip=True","Sort=True")</f>
        <v>13.41273921249816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46718</v>
      </c>
      <c r="T783" s="43">
        <f ca="1">_xll.BInterpol('Base CDI'!$H$4:$H$28,'Base CDI'!$J$4:$J$29,S783,"Cubic","Extrapolate=Linear","MultiX=Average","Skip=True","Sort=True")</f>
        <v>13.440027712678951</v>
      </c>
      <c r="U783" s="43">
        <f ca="1">_xll.BInterpol('Base CDI'!$H$4:$H$28,'Base CDI'!$I$4:$I$29,S783,"Cubic","Extrapolate=Linear","MultiX=Average","Skip=True","Sort=True")</f>
        <v>13.411925905930589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46719</v>
      </c>
      <c r="T784" s="43">
        <f ca="1">_xll.BInterpol('Base CDI'!$H$4:$H$28,'Base CDI'!$J$4:$J$29,S784,"Cubic","Extrapolate=Linear","MultiX=Average","Skip=True","Sort=True")</f>
        <v>13.439274389305687</v>
      </c>
      <c r="U784" s="43">
        <f ca="1">_xll.BInterpol('Base CDI'!$H$4:$H$28,'Base CDI'!$I$4:$I$29,S784,"Cubic","Extrapolate=Linear","MultiX=Average","Skip=True","Sort=True")</f>
        <v>13.411117255778333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46720</v>
      </c>
      <c r="T785" s="43">
        <f ca="1">_xll.BInterpol('Base CDI'!$H$4:$H$28,'Base CDI'!$J$4:$J$29,S785,"Cubic","Extrapolate=Linear","MultiX=Average","Skip=True","Sort=True")</f>
        <v>13.438525503984669</v>
      </c>
      <c r="U785" s="43">
        <f ca="1">_xll.BInterpol('Base CDI'!$H$4:$H$28,'Base CDI'!$I$4:$I$29,S785,"Cubic","Extrapolate=Linear","MultiX=Average","Skip=True","Sort=True")</f>
        <v>13.410313249354937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46721</v>
      </c>
      <c r="T786" s="43">
        <f ca="1">_xll.BInterpol('Base CDI'!$H$4:$H$28,'Base CDI'!$J$4:$J$29,S786,"Cubic","Extrapolate=Linear","MultiX=Average","Skip=True","Sort=True")</f>
        <v>13.437781042495738</v>
      </c>
      <c r="U786" s="43">
        <f ca="1">_xll.BInterpol('Base CDI'!$H$4:$H$28,'Base CDI'!$I$4:$I$29,S786,"Cubic","Extrapolate=Linear","MultiX=Average","Skip=True","Sort=True")</f>
        <v>13.409513873973955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46722</v>
      </c>
      <c r="T787" s="43">
        <f ca="1">_xll.BInterpol('Base CDI'!$H$4:$H$28,'Base CDI'!$J$4:$J$29,S787,"Cubic","Extrapolate=Linear","MultiX=Average","Skip=True","Sort=True")</f>
        <v>13.437040990618726</v>
      </c>
      <c r="U787" s="43">
        <f ca="1">_xll.BInterpol('Base CDI'!$H$4:$H$28,'Base CDI'!$I$4:$I$29,S787,"Cubic","Extrapolate=Linear","MultiX=Average","Skip=True","Sort=True")</f>
        <v>13.408719116948935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46723</v>
      </c>
      <c r="T788" s="43">
        <f ca="1">_xll.BInterpol('Base CDI'!$H$4:$H$28,'Base CDI'!$J$4:$J$29,S788,"Cubic","Extrapolate=Linear","MultiX=Average","Skip=True","Sort=True")</f>
        <v>13.436305334133475</v>
      </c>
      <c r="U788" s="43">
        <f ca="1">_xll.BInterpol('Base CDI'!$H$4:$H$28,'Base CDI'!$I$4:$I$29,S788,"Cubic","Extrapolate=Linear","MultiX=Average","Skip=True","Sort=True")</f>
        <v>13.407928965593426</v>
      </c>
    </row>
    <row r="789" spans="16:21" x14ac:dyDescent="0.25">
      <c r="P789" s="10">
        <v>35660</v>
      </c>
      <c r="Q789">
        <v>2.841974</v>
      </c>
      <c r="S789" s="42">
        <f t="shared" ca="1" si="17"/>
        <v>46724</v>
      </c>
      <c r="T789" s="43">
        <f ca="1">_xll.BInterpol('Base CDI'!$H$4:$H$28,'Base CDI'!$J$4:$J$29,S789,"Cubic","Extrapolate=Linear","MultiX=Average","Skip=True","Sort=True")</f>
        <v>13.435574058819821</v>
      </c>
      <c r="U789" s="43">
        <f ca="1">_xll.BInterpol('Base CDI'!$H$4:$H$28,'Base CDI'!$I$4:$I$29,S789,"Cubic","Extrapolate=Linear","MultiX=Average","Skip=True","Sort=True")</f>
        <v>13.407143407220978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46725</v>
      </c>
      <c r="T790" s="43">
        <f ca="1">_xll.BInterpol('Base CDI'!$H$4:$H$28,'Base CDI'!$J$4:$J$29,S790,"Cubic","Extrapolate=Linear","MultiX=Average","Skip=True","Sort=True")</f>
        <v>13.4348471504576</v>
      </c>
      <c r="U790" s="43">
        <f ca="1">_xll.BInterpol('Base CDI'!$H$4:$H$28,'Base CDI'!$I$4:$I$29,S790,"Cubic","Extrapolate=Linear","MultiX=Average","Skip=True","Sort=True")</f>
        <v>13.40636242914514</v>
      </c>
    </row>
    <row r="791" spans="16:21" x14ac:dyDescent="0.25">
      <c r="P791" s="10">
        <v>35662</v>
      </c>
      <c r="Q791">
        <v>2.846238</v>
      </c>
      <c r="S791" s="42">
        <f t="shared" ca="1" si="17"/>
        <v>46726</v>
      </c>
      <c r="T791" s="43">
        <f ca="1">_xll.BInterpol('Base CDI'!$H$4:$H$28,'Base CDI'!$J$4:$J$29,S791,"Cubic","Extrapolate=Linear","MultiX=Average","Skip=True","Sort=True")</f>
        <v>13.434124594826647</v>
      </c>
      <c r="U791" s="43">
        <f ca="1">_xll.BInterpol('Base CDI'!$H$4:$H$28,'Base CDI'!$I$4:$I$29,S791,"Cubic","Extrapolate=Linear","MultiX=Average","Skip=True","Sort=True")</f>
        <v>13.405586018679465</v>
      </c>
    </row>
    <row r="792" spans="16:21" x14ac:dyDescent="0.25">
      <c r="P792" s="10">
        <v>35663</v>
      </c>
      <c r="Q792">
        <v>2.848373</v>
      </c>
      <c r="S792" s="42">
        <f t="shared" ca="1" si="17"/>
        <v>46727</v>
      </c>
      <c r="T792" s="43">
        <f ca="1">_xll.BInterpol('Base CDI'!$H$4:$H$28,'Base CDI'!$J$4:$J$29,S792,"Cubic","Extrapolate=Linear","MultiX=Average","Skip=True","Sort=True")</f>
        <v>13.433406377706804</v>
      </c>
      <c r="U792" s="43">
        <f ca="1">_xll.BInterpol('Base CDI'!$H$4:$H$28,'Base CDI'!$I$4:$I$29,S792,"Cubic","Extrapolate=Linear","MultiX=Average","Skip=True","Sort=True")</f>
        <v>13.404814163137498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46728</v>
      </c>
      <c r="T793" s="43">
        <f ca="1">_xll.BInterpol('Base CDI'!$H$4:$H$28,'Base CDI'!$J$4:$J$29,S793,"Cubic","Extrapolate=Linear","MultiX=Average","Skip=True","Sort=True")</f>
        <v>13.432692484877906</v>
      </c>
      <c r="U793" s="43">
        <f ca="1">_xll.BInterpol('Base CDI'!$H$4:$H$28,'Base CDI'!$I$4:$I$29,S793,"Cubic","Extrapolate=Linear","MultiX=Average","Skip=True","Sort=True")</f>
        <v>13.40404684983279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46729</v>
      </c>
      <c r="T794" s="43">
        <f ca="1">_xll.BInterpol('Base CDI'!$H$4:$H$28,'Base CDI'!$J$4:$J$29,S794,"Cubic","Extrapolate=Linear","MultiX=Average","Skip=True","Sort=True")</f>
        <v>13.43198290211979</v>
      </c>
      <c r="U794" s="43">
        <f ca="1">_xll.BInterpol('Base CDI'!$H$4:$H$28,'Base CDI'!$I$4:$I$29,S794,"Cubic","Extrapolate=Linear","MultiX=Average","Skip=True","Sort=True")</f>
        <v>13.403284066078891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46730</v>
      </c>
      <c r="T795" s="43">
        <f ca="1">_xll.BInterpol('Base CDI'!$H$4:$H$28,'Base CDI'!$J$4:$J$29,S795,"Cubic","Extrapolate=Linear","MultiX=Average","Skip=True","Sort=True")</f>
        <v>13.431277615212293</v>
      </c>
      <c r="U795" s="43">
        <f ca="1">_xll.BInterpol('Base CDI'!$H$4:$H$28,'Base CDI'!$I$4:$I$29,S795,"Cubic","Extrapolate=Linear","MultiX=Average","Skip=True","Sort=True")</f>
        <v>13.402525799189352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46731</v>
      </c>
      <c r="T796" s="43">
        <f ca="1">_xll.BInterpol('Base CDI'!$H$4:$H$28,'Base CDI'!$J$4:$J$29,S796,"Cubic","Extrapolate=Linear","MultiX=Average","Skip=True","Sort=True")</f>
        <v>13.430576609935253</v>
      </c>
      <c r="U796" s="43">
        <f ca="1">_xll.BInterpol('Base CDI'!$H$4:$H$28,'Base CDI'!$I$4:$I$29,S796,"Cubic","Extrapolate=Linear","MultiX=Average","Skip=True","Sort=True")</f>
        <v>13.40177203647772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46732</v>
      </c>
      <c r="T797" s="43">
        <f ca="1">_xll.BInterpol('Base CDI'!$H$4:$H$28,'Base CDI'!$J$4:$J$29,S797,"Cubic","Extrapolate=Linear","MultiX=Average","Skip=True","Sort=True")</f>
        <v>13.429879872068508</v>
      </c>
      <c r="U797" s="43">
        <f ca="1">_xll.BInterpol('Base CDI'!$H$4:$H$28,'Base CDI'!$I$4:$I$29,S797,"Cubic","Extrapolate=Linear","MultiX=Average","Skip=True","Sort=True")</f>
        <v>13.401022765257546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46733</v>
      </c>
      <c r="T798" s="43">
        <f ca="1">_xll.BInterpol('Base CDI'!$H$4:$H$28,'Base CDI'!$J$4:$J$29,S798,"Cubic","Extrapolate=Linear","MultiX=Average","Skip=True","Sort=True")</f>
        <v>13.429187387391892</v>
      </c>
      <c r="U798" s="43">
        <f ca="1">_xll.BInterpol('Base CDI'!$H$4:$H$28,'Base CDI'!$I$4:$I$29,S798,"Cubic","Extrapolate=Linear","MultiX=Average","Skip=True","Sort=True")</f>
        <v>13.40027797284238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46734</v>
      </c>
      <c r="T799" s="43">
        <f ca="1">_xll.BInterpol('Base CDI'!$H$4:$H$28,'Base CDI'!$J$4:$J$29,S799,"Cubic","Extrapolate=Linear","MultiX=Average","Skip=True","Sort=True")</f>
        <v>13.428499141685245</v>
      </c>
      <c r="U799" s="43">
        <f ca="1">_xll.BInterpol('Base CDI'!$H$4:$H$28,'Base CDI'!$I$4:$I$29,S799,"Cubic","Extrapolate=Linear","MultiX=Average","Skip=True","Sort=True")</f>
        <v>13.39953764654577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46735</v>
      </c>
      <c r="T800" s="43">
        <f ca="1">_xll.BInterpol('Base CDI'!$H$4:$H$28,'Base CDI'!$J$4:$J$29,S800,"Cubic","Extrapolate=Linear","MultiX=Average","Skip=True","Sort=True")</f>
        <v>13.427815120728404</v>
      </c>
      <c r="U800" s="43">
        <f ca="1">_xll.BInterpol('Base CDI'!$H$4:$H$28,'Base CDI'!$I$4:$I$29,S800,"Cubic","Extrapolate=Linear","MultiX=Average","Skip=True","Sort=True")</f>
        <v>13.398801773681267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46736</v>
      </c>
      <c r="T801" s="43">
        <f ca="1">_xll.BInterpol('Base CDI'!$H$4:$H$28,'Base CDI'!$J$4:$J$29,S801,"Cubic","Extrapolate=Linear","MultiX=Average","Skip=True","Sort=True")</f>
        <v>13.427135310301205</v>
      </c>
      <c r="U801" s="43">
        <f ca="1">_xll.BInterpol('Base CDI'!$H$4:$H$28,'Base CDI'!$I$4:$I$29,S801,"Cubic","Extrapolate=Linear","MultiX=Average","Skip=True","Sort=True")</f>
        <v>13.398070341562422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46737</v>
      </c>
      <c r="T802" s="43">
        <f ca="1">_xll.BInterpol('Base CDI'!$H$4:$H$28,'Base CDI'!$J$4:$J$29,S802,"Cubic","Extrapolate=Linear","MultiX=Average","Skip=True","Sort=True")</f>
        <v>13.426459696183485</v>
      </c>
      <c r="U802" s="43">
        <f ca="1">_xll.BInterpol('Base CDI'!$H$4:$H$28,'Base CDI'!$I$4:$I$29,S802,"Cubic","Extrapolate=Linear","MultiX=Average","Skip=True","Sort=True")</f>
        <v>13.397343337502781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46738</v>
      </c>
      <c r="T803" s="43">
        <f ca="1">_xll.BInterpol('Base CDI'!$H$4:$H$28,'Base CDI'!$J$4:$J$29,S803,"Cubic","Extrapolate=Linear","MultiX=Average","Skip=True","Sort=True")</f>
        <v>13.425788264155084</v>
      </c>
      <c r="U803" s="43">
        <f ca="1">_xll.BInterpol('Base CDI'!$H$4:$H$28,'Base CDI'!$I$4:$I$29,S803,"Cubic","Extrapolate=Linear","MultiX=Average","Skip=True","Sort=True")</f>
        <v>13.396620748815897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46739</v>
      </c>
      <c r="T804" s="43">
        <f ca="1">_xll.BInterpol('Base CDI'!$H$4:$H$28,'Base CDI'!$J$4:$J$29,S804,"Cubic","Extrapolate=Linear","MultiX=Average","Skip=True","Sort=True")</f>
        <v>13.425120999995835</v>
      </c>
      <c r="U804" s="43">
        <f ca="1">_xll.BInterpol('Base CDI'!$H$4:$H$28,'Base CDI'!$I$4:$I$29,S804,"Cubic","Extrapolate=Linear","MultiX=Average","Skip=True","Sort=True")</f>
        <v>13.395902562815316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46740</v>
      </c>
      <c r="T805" s="43">
        <f ca="1">_xll.BInterpol('Base CDI'!$H$4:$H$28,'Base CDI'!$J$4:$J$29,S805,"Cubic","Extrapolate=Linear","MultiX=Average","Skip=True","Sort=True")</f>
        <v>13.424457889485579</v>
      </c>
      <c r="U805" s="43">
        <f ca="1">_xll.BInterpol('Base CDI'!$H$4:$H$28,'Base CDI'!$I$4:$I$29,S805,"Cubic","Extrapolate=Linear","MultiX=Average","Skip=True","Sort=True")</f>
        <v>13.395188766814591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46741</v>
      </c>
      <c r="T806" s="43">
        <f ca="1">_xll.BInterpol('Base CDI'!$H$4:$H$28,'Base CDI'!$J$4:$J$29,S806,"Cubic","Extrapolate=Linear","MultiX=Average","Skip=True","Sort=True")</f>
        <v>13.423798918404151</v>
      </c>
      <c r="U806" s="43">
        <f ca="1">_xll.BInterpol('Base CDI'!$H$4:$H$28,'Base CDI'!$I$4:$I$29,S806,"Cubic","Extrapolate=Linear","MultiX=Average","Skip=True","Sort=True")</f>
        <v>13.39447934812727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46742</v>
      </c>
      <c r="T807" s="43">
        <f ca="1">_xll.BInterpol('Base CDI'!$H$4:$H$28,'Base CDI'!$J$4:$J$29,S807,"Cubic","Extrapolate=Linear","MultiX=Average","Skip=True","Sort=True")</f>
        <v>13.42314407253139</v>
      </c>
      <c r="U807" s="43">
        <f ca="1">_xll.BInterpol('Base CDI'!$H$4:$H$28,'Base CDI'!$I$4:$I$29,S807,"Cubic","Extrapolate=Linear","MultiX=Average","Skip=True","Sort=True")</f>
        <v>13.393774294066903</v>
      </c>
    </row>
    <row r="808" spans="16:21" x14ac:dyDescent="0.25">
      <c r="P808" s="10">
        <v>35685</v>
      </c>
      <c r="Q808">
        <v>2.881767</v>
      </c>
      <c r="S808" s="42">
        <f t="shared" ca="1" si="17"/>
        <v>46743</v>
      </c>
      <c r="T808" s="43">
        <f ca="1">_xll.BInterpol('Base CDI'!$H$4:$H$28,'Base CDI'!$J$4:$J$29,S808,"Cubic","Extrapolate=Linear","MultiX=Average","Skip=True","Sort=True")</f>
        <v>13.422493337647131</v>
      </c>
      <c r="U808" s="43">
        <f ca="1">_xll.BInterpol('Base CDI'!$H$4:$H$28,'Base CDI'!$I$4:$I$29,S808,"Cubic","Extrapolate=Linear","MultiX=Average","Skip=True","Sort=True")</f>
        <v>13.39307359194704</v>
      </c>
    </row>
    <row r="809" spans="16:21" x14ac:dyDescent="0.25">
      <c r="P809" s="10">
        <v>35688</v>
      </c>
      <c r="Q809">
        <v>2.883842</v>
      </c>
      <c r="S809" s="42">
        <f t="shared" ca="1" si="17"/>
        <v>46744</v>
      </c>
      <c r="T809" s="43">
        <f ca="1">_xll.BInterpol('Base CDI'!$H$4:$H$28,'Base CDI'!$J$4:$J$29,S809,"Cubic","Extrapolate=Linear","MultiX=Average","Skip=True","Sort=True")</f>
        <v>13.421846699531212</v>
      </c>
      <c r="U809" s="43">
        <f ca="1">_xll.BInterpol('Base CDI'!$H$4:$H$28,'Base CDI'!$I$4:$I$29,S809,"Cubic","Extrapolate=Linear","MultiX=Average","Skip=True","Sort=True")</f>
        <v>13.392377229081228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46745</v>
      </c>
      <c r="T810" s="43">
        <f ca="1">_xll.BInterpol('Base CDI'!$H$4:$H$28,'Base CDI'!$J$4:$J$29,S810,"Cubic","Extrapolate=Linear","MultiX=Average","Skip=True","Sort=True")</f>
        <v>13.42120414396347</v>
      </c>
      <c r="U810" s="43">
        <f ca="1">_xll.BInterpol('Base CDI'!$H$4:$H$28,'Base CDI'!$I$4:$I$29,S810,"Cubic","Extrapolate=Linear","MultiX=Average","Skip=True","Sort=True")</f>
        <v>13.39168519278302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46746</v>
      </c>
      <c r="T811" s="43">
        <f ca="1">_xll.BInterpol('Base CDI'!$H$4:$H$28,'Base CDI'!$J$4:$J$29,S811,"Cubic","Extrapolate=Linear","MultiX=Average","Skip=True","Sort=True")</f>
        <v>13.420565656723744</v>
      </c>
      <c r="U811" s="43">
        <f ca="1">_xll.BInterpol('Base CDI'!$H$4:$H$28,'Base CDI'!$I$4:$I$29,S811,"Cubic","Extrapolate=Linear","MultiX=Average","Skip=True","Sort=True")</f>
        <v>13.390997470365965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46747</v>
      </c>
      <c r="T812" s="43">
        <f ca="1">_xll.BInterpol('Base CDI'!$H$4:$H$28,'Base CDI'!$J$4:$J$29,S812,"Cubic","Extrapolate=Linear","MultiX=Average","Skip=True","Sort=True")</f>
        <v>13.419931223591869</v>
      </c>
      <c r="U812" s="43">
        <f ca="1">_xll.BInterpol('Base CDI'!$H$4:$H$28,'Base CDI'!$I$4:$I$29,S812,"Cubic","Extrapolate=Linear","MultiX=Average","Skip=True","Sort=True")</f>
        <v>13.390314049143612</v>
      </c>
    </row>
    <row r="813" spans="16:21" x14ac:dyDescent="0.25">
      <c r="P813" s="10">
        <v>35692</v>
      </c>
      <c r="Q813">
        <v>2.892128</v>
      </c>
      <c r="S813" s="42">
        <f t="shared" ca="1" si="17"/>
        <v>46748</v>
      </c>
      <c r="T813" s="43">
        <f ca="1">_xll.BInterpol('Base CDI'!$H$4:$H$28,'Base CDI'!$J$4:$J$29,S813,"Cubic","Extrapolate=Linear","MultiX=Average","Skip=True","Sort=True")</f>
        <v>13.419300830347682</v>
      </c>
      <c r="U813" s="43">
        <f ca="1">_xll.BInterpol('Base CDI'!$H$4:$H$28,'Base CDI'!$I$4:$I$29,S813,"Cubic","Extrapolate=Linear","MultiX=Average","Skip=True","Sort=True")</f>
        <v>13.389634916429509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46749</v>
      </c>
      <c r="T814" s="43">
        <f ca="1">_xll.BInterpol('Base CDI'!$H$4:$H$28,'Base CDI'!$J$4:$J$29,S814,"Cubic","Extrapolate=Linear","MultiX=Average","Skip=True","Sort=True")</f>
        <v>13.418674462771023</v>
      </c>
      <c r="U814" s="43">
        <f ca="1">_xll.BInterpol('Base CDI'!$H$4:$H$28,'Base CDI'!$I$4:$I$29,S814,"Cubic","Extrapolate=Linear","MultiX=Average","Skip=True","Sort=True")</f>
        <v>13.388960059537208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46750</v>
      </c>
      <c r="T815" s="43">
        <f ca="1">_xll.BInterpol('Base CDI'!$H$4:$H$28,'Base CDI'!$J$4:$J$29,S815,"Cubic","Extrapolate=Linear","MultiX=Average","Skip=True","Sort=True")</f>
        <v>13.418052106641728</v>
      </c>
      <c r="U815" s="43">
        <f ca="1">_xll.BInterpol('Base CDI'!$H$4:$H$28,'Base CDI'!$I$4:$I$29,S815,"Cubic","Extrapolate=Linear","MultiX=Average","Skip=True","Sort=True")</f>
        <v>13.388289465780257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46751</v>
      </c>
      <c r="T816" s="43">
        <f ca="1">_xll.BInterpol('Base CDI'!$H$4:$H$28,'Base CDI'!$J$4:$J$29,S816,"Cubic","Extrapolate=Linear","MultiX=Average","Skip=True","Sort=True")</f>
        <v>13.417433747739631</v>
      </c>
      <c r="U816" s="43">
        <f ca="1">_xll.BInterpol('Base CDI'!$H$4:$H$28,'Base CDI'!$I$4:$I$29,S816,"Cubic","Extrapolate=Linear","MultiX=Average","Skip=True","Sort=True")</f>
        <v>13.387623122472206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46752</v>
      </c>
      <c r="T817" s="43">
        <f ca="1">_xll.BInterpol('Base CDI'!$H$4:$H$28,'Base CDI'!$J$4:$J$29,S817,"Cubic","Extrapolate=Linear","MultiX=Average","Skip=True","Sort=True")</f>
        <v>13.416819371844573</v>
      </c>
      <c r="U817" s="43">
        <f ca="1">_xll.BInterpol('Base CDI'!$H$4:$H$28,'Base CDI'!$I$4:$I$29,S817,"Cubic","Extrapolate=Linear","MultiX=Average","Skip=True","Sort=True")</f>
        <v>13.386961016926605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46753</v>
      </c>
      <c r="T818" s="43">
        <f ca="1">_xll.BInterpol('Base CDI'!$H$4:$H$28,'Base CDI'!$J$4:$J$29,S818,"Cubic","Extrapolate=Linear","MultiX=Average","Skip=True","Sort=True")</f>
        <v>13.416208964736391</v>
      </c>
      <c r="U818" s="43">
        <f ca="1">_xll.BInterpol('Base CDI'!$H$4:$H$28,'Base CDI'!$I$4:$I$29,S818,"Cubic","Extrapolate=Linear","MultiX=Average","Skip=True","Sort=True")</f>
        <v>13.386303136457006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46754</v>
      </c>
      <c r="T819" s="43">
        <f ca="1">_xll.BInterpol('Base CDI'!$H$4:$H$28,'Base CDI'!$J$4:$J$29,S819,"Cubic","Extrapolate=Linear","MultiX=Average","Skip=True","Sort=True")</f>
        <v>13.415602512194921</v>
      </c>
      <c r="U819" s="43">
        <f ca="1">_xll.BInterpol('Base CDI'!$H$4:$H$28,'Base CDI'!$I$4:$I$29,S819,"Cubic","Extrapolate=Linear","MultiX=Average","Skip=True","Sort=True")</f>
        <v>13.385649468376952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46755</v>
      </c>
      <c r="T820" s="43">
        <f ca="1">_xll.BInterpol('Base CDI'!$H$4:$H$28,'Base CDI'!$J$4:$J$29,S820,"Cubic","Extrapolate=Linear","MultiX=Average","Skip=True","Sort=True")</f>
        <v>13.414999999999999</v>
      </c>
      <c r="U820" s="43">
        <f ca="1">_xll.BInterpol('Base CDI'!$H$4:$H$28,'Base CDI'!$I$4:$I$29,S820,"Cubic","Extrapolate=Linear","MultiX=Average","Skip=True","Sort=True")</f>
        <v>13.385</v>
      </c>
    </row>
    <row r="821" spans="16:21" x14ac:dyDescent="0.25">
      <c r="P821" s="10">
        <v>35704</v>
      </c>
      <c r="Q821">
        <v>2.908509</v>
      </c>
      <c r="S821" s="42">
        <f t="shared" ca="1" si="17"/>
        <v>46756</v>
      </c>
      <c r="T821" s="43">
        <f ca="1">_xll.BInterpol('Base CDI'!$H$4:$H$28,'Base CDI'!$J$4:$J$29,S821,"Cubic","Extrapolate=Linear","MultiX=Average","Skip=True","Sort=True")</f>
        <v>13.414401414978578</v>
      </c>
      <c r="U821" s="43">
        <f ca="1">_xll.BInterpol('Base CDI'!$H$4:$H$28,'Base CDI'!$I$4:$I$29,S821,"Cubic","Extrapolate=Linear","MultiX=Average","Skip=True","Sort=True")</f>
        <v>13.384354719363591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46757</v>
      </c>
      <c r="T822" s="43">
        <f ca="1">_xll.BInterpol('Base CDI'!$H$4:$H$28,'Base CDI'!$J$4:$J$29,S822,"Cubic","Extrapolate=Linear","MultiX=Average","Skip=True","Sort=True")</f>
        <v>13.413806748146056</v>
      </c>
      <c r="U822" s="43">
        <f ca="1">_xll.BInterpol('Base CDI'!$H$4:$H$28,'Base CDI'!$I$4:$I$29,S822,"Cubic","Extrapolate=Linear","MultiX=Average","Skip=True","Sort=True")</f>
        <v>13.38371361740076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46758</v>
      </c>
      <c r="T823" s="43">
        <f ca="1">_xll.BInterpol('Base CDI'!$H$4:$H$28,'Base CDI'!$J$4:$J$29,S823,"Cubic","Extrapolate=Linear","MultiX=Average","Skip=True","Sort=True")</f>
        <v>13.413215991564947</v>
      </c>
      <c r="U823" s="43">
        <f ca="1">_xll.BInterpol('Base CDI'!$H$4:$H$28,'Base CDI'!$I$4:$I$29,S823,"Cubic","Extrapolate=Linear","MultiX=Average","Skip=True","Sort=True")</f>
        <v>13.383076685768437</v>
      </c>
    </row>
    <row r="824" spans="16:21" x14ac:dyDescent="0.25">
      <c r="P824" s="10">
        <v>35709</v>
      </c>
      <c r="Q824">
        <v>2.914485</v>
      </c>
      <c r="S824" s="42">
        <f t="shared" ca="1" si="17"/>
        <v>46759</v>
      </c>
      <c r="T824" s="43">
        <f ca="1">_xll.BInterpol('Base CDI'!$H$4:$H$28,'Base CDI'!$J$4:$J$29,S824,"Cubic","Extrapolate=Linear","MultiX=Average","Skip=True","Sort=True")</f>
        <v>13.412629137297765</v>
      </c>
      <c r="U824" s="43">
        <f ca="1">_xll.BInterpol('Base CDI'!$H$4:$H$28,'Base CDI'!$I$4:$I$29,S824,"Cubic","Extrapolate=Linear","MultiX=Average","Skip=True","Sort=True")</f>
        <v>13.382443916123547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46760</v>
      </c>
      <c r="T825" s="43">
        <f ca="1">_xll.BInterpol('Base CDI'!$H$4:$H$28,'Base CDI'!$J$4:$J$29,S825,"Cubic","Extrapolate=Linear","MultiX=Average","Skip=True","Sort=True")</f>
        <v>13.412046177407024</v>
      </c>
      <c r="U825" s="43">
        <f ca="1">_xll.BInterpol('Base CDI'!$H$4:$H$28,'Base CDI'!$I$4:$I$29,S825,"Cubic","Extrapolate=Linear","MultiX=Average","Skip=True","Sort=True")</f>
        <v>13.381815300123025</v>
      </c>
    </row>
    <row r="826" spans="16:21" x14ac:dyDescent="0.25">
      <c r="P826" s="10">
        <v>35711</v>
      </c>
      <c r="Q826">
        <v>2.918469</v>
      </c>
      <c r="S826" s="42">
        <f t="shared" ca="1" si="17"/>
        <v>46761</v>
      </c>
      <c r="T826" s="43">
        <f ca="1">_xll.BInterpol('Base CDI'!$H$4:$H$28,'Base CDI'!$J$4:$J$29,S826,"Cubic","Extrapolate=Linear","MultiX=Average","Skip=True","Sort=True")</f>
        <v>13.411467103955236</v>
      </c>
      <c r="U826" s="43">
        <f ca="1">_xll.BInterpol('Base CDI'!$H$4:$H$28,'Base CDI'!$I$4:$I$29,S826,"Cubic","Extrapolate=Linear","MultiX=Average","Skip=True","Sort=True")</f>
        <v>13.381190829423796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46762</v>
      </c>
      <c r="T827" s="43">
        <f ca="1">_xll.BInterpol('Base CDI'!$H$4:$H$28,'Base CDI'!$J$4:$J$29,S827,"Cubic","Extrapolate=Linear","MultiX=Average","Skip=True","Sort=True")</f>
        <v>13.410891909004913</v>
      </c>
      <c r="U827" s="43">
        <f ca="1">_xll.BInterpol('Base CDI'!$H$4:$H$28,'Base CDI'!$I$4:$I$29,S827,"Cubic","Extrapolate=Linear","MultiX=Average","Skip=True","Sort=True")</f>
        <v>13.38057049568279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46763</v>
      </c>
      <c r="T828" s="43">
        <f ca="1">_xll.BInterpol('Base CDI'!$H$4:$H$28,'Base CDI'!$J$4:$J$29,S828,"Cubic","Extrapolate=Linear","MultiX=Average","Skip=True","Sort=True")</f>
        <v>13.410320584618573</v>
      </c>
      <c r="U828" s="43">
        <f ca="1">_xll.BInterpol('Base CDI'!$H$4:$H$28,'Base CDI'!$I$4:$I$29,S828,"Cubic","Extrapolate=Linear","MultiX=Average","Skip=True","Sort=True")</f>
        <v>13.379954290556936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46764</v>
      </c>
      <c r="T829" s="43">
        <f ca="1">_xll.BInterpol('Base CDI'!$H$4:$H$28,'Base CDI'!$J$4:$J$29,S829,"Cubic","Extrapolate=Linear","MultiX=Average","Skip=True","Sort=True")</f>
        <v>13.409753122858724</v>
      </c>
      <c r="U829" s="43">
        <f ca="1">_xll.BInterpol('Base CDI'!$H$4:$H$28,'Base CDI'!$I$4:$I$29,S829,"Cubic","Extrapolate=Linear","MultiX=Average","Skip=True","Sort=True")</f>
        <v>13.379342205703164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46765</v>
      </c>
      <c r="T830" s="43">
        <f ca="1">_xll.BInterpol('Base CDI'!$H$4:$H$28,'Base CDI'!$J$4:$J$29,S830,"Cubic","Extrapolate=Linear","MultiX=Average","Skip=True","Sort=True")</f>
        <v>13.409189515787883</v>
      </c>
      <c r="U830" s="43">
        <f ca="1">_xll.BInterpol('Base CDI'!$H$4:$H$28,'Base CDI'!$I$4:$I$29,S830,"Cubic","Extrapolate=Linear","MultiX=Average","Skip=True","Sort=True")</f>
        <v>13.378734232778404</v>
      </c>
    </row>
    <row r="831" spans="16:21" x14ac:dyDescent="0.25">
      <c r="P831" s="10">
        <v>35718</v>
      </c>
      <c r="Q831">
        <v>2.928464</v>
      </c>
      <c r="S831" s="42">
        <f t="shared" ca="1" si="17"/>
        <v>46766</v>
      </c>
      <c r="T831" s="43">
        <f ca="1">_xll.BInterpol('Base CDI'!$H$4:$H$28,'Base CDI'!$J$4:$J$29,S831,"Cubic","Extrapolate=Linear","MultiX=Average","Skip=True","Sort=True")</f>
        <v>13.408629755468562</v>
      </c>
      <c r="U831" s="43">
        <f ca="1">_xll.BInterpol('Base CDI'!$H$4:$H$28,'Base CDI'!$I$4:$I$29,S831,"Cubic","Extrapolate=Linear","MultiX=Average","Skip=True","Sort=True")</f>
        <v>13.378130363439583</v>
      </c>
    </row>
    <row r="832" spans="16:21" x14ac:dyDescent="0.25">
      <c r="P832" s="10">
        <v>35719</v>
      </c>
      <c r="Q832">
        <v>2.930485</v>
      </c>
      <c r="S832" s="42">
        <f t="shared" ca="1" si="17"/>
        <v>46767</v>
      </c>
      <c r="T832" s="43">
        <f ca="1">_xll.BInterpol('Base CDI'!$H$4:$H$28,'Base CDI'!$J$4:$J$29,S832,"Cubic","Extrapolate=Linear","MultiX=Average","Skip=True","Sort=True")</f>
        <v>13.408073833963273</v>
      </c>
      <c r="U832" s="43">
        <f ca="1">_xll.BInterpol('Base CDI'!$H$4:$H$28,'Base CDI'!$I$4:$I$29,S832,"Cubic","Extrapolate=Linear","MultiX=Average","Skip=True","Sort=True")</f>
        <v>13.377530589343634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46768</v>
      </c>
      <c r="T833" s="43">
        <f ca="1">_xll.BInterpol('Base CDI'!$H$4:$H$28,'Base CDI'!$J$4:$J$29,S833,"Cubic","Extrapolate=Linear","MultiX=Average","Skip=True","Sort=True")</f>
        <v>13.407521743334533</v>
      </c>
      <c r="U833" s="43">
        <f ca="1">_xll.BInterpol('Base CDI'!$H$4:$H$28,'Base CDI'!$I$4:$I$29,S833,"Cubic","Extrapolate=Linear","MultiX=Average","Skip=True","Sort=True")</f>
        <v>13.376934902147481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46769</v>
      </c>
      <c r="T834" s="43">
        <f ca="1">_xll.BInterpol('Base CDI'!$H$4:$H$28,'Base CDI'!$J$4:$J$29,S834,"Cubic","Extrapolate=Linear","MultiX=Average","Skip=True","Sort=True")</f>
        <v>13.406973475644852</v>
      </c>
      <c r="U834" s="43">
        <f ca="1">_xll.BInterpol('Base CDI'!$H$4:$H$28,'Base CDI'!$I$4:$I$29,S834,"Cubic","Extrapolate=Linear","MultiX=Average","Skip=True","Sort=True")</f>
        <v>13.376343293508056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46770</v>
      </c>
      <c r="T835" s="43">
        <f ca="1">_xll.BInterpol('Base CDI'!$H$4:$H$28,'Base CDI'!$J$4:$J$29,S835,"Cubic","Extrapolate=Linear","MultiX=Average","Skip=True","Sort=True")</f>
        <v>13.406429022956745</v>
      </c>
      <c r="U835" s="43">
        <f ca="1">_xll.BInterpol('Base CDI'!$H$4:$H$28,'Base CDI'!$I$4:$I$29,S835,"Cubic","Extrapolate=Linear","MultiX=Average","Skip=True","Sort=True")</f>
        <v>13.375755755082288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46771</v>
      </c>
      <c r="T836" s="43">
        <f ca="1">_xll.BInterpol('Base CDI'!$H$4:$H$28,'Base CDI'!$J$4:$J$29,S836,"Cubic","Extrapolate=Linear","MultiX=Average","Skip=True","Sort=True")</f>
        <v>13.405888377332724</v>
      </c>
      <c r="U836" s="43">
        <f ca="1">_xll.BInterpol('Base CDI'!$H$4:$H$28,'Base CDI'!$I$4:$I$29,S836,"Cubic","Extrapolate=Linear","MultiX=Average","Skip=True","Sort=True")</f>
        <v>13.375172278527106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46772</v>
      </c>
      <c r="T837" s="43">
        <f ca="1">_xll.BInterpol('Base CDI'!$H$4:$H$28,'Base CDI'!$J$4:$J$29,S837,"Cubic","Extrapolate=Linear","MultiX=Average","Skip=True","Sort=True")</f>
        <v>13.405351530835304</v>
      </c>
      <c r="U837" s="43">
        <f ca="1">_xll.BInterpol('Base CDI'!$H$4:$H$28,'Base CDI'!$I$4:$I$29,S837,"Cubic","Extrapolate=Linear","MultiX=Average","Skip=True","Sort=True")</f>
        <v>13.37459285549944</v>
      </c>
    </row>
    <row r="838" spans="16:21" x14ac:dyDescent="0.25">
      <c r="P838" s="10">
        <v>35727</v>
      </c>
      <c r="Q838">
        <v>2.942599</v>
      </c>
      <c r="S838" s="42">
        <f t="shared" ca="1" si="17"/>
        <v>46773</v>
      </c>
      <c r="T838" s="43">
        <f ca="1">_xll.BInterpol('Base CDI'!$H$4:$H$28,'Base CDI'!$J$4:$J$29,S838,"Cubic","Extrapolate=Linear","MultiX=Average","Skip=True","Sort=True")</f>
        <v>13.404818475526998</v>
      </c>
      <c r="U838" s="43">
        <f ca="1">_xll.BInterpol('Base CDI'!$H$4:$H$28,'Base CDI'!$I$4:$I$29,S838,"Cubic","Extrapolate=Linear","MultiX=Average","Skip=True","Sort=True")</f>
        <v>13.374017477656219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46774</v>
      </c>
      <c r="T839" s="43">
        <f ca="1">_xll.BInterpol('Base CDI'!$H$4:$H$28,'Base CDI'!$J$4:$J$29,S839,"Cubic","Extrapolate=Linear","MultiX=Average","Skip=True","Sort=True")</f>
        <v>13.404289203470318</v>
      </c>
      <c r="U839" s="43">
        <f ca="1">_xll.BInterpol('Base CDI'!$H$4:$H$28,'Base CDI'!$I$4:$I$29,S839,"Cubic","Extrapolate=Linear","MultiX=Average","Skip=True","Sort=True")</f>
        <v>13.373446136654371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46775</v>
      </c>
      <c r="T840" s="43">
        <f ca="1">_xll.BInterpol('Base CDI'!$H$4:$H$28,'Base CDI'!$J$4:$J$29,S840,"Cubic","Extrapolate=Linear","MultiX=Average","Skip=True","Sort=True")</f>
        <v>13.40376370672778</v>
      </c>
      <c r="U840" s="43">
        <f ca="1">_xll.BInterpol('Base CDI'!$H$4:$H$28,'Base CDI'!$I$4:$I$29,S840,"Cubic","Extrapolate=Linear","MultiX=Average","Skip=True","Sort=True")</f>
        <v>13.372878824150826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46776</v>
      </c>
      <c r="T841" s="43">
        <f ca="1">_xll.BInterpol('Base CDI'!$H$4:$H$28,'Base CDI'!$J$4:$J$29,S841,"Cubic","Extrapolate=Linear","MultiX=Average","Skip=True","Sort=True")</f>
        <v>13.403241977361894</v>
      </c>
      <c r="U841" s="43">
        <f ca="1">_xll.BInterpol('Base CDI'!$H$4:$H$28,'Base CDI'!$I$4:$I$29,S841,"Cubic","Extrapolate=Linear","MultiX=Average","Skip=True","Sort=True")</f>
        <v>13.372315531802512</v>
      </c>
    </row>
    <row r="842" spans="16:21" x14ac:dyDescent="0.25">
      <c r="P842" s="10">
        <v>35733</v>
      </c>
      <c r="Q842">
        <v>2.950739</v>
      </c>
      <c r="S842" s="42">
        <f t="shared" ca="1" si="17"/>
        <v>46777</v>
      </c>
      <c r="T842" s="43">
        <f ca="1">_xll.BInterpol('Base CDI'!$H$4:$H$28,'Base CDI'!$J$4:$J$29,S842,"Cubic","Extrapolate=Linear","MultiX=Average","Skip=True","Sort=True")</f>
        <v>13.402724007435175</v>
      </c>
      <c r="U842" s="43">
        <f ca="1">_xll.BInterpol('Base CDI'!$H$4:$H$28,'Base CDI'!$I$4:$I$29,S842,"Cubic","Extrapolate=Linear","MultiX=Average","Skip=True","Sort=True")</f>
        <v>13.37175625126636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46778</v>
      </c>
      <c r="T843" s="43">
        <f ca="1">_xll.BInterpol('Base CDI'!$H$4:$H$28,'Base CDI'!$J$4:$J$29,S843,"Cubic","Extrapolate=Linear","MultiX=Average","Skip=True","Sort=True")</f>
        <v>13.402209789010138</v>
      </c>
      <c r="U843" s="43">
        <f ca="1">_xll.BInterpol('Base CDI'!$H$4:$H$28,'Base CDI'!$I$4:$I$29,S843,"Cubic","Extrapolate=Linear","MultiX=Average","Skip=True","Sort=True")</f>
        <v>13.371200974199299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46779</v>
      </c>
      <c r="T844" s="43">
        <f ca="1">_xll.BInterpol('Base CDI'!$H$4:$H$28,'Base CDI'!$J$4:$J$29,S844,"Cubic","Extrapolate=Linear","MultiX=Average","Skip=True","Sort=True")</f>
        <v>13.401699314149292</v>
      </c>
      <c r="U844" s="43">
        <f ca="1">_xll.BInterpol('Base CDI'!$H$4:$H$28,'Base CDI'!$I$4:$I$29,S844,"Cubic","Extrapolate=Linear","MultiX=Average","Skip=True","Sort=True")</f>
        <v>13.370649692258256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46780</v>
      </c>
      <c r="T845" s="43">
        <f ca="1">_xll.BInterpol('Base CDI'!$H$4:$H$28,'Base CDI'!$J$4:$J$29,S845,"Cubic","Extrapolate=Linear","MultiX=Average","Skip=True","Sort=True")</f>
        <v>13.401192574915155</v>
      </c>
      <c r="U845" s="43">
        <f ca="1">_xll.BInterpol('Base CDI'!$H$4:$H$28,'Base CDI'!$I$4:$I$29,S845,"Cubic","Extrapolate=Linear","MultiX=Average","Skip=True","Sort=True")</f>
        <v>13.370102397100164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46781</v>
      </c>
      <c r="T846" s="43">
        <f ca="1">_xll.BInterpol('Base CDI'!$H$4:$H$28,'Base CDI'!$J$4:$J$29,S846,"Cubic","Extrapolate=Linear","MultiX=Average","Skip=True","Sort=True")</f>
        <v>13.400689563370239</v>
      </c>
      <c r="U846" s="43">
        <f ca="1">_xll.BInterpol('Base CDI'!$H$4:$H$28,'Base CDI'!$I$4:$I$29,S846,"Cubic","Extrapolate=Linear","MultiX=Average","Skip=True","Sort=True")</f>
        <v>13.369559080381949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46782</v>
      </c>
      <c r="T847" s="43">
        <f ca="1">_xll.BInterpol('Base CDI'!$H$4:$H$28,'Base CDI'!$J$4:$J$29,S847,"Cubic","Extrapolate=Linear","MultiX=Average","Skip=True","Sort=True")</f>
        <v>13.400190271577054</v>
      </c>
      <c r="U847" s="43">
        <f ca="1">_xll.BInterpol('Base CDI'!$H$4:$H$28,'Base CDI'!$I$4:$I$29,S847,"Cubic","Extrapolate=Linear","MultiX=Average","Skip=True","Sort=True")</f>
        <v>13.369019733760542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46783</v>
      </c>
      <c r="T848" s="43">
        <f ca="1">_xll.BInterpol('Base CDI'!$H$4:$H$28,'Base CDI'!$J$4:$J$29,S848,"Cubic","Extrapolate=Linear","MultiX=Average","Skip=True","Sort=True")</f>
        <v>13.399694691598119</v>
      </c>
      <c r="U848" s="43">
        <f ca="1">_xll.BInterpol('Base CDI'!$H$4:$H$28,'Base CDI'!$I$4:$I$29,S848,"Cubic","Extrapolate=Linear","MultiX=Average","Skip=True","Sort=True")</f>
        <v>13.368484348892871</v>
      </c>
    </row>
    <row r="849" spans="16:21" x14ac:dyDescent="0.25">
      <c r="P849" s="10">
        <v>35744</v>
      </c>
      <c r="Q849">
        <v>2.979241</v>
      </c>
      <c r="S849" s="42">
        <f t="shared" ca="1" si="18"/>
        <v>46784</v>
      </c>
      <c r="T849" s="43">
        <f ca="1">_xll.BInterpol('Base CDI'!$H$4:$H$28,'Base CDI'!$J$4:$J$29,S849,"Cubic","Extrapolate=Linear","MultiX=Average","Skip=True","Sort=True")</f>
        <v>13.399202815495943</v>
      </c>
      <c r="U849" s="43">
        <f ca="1">_xll.BInterpol('Base CDI'!$H$4:$H$28,'Base CDI'!$I$4:$I$29,S849,"Cubic","Extrapolate=Linear","MultiX=Average","Skip=True","Sort=True")</f>
        <v>13.367952917435865</v>
      </c>
    </row>
    <row r="850" spans="16:21" x14ac:dyDescent="0.25">
      <c r="P850" s="10">
        <v>35745</v>
      </c>
      <c r="Q850">
        <v>2.98366</v>
      </c>
      <c r="S850" s="42">
        <f t="shared" ca="1" si="18"/>
        <v>46785</v>
      </c>
      <c r="T850" s="43">
        <f ca="1">_xll.BInterpol('Base CDI'!$H$4:$H$28,'Base CDI'!$J$4:$J$29,S850,"Cubic","Extrapolate=Linear","MultiX=Average","Skip=True","Sort=True")</f>
        <v>13.398714635333041</v>
      </c>
      <c r="U850" s="43">
        <f ca="1">_xll.BInterpol('Base CDI'!$H$4:$H$28,'Base CDI'!$I$4:$I$29,S850,"Cubic","Extrapolate=Linear","MultiX=Average","Skip=True","Sort=True")</f>
        <v>13.367425431046454</v>
      </c>
    </row>
    <row r="851" spans="16:21" x14ac:dyDescent="0.25">
      <c r="P851" s="10">
        <v>35746</v>
      </c>
      <c r="Q851">
        <v>2.988086</v>
      </c>
      <c r="S851" s="42">
        <f t="shared" ca="1" si="18"/>
        <v>46786</v>
      </c>
      <c r="T851" s="43">
        <f ca="1">_xll.BInterpol('Base CDI'!$H$4:$H$28,'Base CDI'!$J$4:$J$29,S851,"Cubic","Extrapolate=Linear","MultiX=Average","Skip=True","Sort=True")</f>
        <v>13.398230143171928</v>
      </c>
      <c r="U851" s="43">
        <f ca="1">_xll.BInterpol('Base CDI'!$H$4:$H$28,'Base CDI'!$I$4:$I$29,S851,"Cubic","Extrapolate=Linear","MultiX=Average","Skip=True","Sort=True")</f>
        <v>13.366901881381567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46787</v>
      </c>
      <c r="T852" s="43">
        <f ca="1">_xll.BInterpol('Base CDI'!$H$4:$H$28,'Base CDI'!$J$4:$J$29,S852,"Cubic","Extrapolate=Linear","MultiX=Average","Skip=True","Sort=True")</f>
        <v>13.397749331075113</v>
      </c>
      <c r="U852" s="43">
        <f ca="1">_xll.BInterpol('Base CDI'!$H$4:$H$28,'Base CDI'!$I$4:$I$29,S852,"Cubic","Extrapolate=Linear","MultiX=Average","Skip=True","Sort=True")</f>
        <v>13.366382260098133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46788</v>
      </c>
      <c r="T853" s="43">
        <f ca="1">_xll.BInterpol('Base CDI'!$H$4:$H$28,'Base CDI'!$J$4:$J$29,S853,"Cubic","Extrapolate=Linear","MultiX=Average","Skip=True","Sort=True")</f>
        <v>13.397272191105113</v>
      </c>
      <c r="U853" s="43">
        <f ca="1">_xll.BInterpol('Base CDI'!$H$4:$H$28,'Base CDI'!$I$4:$I$29,S853,"Cubic","Extrapolate=Linear","MultiX=Average","Skip=True","Sort=True")</f>
        <v>13.365866558853082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46789</v>
      </c>
      <c r="T854" s="43">
        <f ca="1">_xll.BInterpol('Base CDI'!$H$4:$H$28,'Base CDI'!$J$4:$J$29,S854,"Cubic","Extrapolate=Linear","MultiX=Average","Skip=True","Sort=True")</f>
        <v>13.39679871532444</v>
      </c>
      <c r="U854" s="43">
        <f ca="1">_xll.BInterpol('Base CDI'!$H$4:$H$28,'Base CDI'!$I$4:$I$29,S854,"Cubic","Extrapolate=Linear","MultiX=Average","Skip=True","Sort=True")</f>
        <v>13.365354769303341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46790</v>
      </c>
      <c r="T855" s="43">
        <f ca="1">_xll.BInterpol('Base CDI'!$H$4:$H$28,'Base CDI'!$J$4:$J$29,S855,"Cubic","Extrapolate=Linear","MultiX=Average","Skip=True","Sort=True")</f>
        <v>13.396328895795607</v>
      </c>
      <c r="U855" s="43">
        <f ca="1">_xll.BInterpol('Base CDI'!$H$4:$H$28,'Base CDI'!$I$4:$I$29,S855,"Cubic","Extrapolate=Linear","MultiX=Average","Skip=True","Sort=True")</f>
        <v>13.364846883105843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46791</v>
      </c>
      <c r="T856" s="43">
        <f ca="1">_xll.BInterpol('Base CDI'!$H$4:$H$28,'Base CDI'!$J$4:$J$29,S856,"Cubic","Extrapolate=Linear","MultiX=Average","Skip=True","Sort=True")</f>
        <v>13.395862724581129</v>
      </c>
      <c r="U856" s="43">
        <f ca="1">_xll.BInterpol('Base CDI'!$H$4:$H$28,'Base CDI'!$I$4:$I$29,S856,"Cubic","Extrapolate=Linear","MultiX=Average","Skip=True","Sort=True")</f>
        <v>13.364342891917513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46792</v>
      </c>
      <c r="T857" s="43">
        <f ca="1">_xll.BInterpol('Base CDI'!$H$4:$H$28,'Base CDI'!$J$4:$J$29,S857,"Cubic","Extrapolate=Linear","MultiX=Average","Skip=True","Sort=True")</f>
        <v>13.395400193743518</v>
      </c>
      <c r="U857" s="43">
        <f ca="1">_xll.BInterpol('Base CDI'!$H$4:$H$28,'Base CDI'!$I$4:$I$29,S857,"Cubic","Extrapolate=Linear","MultiX=Average","Skip=True","Sort=True")</f>
        <v>13.363842787395283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46793</v>
      </c>
      <c r="T858" s="43">
        <f ca="1">_xll.BInterpol('Base CDI'!$H$4:$H$28,'Base CDI'!$J$4:$J$29,S858,"Cubic","Extrapolate=Linear","MultiX=Average","Skip=True","Sort=True")</f>
        <v>13.394941295345287</v>
      </c>
      <c r="U858" s="43">
        <f ca="1">_xll.BInterpol('Base CDI'!$H$4:$H$28,'Base CDI'!$I$4:$I$29,S858,"Cubic","Extrapolate=Linear","MultiX=Average","Skip=True","Sort=True")</f>
        <v>13.363346561196082</v>
      </c>
    </row>
    <row r="859" spans="16:21" x14ac:dyDescent="0.25">
      <c r="P859" s="10">
        <v>35758</v>
      </c>
      <c r="Q859">
        <v>3.02373</v>
      </c>
      <c r="S859" s="42">
        <f t="shared" ca="1" si="18"/>
        <v>46794</v>
      </c>
      <c r="T859" s="43">
        <f ca="1">_xll.BInterpol('Base CDI'!$H$4:$H$28,'Base CDI'!$J$4:$J$29,S859,"Cubic","Extrapolate=Linear","MultiX=Average","Skip=True","Sort=True")</f>
        <v>13.39448602144895</v>
      </c>
      <c r="U859" s="43">
        <f ca="1">_xll.BInterpol('Base CDI'!$H$4:$H$28,'Base CDI'!$I$4:$I$29,S859,"Cubic","Extrapolate=Linear","MultiX=Average","Skip=True","Sort=True")</f>
        <v>13.362854204976838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46795</v>
      </c>
      <c r="T860" s="43">
        <f ca="1">_xll.BInterpol('Base CDI'!$H$4:$H$28,'Base CDI'!$J$4:$J$29,S860,"Cubic","Extrapolate=Linear","MultiX=Average","Skip=True","Sort=True")</f>
        <v>13.394034364117021</v>
      </c>
      <c r="U860" s="43">
        <f ca="1">_xll.BInterpol('Base CDI'!$H$4:$H$28,'Base CDI'!$I$4:$I$29,S860,"Cubic","Extrapolate=Linear","MultiX=Average","Skip=True","Sort=True")</f>
        <v>13.36236571039448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46796</v>
      </c>
      <c r="T861" s="43">
        <f ca="1">_xll.BInterpol('Base CDI'!$H$4:$H$28,'Base CDI'!$J$4:$J$29,S861,"Cubic","Extrapolate=Linear","MultiX=Average","Skip=True","Sort=True")</f>
        <v>13.393586315412012</v>
      </c>
      <c r="U861" s="43">
        <f ca="1">_xll.BInterpol('Base CDI'!$H$4:$H$28,'Base CDI'!$I$4:$I$29,S861,"Cubic","Extrapolate=Linear","MultiX=Average","Skip=True","Sort=True")</f>
        <v>13.361881069105937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46797</v>
      </c>
      <c r="T862" s="43">
        <f ca="1">_xll.BInterpol('Base CDI'!$H$4:$H$28,'Base CDI'!$J$4:$J$29,S862,"Cubic","Extrapolate=Linear","MultiX=Average","Skip=True","Sort=True")</f>
        <v>13.393141867396437</v>
      </c>
      <c r="U862" s="43">
        <f ca="1">_xll.BInterpol('Base CDI'!$H$4:$H$28,'Base CDI'!$I$4:$I$29,S862,"Cubic","Extrapolate=Linear","MultiX=Average","Skip=True","Sort=True")</f>
        <v>13.361400272768142</v>
      </c>
    </row>
    <row r="863" spans="16:21" x14ac:dyDescent="0.25">
      <c r="P863" s="10">
        <v>35762</v>
      </c>
      <c r="Q863">
        <v>3.041741</v>
      </c>
      <c r="S863" s="42">
        <f t="shared" ca="1" si="18"/>
        <v>46798</v>
      </c>
      <c r="T863" s="43">
        <f ca="1">_xll.BInterpol('Base CDI'!$H$4:$H$28,'Base CDI'!$J$4:$J$29,S863,"Cubic","Extrapolate=Linear","MultiX=Average","Skip=True","Sort=True")</f>
        <v>13.392701012132809</v>
      </c>
      <c r="U863" s="43">
        <f ca="1">_xll.BInterpol('Base CDI'!$H$4:$H$28,'Base CDI'!$I$4:$I$29,S863,"Cubic","Extrapolate=Linear","MultiX=Average","Skip=True","Sort=True")</f>
        <v>13.360923313038018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46799</v>
      </c>
      <c r="T864" s="43">
        <f ca="1">_xll.BInterpol('Base CDI'!$H$4:$H$28,'Base CDI'!$J$4:$J$29,S864,"Cubic","Extrapolate=Linear","MultiX=Average","Skip=True","Sort=True")</f>
        <v>13.392263741683642</v>
      </c>
      <c r="U864" s="43">
        <f ca="1">_xll.BInterpol('Base CDI'!$H$4:$H$28,'Base CDI'!$I$4:$I$29,S864,"Cubic","Extrapolate=Linear","MultiX=Average","Skip=True","Sort=True")</f>
        <v>13.360450181572499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46800</v>
      </c>
      <c r="T865" s="43">
        <f ca="1">_xll.BInterpol('Base CDI'!$H$4:$H$28,'Base CDI'!$J$4:$J$29,S865,"Cubic","Extrapolate=Linear","MultiX=Average","Skip=True","Sort=True")</f>
        <v>13.391830048111451</v>
      </c>
      <c r="U865" s="43">
        <f ca="1">_xll.BInterpol('Base CDI'!$H$4:$H$28,'Base CDI'!$I$4:$I$29,S865,"Cubic","Extrapolate=Linear","MultiX=Average","Skip=True","Sort=True")</f>
        <v>13.359980870028513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46801</v>
      </c>
      <c r="T866" s="43">
        <f ca="1">_xll.BInterpol('Base CDI'!$H$4:$H$28,'Base CDI'!$J$4:$J$29,S866,"Cubic","Extrapolate=Linear","MultiX=Average","Skip=True","Sort=True")</f>
        <v>13.391399923478746</v>
      </c>
      <c r="U866" s="43">
        <f ca="1">_xll.BInterpol('Base CDI'!$H$4:$H$28,'Base CDI'!$I$4:$I$29,S866,"Cubic","Extrapolate=Linear","MultiX=Average","Skip=True","Sort=True")</f>
        <v>13.359515370062988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46802</v>
      </c>
      <c r="T867" s="43">
        <f ca="1">_xll.BInterpol('Base CDI'!$H$4:$H$28,'Base CDI'!$J$4:$J$29,S867,"Cubic","Extrapolate=Linear","MultiX=Average","Skip=True","Sort=True")</f>
        <v>13.390973359848042</v>
      </c>
      <c r="U867" s="43">
        <f ca="1">_xll.BInterpol('Base CDI'!$H$4:$H$28,'Base CDI'!$I$4:$I$29,S867,"Cubic","Extrapolate=Linear","MultiX=Average","Skip=True","Sort=True")</f>
        <v>13.359053673332856</v>
      </c>
    </row>
    <row r="868" spans="16:21" x14ac:dyDescent="0.25">
      <c r="P868" s="10">
        <v>35769</v>
      </c>
      <c r="Q868">
        <v>3.06141</v>
      </c>
      <c r="S868" s="42">
        <f t="shared" ca="1" si="18"/>
        <v>46803</v>
      </c>
      <c r="T868" s="43">
        <f ca="1">_xll.BInterpol('Base CDI'!$H$4:$H$28,'Base CDI'!$J$4:$J$29,S868,"Cubic","Extrapolate=Linear","MultiX=Average","Skip=True","Sort=True")</f>
        <v>13.390550349281851</v>
      </c>
      <c r="U868" s="43">
        <f ca="1">_xll.BInterpol('Base CDI'!$H$4:$H$28,'Base CDI'!$I$4:$I$29,S868,"Cubic","Extrapolate=Linear","MultiX=Average","Skip=True","Sort=True")</f>
        <v>13.358595771495041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46804</v>
      </c>
      <c r="T869" s="43">
        <f ca="1">_xll.BInterpol('Base CDI'!$H$4:$H$28,'Base CDI'!$J$4:$J$29,S869,"Cubic","Extrapolate=Linear","MultiX=Average","Skip=True","Sort=True")</f>
        <v>13.390130883842689</v>
      </c>
      <c r="U869" s="43">
        <f ca="1">_xll.BInterpol('Base CDI'!$H$4:$H$28,'Base CDI'!$I$4:$I$29,S869,"Cubic","Extrapolate=Linear","MultiX=Average","Skip=True","Sort=True")</f>
        <v>13.358141656206479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46805</v>
      </c>
      <c r="T870" s="43">
        <f ca="1">_xll.BInterpol('Base CDI'!$H$4:$H$28,'Base CDI'!$J$4:$J$29,S870,"Cubic","Extrapolate=Linear","MultiX=Average","Skip=True","Sort=True")</f>
        <v>13.389714955593067</v>
      </c>
      <c r="U870" s="43">
        <f ca="1">_xll.BInterpol('Base CDI'!$H$4:$H$28,'Base CDI'!$I$4:$I$29,S870,"Cubic","Extrapolate=Linear","MultiX=Average","Skip=True","Sort=True")</f>
        <v>13.357691319124093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46806</v>
      </c>
      <c r="T871" s="43">
        <f ca="1">_xll.BInterpol('Base CDI'!$H$4:$H$28,'Base CDI'!$J$4:$J$29,S871,"Cubic","Extrapolate=Linear","MultiX=Average","Skip=True","Sort=True")</f>
        <v>13.389302556595499</v>
      </c>
      <c r="U871" s="43">
        <f ca="1">_xll.BInterpol('Base CDI'!$H$4:$H$28,'Base CDI'!$I$4:$I$29,S871,"Cubic","Extrapolate=Linear","MultiX=Average","Skip=True","Sort=True")</f>
        <v>13.357244751904815</v>
      </c>
    </row>
    <row r="872" spans="16:21" x14ac:dyDescent="0.25">
      <c r="P872" s="10">
        <v>35775</v>
      </c>
      <c r="Q872">
        <v>3.077248</v>
      </c>
      <c r="S872" s="42">
        <f t="shared" ca="1" si="18"/>
        <v>46807</v>
      </c>
      <c r="T872" s="43">
        <f ca="1">_xll.BInterpol('Base CDI'!$H$4:$H$28,'Base CDI'!$J$4:$J$29,S872,"Cubic","Extrapolate=Linear","MultiX=Average","Skip=True","Sort=True")</f>
        <v>13.388893678912499</v>
      </c>
      <c r="U872" s="43">
        <f ca="1">_xll.BInterpol('Base CDI'!$H$4:$H$28,'Base CDI'!$I$4:$I$29,S872,"Cubic","Extrapolate=Linear","MultiX=Average","Skip=True","Sort=True")</f>
        <v>13.356801946205575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46808</v>
      </c>
      <c r="T873" s="43">
        <f ca="1">_xll.BInterpol('Base CDI'!$H$4:$H$28,'Base CDI'!$J$4:$J$29,S873,"Cubic","Extrapolate=Linear","MultiX=Average","Skip=True","Sort=True")</f>
        <v>13.38848831460658</v>
      </c>
      <c r="U873" s="43">
        <f ca="1">_xll.BInterpol('Base CDI'!$H$4:$H$28,'Base CDI'!$I$4:$I$29,S873,"Cubic","Extrapolate=Linear","MultiX=Average","Skip=True","Sort=True")</f>
        <v>13.356362893683301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46809</v>
      </c>
      <c r="T874" s="43">
        <f ca="1">_xll.BInterpol('Base CDI'!$H$4:$H$28,'Base CDI'!$J$4:$J$29,S874,"Cubic","Extrapolate=Linear","MultiX=Average","Skip=True","Sort=True")</f>
        <v>13.388086455740256</v>
      </c>
      <c r="U874" s="43">
        <f ca="1">_xll.BInterpol('Base CDI'!$H$4:$H$28,'Base CDI'!$I$4:$I$29,S874,"Cubic","Extrapolate=Linear","MultiX=Average","Skip=True","Sort=True")</f>
        <v>13.355927585994921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46810</v>
      </c>
      <c r="T875" s="43">
        <f ca="1">_xll.BInterpol('Base CDI'!$H$4:$H$28,'Base CDI'!$J$4:$J$29,S875,"Cubic","Extrapolate=Linear","MultiX=Average","Skip=True","Sort=True")</f>
        <v>13.387688094376038</v>
      </c>
      <c r="U875" s="43">
        <f ca="1">_xll.BInterpol('Base CDI'!$H$4:$H$28,'Base CDI'!$I$4:$I$29,S875,"Cubic","Extrapolate=Linear","MultiX=Average","Skip=True","Sort=True")</f>
        <v>13.355496014797367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46811</v>
      </c>
      <c r="T876" s="43">
        <f ca="1">_xll.BInterpol('Base CDI'!$H$4:$H$28,'Base CDI'!$J$4:$J$29,S876,"Cubic","Extrapolate=Linear","MultiX=Average","Skip=True","Sort=True")</f>
        <v>13.38729322257644</v>
      </c>
      <c r="U876" s="43">
        <f ca="1">_xll.BInterpol('Base CDI'!$H$4:$H$28,'Base CDI'!$I$4:$I$29,S876,"Cubic","Extrapolate=Linear","MultiX=Average","Skip=True","Sort=True")</f>
        <v>13.355068171747567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46812</v>
      </c>
      <c r="T877" s="43">
        <f ca="1">_xll.BInterpol('Base CDI'!$H$4:$H$28,'Base CDI'!$J$4:$J$29,S877,"Cubic","Extrapolate=Linear","MultiX=Average","Skip=True","Sort=True")</f>
        <v>13.386901832403979</v>
      </c>
      <c r="U877" s="43">
        <f ca="1">_xll.BInterpol('Base CDI'!$H$4:$H$28,'Base CDI'!$I$4:$I$29,S877,"Cubic","Extrapolate=Linear","MultiX=Average","Skip=True","Sort=True")</f>
        <v>13.354644048502449</v>
      </c>
    </row>
    <row r="878" spans="16:21" x14ac:dyDescent="0.25">
      <c r="P878" s="10">
        <v>35783</v>
      </c>
      <c r="Q878">
        <v>3.101308</v>
      </c>
      <c r="S878" s="42">
        <f t="shared" ca="1" si="18"/>
        <v>46813</v>
      </c>
      <c r="T878" s="43">
        <f ca="1">_xll.BInterpol('Base CDI'!$H$4:$H$28,'Base CDI'!$J$4:$J$29,S878,"Cubic","Extrapolate=Linear","MultiX=Average","Skip=True","Sort=True")</f>
        <v>13.386513915921165</v>
      </c>
      <c r="U878" s="43">
        <f ca="1">_xll.BInterpol('Base CDI'!$H$4:$H$28,'Base CDI'!$I$4:$I$29,S878,"Cubic","Extrapolate=Linear","MultiX=Average","Skip=True","Sort=True")</f>
        <v>13.354223636718944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46814</v>
      </c>
      <c r="T879" s="43">
        <f ca="1">_xll.BInterpol('Base CDI'!$H$4:$H$28,'Base CDI'!$J$4:$J$29,S879,"Cubic","Extrapolate=Linear","MultiX=Average","Skip=True","Sort=True")</f>
        <v>13.386129465190511</v>
      </c>
      <c r="U879" s="43">
        <f ca="1">_xll.BInterpol('Base CDI'!$H$4:$H$28,'Base CDI'!$I$4:$I$29,S879,"Cubic","Extrapolate=Linear","MultiX=Average","Skip=True","Sort=True")</f>
        <v>13.353806928053979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46815</v>
      </c>
      <c r="T880" s="43">
        <f ca="1">_xll.BInterpol('Base CDI'!$H$4:$H$28,'Base CDI'!$J$4:$J$29,S880,"Cubic","Extrapolate=Linear","MultiX=Average","Skip=True","Sort=True")</f>
        <v>13.385748472274532</v>
      </c>
      <c r="U880" s="43">
        <f ca="1">_xll.BInterpol('Base CDI'!$H$4:$H$28,'Base CDI'!$I$4:$I$29,S880,"Cubic","Extrapolate=Linear","MultiX=Average","Skip=True","Sort=True")</f>
        <v>13.353393914164485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46816</v>
      </c>
      <c r="T881" s="43">
        <f ca="1">_xll.BInterpol('Base CDI'!$H$4:$H$28,'Base CDI'!$J$4:$J$29,S881,"Cubic","Extrapolate=Linear","MultiX=Average","Skip=True","Sort=True")</f>
        <v>13.385370929235741</v>
      </c>
      <c r="U881" s="43">
        <f ca="1">_xll.BInterpol('Base CDI'!$H$4:$H$28,'Base CDI'!$I$4:$I$29,S881,"Cubic","Extrapolate=Linear","MultiX=Average","Skip=True","Sort=True")</f>
        <v>13.35298458670739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46817</v>
      </c>
      <c r="T882" s="43">
        <f ca="1">_xll.BInterpol('Base CDI'!$H$4:$H$28,'Base CDI'!$J$4:$J$29,S882,"Cubic","Extrapolate=Linear","MultiX=Average","Skip=True","Sort=True")</f>
        <v>13.38499682813665</v>
      </c>
      <c r="U882" s="43">
        <f ca="1">_xll.BInterpol('Base CDI'!$H$4:$H$28,'Base CDI'!$I$4:$I$29,S882,"Cubic","Extrapolate=Linear","MultiX=Average","Skip=True","Sort=True")</f>
        <v>13.352578937339624</v>
      </c>
    </row>
    <row r="883" spans="16:21" x14ac:dyDescent="0.25">
      <c r="P883" s="10">
        <v>35793</v>
      </c>
      <c r="Q883">
        <v>3.122112</v>
      </c>
      <c r="S883" s="42">
        <f t="shared" ca="1" si="18"/>
        <v>46818</v>
      </c>
      <c r="T883" s="43">
        <f ca="1">_xll.BInterpol('Base CDI'!$H$4:$H$28,'Base CDI'!$J$4:$J$29,S883,"Cubic","Extrapolate=Linear","MultiX=Average","Skip=True","Sort=True")</f>
        <v>13.384626161039774</v>
      </c>
      <c r="U883" s="43">
        <f ca="1">_xll.BInterpol('Base CDI'!$H$4:$H$28,'Base CDI'!$I$4:$I$29,S883,"Cubic","Extrapolate=Linear","MultiX=Average","Skip=True","Sort=True")</f>
        <v>13.352176957718118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46819</v>
      </c>
      <c r="T884" s="43">
        <f ca="1">_xll.BInterpol('Base CDI'!$H$4:$H$28,'Base CDI'!$J$4:$J$29,S884,"Cubic","Extrapolate=Linear","MultiX=Average","Skip=True","Sort=True")</f>
        <v>13.384258920007627</v>
      </c>
      <c r="U884" s="43">
        <f ca="1">_xll.BInterpol('Base CDI'!$H$4:$H$28,'Base CDI'!$I$4:$I$29,S884,"Cubic","Extrapolate=Linear","MultiX=Average","Skip=True","Sort=True")</f>
        <v>13.351778639499797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46820</v>
      </c>
      <c r="T885" s="43">
        <f ca="1">_xll.BInterpol('Base CDI'!$H$4:$H$28,'Base CDI'!$J$4:$J$29,S885,"Cubic","Extrapolate=Linear","MultiX=Average","Skip=True","Sort=True")</f>
        <v>13.38389509710272</v>
      </c>
      <c r="U885" s="43">
        <f ca="1">_xll.BInterpol('Base CDI'!$H$4:$H$28,'Base CDI'!$I$4:$I$29,S885,"Cubic","Extrapolate=Linear","MultiX=Average","Skip=True","Sort=True")</f>
        <v>13.351383974341594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46821</v>
      </c>
      <c r="T886" s="43">
        <f ca="1">_xll.BInterpol('Base CDI'!$H$4:$H$28,'Base CDI'!$J$4:$J$29,S886,"Cubic","Extrapolate=Linear","MultiX=Average","Skip=True","Sort=True")</f>
        <v>13.383534684387566</v>
      </c>
      <c r="U886" s="43">
        <f ca="1">_xll.BInterpol('Base CDI'!$H$4:$H$28,'Base CDI'!$I$4:$I$29,S886,"Cubic","Extrapolate=Linear","MultiX=Average","Skip=True","Sort=True")</f>
        <v>13.350992953900436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46822</v>
      </c>
      <c r="T887" s="43">
        <f ca="1">_xll.BInterpol('Base CDI'!$H$4:$H$28,'Base CDI'!$J$4:$J$29,S887,"Cubic","Extrapolate=Linear","MultiX=Average","Skip=True","Sort=True")</f>
        <v>13.383177673924683</v>
      </c>
      <c r="U887" s="43">
        <f ca="1">_xll.BInterpol('Base CDI'!$H$4:$H$28,'Base CDI'!$I$4:$I$29,S887,"Cubic","Extrapolate=Linear","MultiX=Average","Skip=True","Sort=True")</f>
        <v>13.350605569833252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46823</v>
      </c>
      <c r="T888" s="43">
        <f ca="1">_xll.BInterpol('Base CDI'!$H$4:$H$28,'Base CDI'!$J$4:$J$29,S888,"Cubic","Extrapolate=Linear","MultiX=Average","Skip=True","Sort=True")</f>
        <v>13.382824057776579</v>
      </c>
      <c r="U888" s="43">
        <f ca="1">_xll.BInterpol('Base CDI'!$H$4:$H$28,'Base CDI'!$I$4:$I$29,S888,"Cubic","Extrapolate=Linear","MultiX=Average","Skip=True","Sort=True")</f>
        <v>13.350221813796972</v>
      </c>
    </row>
    <row r="889" spans="16:21" x14ac:dyDescent="0.25">
      <c r="P889" s="10">
        <v>35802</v>
      </c>
      <c r="Q889">
        <v>3.146544</v>
      </c>
      <c r="S889" s="42">
        <f t="shared" ca="1" si="18"/>
        <v>46824</v>
      </c>
      <c r="T889" s="43">
        <f ca="1">_xll.BInterpol('Base CDI'!$H$4:$H$28,'Base CDI'!$J$4:$J$29,S889,"Cubic","Extrapolate=Linear","MultiX=Average","Skip=True","Sort=True")</f>
        <v>13.38247382800577</v>
      </c>
      <c r="U889" s="43">
        <f ca="1">_xll.BInterpol('Base CDI'!$H$4:$H$28,'Base CDI'!$I$4:$I$29,S889,"Cubic","Extrapolate=Linear","MultiX=Average","Skip=True","Sort=True")</f>
        <v>13.349841677448527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46825</v>
      </c>
      <c r="T890" s="43">
        <f ca="1">_xll.BInterpol('Base CDI'!$H$4:$H$28,'Base CDI'!$J$4:$J$29,S890,"Cubic","Extrapolate=Linear","MultiX=Average","Skip=True","Sort=True")</f>
        <v>13.382126976674769</v>
      </c>
      <c r="U890" s="43">
        <f ca="1">_xll.BInterpol('Base CDI'!$H$4:$H$28,'Base CDI'!$I$4:$I$29,S890,"Cubic","Extrapolate=Linear","MultiX=Average","Skip=True","Sort=True")</f>
        <v>13.349465152444843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46826</v>
      </c>
      <c r="T891" s="43">
        <f ca="1">_xll.BInterpol('Base CDI'!$H$4:$H$28,'Base CDI'!$J$4:$J$29,S891,"Cubic","Extrapolate=Linear","MultiX=Average","Skip=True","Sort=True")</f>
        <v>13.381783495846088</v>
      </c>
      <c r="U891" s="43">
        <f ca="1">_xll.BInterpol('Base CDI'!$H$4:$H$28,'Base CDI'!$I$4:$I$29,S891,"Cubic","Extrapolate=Linear","MultiX=Average","Skip=True","Sort=True")</f>
        <v>13.349092230442851</v>
      </c>
    </row>
    <row r="892" spans="16:21" x14ac:dyDescent="0.25">
      <c r="P892" s="10">
        <v>35807</v>
      </c>
      <c r="Q892">
        <v>3.158658</v>
      </c>
      <c r="S892" s="42">
        <f t="shared" ca="1" si="18"/>
        <v>46827</v>
      </c>
      <c r="T892" s="43">
        <f ca="1">_xll.BInterpol('Base CDI'!$H$4:$H$28,'Base CDI'!$J$4:$J$29,S892,"Cubic","Extrapolate=Linear","MultiX=Average","Skip=True","Sort=True")</f>
        <v>13.381443377582244</v>
      </c>
      <c r="U892" s="43">
        <f ca="1">_xll.BInterpol('Base CDI'!$H$4:$H$28,'Base CDI'!$I$4:$I$29,S892,"Cubic","Extrapolate=Linear","MultiX=Average","Skip=True","Sort=True")</f>
        <v>13.34872290309948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46828</v>
      </c>
      <c r="T893" s="43">
        <f ca="1">_xll.BInterpol('Base CDI'!$H$4:$H$28,'Base CDI'!$J$4:$J$29,S893,"Cubic","Extrapolate=Linear","MultiX=Average","Skip=True","Sort=True")</f>
        <v>13.381106613945745</v>
      </c>
      <c r="U893" s="43">
        <f ca="1">_xll.BInterpol('Base CDI'!$H$4:$H$28,'Base CDI'!$I$4:$I$29,S893,"Cubic","Extrapolate=Linear","MultiX=Average","Skip=True","Sort=True")</f>
        <v>13.348357162071659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46829</v>
      </c>
      <c r="T894" s="43">
        <f ca="1">_xll.BInterpol('Base CDI'!$H$4:$H$28,'Base CDI'!$J$4:$J$29,S894,"Cubic","Extrapolate=Linear","MultiX=Average","Skip=True","Sort=True")</f>
        <v>13.38077319699911</v>
      </c>
      <c r="U894" s="43">
        <f ca="1">_xll.BInterpol('Base CDI'!$H$4:$H$28,'Base CDI'!$I$4:$I$29,S894,"Cubic","Extrapolate=Linear","MultiX=Average","Skip=True","Sort=True")</f>
        <v>13.347994999016317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46830</v>
      </c>
      <c r="T895" s="43">
        <f ca="1">_xll.BInterpol('Base CDI'!$H$4:$H$28,'Base CDI'!$J$4:$J$29,S895,"Cubic","Extrapolate=Linear","MultiX=Average","Skip=True","Sort=True")</f>
        <v>13.380443118804848</v>
      </c>
      <c r="U895" s="43">
        <f ca="1">_xll.BInterpol('Base CDI'!$H$4:$H$28,'Base CDI'!$I$4:$I$29,S895,"Cubic","Extrapolate=Linear","MultiX=Average","Skip=True","Sort=True")</f>
        <v>13.347636405590382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46831</v>
      </c>
      <c r="T896" s="43">
        <f ca="1">_xll.BInterpol('Base CDI'!$H$4:$H$28,'Base CDI'!$J$4:$J$29,S896,"Cubic","Extrapolate=Linear","MultiX=Average","Skip=True","Sort=True")</f>
        <v>13.380116371425474</v>
      </c>
      <c r="U896" s="43">
        <f ca="1">_xll.BInterpol('Base CDI'!$H$4:$H$28,'Base CDI'!$I$4:$I$29,S896,"Cubic","Extrapolate=Linear","MultiX=Average","Skip=True","Sort=True")</f>
        <v>13.347281373450787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46832</v>
      </c>
      <c r="T897" s="43">
        <f ca="1">_xll.BInterpol('Base CDI'!$H$4:$H$28,'Base CDI'!$J$4:$J$29,S897,"Cubic","Extrapolate=Linear","MultiX=Average","Skip=True","Sort=True")</f>
        <v>13.379792946923502</v>
      </c>
      <c r="U897" s="43">
        <f ca="1">_xll.BInterpol('Base CDI'!$H$4:$H$28,'Base CDI'!$I$4:$I$29,S897,"Cubic","Extrapolate=Linear","MultiX=Average","Skip=True","Sort=True")</f>
        <v>13.346929894254457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46833</v>
      </c>
      <c r="T898" s="43">
        <f ca="1">_xll.BInterpol('Base CDI'!$H$4:$H$28,'Base CDI'!$J$4:$J$29,S898,"Cubic","Extrapolate=Linear","MultiX=Average","Skip=True","Sort=True")</f>
        <v>13.379472837361444</v>
      </c>
      <c r="U898" s="43">
        <f ca="1">_xll.BInterpol('Base CDI'!$H$4:$H$28,'Base CDI'!$I$4:$I$29,S898,"Cubic","Extrapolate=Linear","MultiX=Average","Skip=True","Sort=True")</f>
        <v>13.346581959658323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46834</v>
      </c>
      <c r="T899" s="43">
        <f ca="1">_xll.BInterpol('Base CDI'!$H$4:$H$28,'Base CDI'!$J$4:$J$29,S899,"Cubic","Extrapolate=Linear","MultiX=Average","Skip=True","Sort=True")</f>
        <v>13.379156034801815</v>
      </c>
      <c r="U899" s="43">
        <f ca="1">_xll.BInterpol('Base CDI'!$H$4:$H$28,'Base CDI'!$I$4:$I$29,S899,"Cubic","Extrapolate=Linear","MultiX=Average","Skip=True","Sort=True")</f>
        <v>13.346237561319315</v>
      </c>
    </row>
    <row r="900" spans="16:21" x14ac:dyDescent="0.25">
      <c r="P900" s="10">
        <v>35817</v>
      </c>
      <c r="Q900">
        <v>3.190839</v>
      </c>
      <c r="S900" s="42">
        <f t="shared" ca="1" si="18"/>
        <v>46835</v>
      </c>
      <c r="T900" s="43">
        <f ca="1">_xll.BInterpol('Base CDI'!$H$4:$H$28,'Base CDI'!$J$4:$J$29,S900,"Cubic","Extrapolate=Linear","MultiX=Average","Skip=True","Sort=True")</f>
        <v>13.378842531307127</v>
      </c>
      <c r="U900" s="43">
        <f ca="1">_xll.BInterpol('Base CDI'!$H$4:$H$28,'Base CDI'!$I$4:$I$29,S900,"Cubic","Extrapolate=Linear","MultiX=Average","Skip=True","Sort=True")</f>
        <v>13.34589669089436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46836</v>
      </c>
      <c r="T901" s="43">
        <f ca="1">_xll.BInterpol('Base CDI'!$H$4:$H$28,'Base CDI'!$J$4:$J$29,S901,"Cubic","Extrapolate=Linear","MultiX=Average","Skip=True","Sort=True")</f>
        <v>13.378532318939893</v>
      </c>
      <c r="U901" s="43">
        <f ca="1">_xll.BInterpol('Base CDI'!$H$4:$H$28,'Base CDI'!$I$4:$I$29,S901,"Cubic","Extrapolate=Linear","MultiX=Average","Skip=True","Sort=True")</f>
        <v>13.34555934004039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46837</v>
      </c>
      <c r="T902" s="43">
        <f ca="1">_xll.BInterpol('Base CDI'!$H$4:$H$28,'Base CDI'!$J$4:$J$29,S902,"Cubic","Extrapolate=Linear","MultiX=Average","Skip=True","Sort=True")</f>
        <v>13.378225389762628</v>
      </c>
      <c r="U902" s="43">
        <f ca="1">_xll.BInterpol('Base CDI'!$H$4:$H$28,'Base CDI'!$I$4:$I$29,S902,"Cubic","Extrapolate=Linear","MultiX=Average","Skip=True","Sort=True")</f>
        <v>13.345225500414331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46838</v>
      </c>
      <c r="T903" s="43">
        <f ca="1">_xll.BInterpol('Base CDI'!$H$4:$H$28,'Base CDI'!$J$4:$J$29,S903,"Cubic","Extrapolate=Linear","MultiX=Average","Skip=True","Sort=True")</f>
        <v>13.377921735837845</v>
      </c>
      <c r="U903" s="43">
        <f ca="1">_xll.BInterpol('Base CDI'!$H$4:$H$28,'Base CDI'!$I$4:$I$29,S903,"Cubic","Extrapolate=Linear","MultiX=Average","Skip=True","Sort=True")</f>
        <v>13.344895163673115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46839</v>
      </c>
      <c r="T904" s="43">
        <f ca="1">_xll.BInterpol('Base CDI'!$H$4:$H$28,'Base CDI'!$J$4:$J$29,S904,"Cubic","Extrapolate=Linear","MultiX=Average","Skip=True","Sort=True")</f>
        <v>13.377621349228054</v>
      </c>
      <c r="U904" s="43">
        <f ca="1">_xll.BInterpol('Base CDI'!$H$4:$H$28,'Base CDI'!$I$4:$I$29,S904,"Cubic","Extrapolate=Linear","MultiX=Average","Skip=True","Sort=True")</f>
        <v>13.34456832147367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46840</v>
      </c>
      <c r="T905" s="43">
        <f ca="1">_xll.BInterpol('Base CDI'!$H$4:$H$28,'Base CDI'!$J$4:$J$29,S905,"Cubic","Extrapolate=Linear","MultiX=Average","Skip=True","Sort=True")</f>
        <v>13.377324221995774</v>
      </c>
      <c r="U905" s="43">
        <f ca="1">_xll.BInterpol('Base CDI'!$H$4:$H$28,'Base CDI'!$I$4:$I$29,S905,"Cubic","Extrapolate=Linear","MultiX=Average","Skip=True","Sort=True")</f>
        <v>13.344244965472926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46841</v>
      </c>
      <c r="T906" s="43">
        <f ca="1">_xll.BInterpol('Base CDI'!$H$4:$H$28,'Base CDI'!$J$4:$J$29,S906,"Cubic","Extrapolate=Linear","MultiX=Average","Skip=True","Sort=True")</f>
        <v>13.377030346203513</v>
      </c>
      <c r="U906" s="43">
        <f ca="1">_xll.BInterpol('Base CDI'!$H$4:$H$28,'Base CDI'!$I$4:$I$29,S906,"Cubic","Extrapolate=Linear","MultiX=Average","Skip=True","Sort=True")</f>
        <v>13.343925087327809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46842</v>
      </c>
      <c r="T907" s="43">
        <f ca="1">_xll.BInterpol('Base CDI'!$H$4:$H$28,'Base CDI'!$J$4:$J$29,S907,"Cubic","Extrapolate=Linear","MultiX=Average","Skip=True","Sort=True")</f>
        <v>13.376739713913789</v>
      </c>
      <c r="U907" s="43">
        <f ca="1">_xll.BInterpol('Base CDI'!$H$4:$H$28,'Base CDI'!$I$4:$I$29,S907,"Cubic","Extrapolate=Linear","MultiX=Average","Skip=True","Sort=True")</f>
        <v>13.343608678695253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46843</v>
      </c>
      <c r="T908" s="43">
        <f ca="1">_xll.BInterpol('Base CDI'!$H$4:$H$28,'Base CDI'!$J$4:$J$29,S908,"Cubic","Extrapolate=Linear","MultiX=Average","Skip=True","Sort=True")</f>
        <v>13.376452317189113</v>
      </c>
      <c r="U908" s="43">
        <f ca="1">_xll.BInterpol('Base CDI'!$H$4:$H$28,'Base CDI'!$I$4:$I$29,S908,"Cubic","Extrapolate=Linear","MultiX=Average","Skip=True","Sort=True")</f>
        <v>13.343295731232184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46844</v>
      </c>
      <c r="T909" s="43">
        <f ca="1">_xll.BInterpol('Base CDI'!$H$4:$H$28,'Base CDI'!$J$4:$J$29,S909,"Cubic","Extrapolate=Linear","MultiX=Average","Skip=True","Sort=True")</f>
        <v>13.376168148091997</v>
      </c>
      <c r="U909" s="43">
        <f ca="1">_xll.BInterpol('Base CDI'!$H$4:$H$28,'Base CDI'!$I$4:$I$29,S909,"Cubic","Extrapolate=Linear","MultiX=Average","Skip=True","Sort=True")</f>
        <v>13.342986236595532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46845</v>
      </c>
      <c r="T910" s="43">
        <f ca="1">_xll.BInterpol('Base CDI'!$H$4:$H$28,'Base CDI'!$J$4:$J$29,S910,"Cubic","Extrapolate=Linear","MultiX=Average","Skip=True","Sort=True")</f>
        <v>13.375887198684957</v>
      </c>
      <c r="U910" s="43">
        <f ca="1">_xll.BInterpol('Base CDI'!$H$4:$H$28,'Base CDI'!$I$4:$I$29,S910,"Cubic","Extrapolate=Linear","MultiX=Average","Skip=True","Sort=True")</f>
        <v>13.342680186442227</v>
      </c>
    </row>
    <row r="911" spans="16:21" x14ac:dyDescent="0.25">
      <c r="P911" s="10">
        <v>35832</v>
      </c>
      <c r="Q911">
        <v>3.233114</v>
      </c>
      <c r="S911" s="42">
        <f t="shared" ca="1" si="19"/>
        <v>46846</v>
      </c>
      <c r="T911" s="43">
        <f ca="1">_xll.BInterpol('Base CDI'!$H$4:$H$28,'Base CDI'!$J$4:$J$29,S911,"Cubic","Extrapolate=Linear","MultiX=Average","Skip=True","Sort=True")</f>
        <v>13.375609461030505</v>
      </c>
      <c r="U911" s="43">
        <f ca="1">_xll.BInterpol('Base CDI'!$H$4:$H$28,'Base CDI'!$I$4:$I$29,S911,"Cubic","Extrapolate=Linear","MultiX=Average","Skip=True","Sort=True")</f>
        <v>13.342377572429196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46847</v>
      </c>
      <c r="T912" s="43">
        <f ca="1">_xll.BInterpol('Base CDI'!$H$4:$H$28,'Base CDI'!$J$4:$J$29,S912,"Cubic","Extrapolate=Linear","MultiX=Average","Skip=True","Sort=True")</f>
        <v>13.375334927191156</v>
      </c>
      <c r="U912" s="43">
        <f ca="1">_xll.BInterpol('Base CDI'!$H$4:$H$28,'Base CDI'!$I$4:$I$29,S912,"Cubic","Extrapolate=Linear","MultiX=Average","Skip=True","Sort=True")</f>
        <v>13.34207838621337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46848</v>
      </c>
      <c r="T913" s="43">
        <f ca="1">_xll.BInterpol('Base CDI'!$H$4:$H$28,'Base CDI'!$J$4:$J$29,S913,"Cubic","Extrapolate=Linear","MultiX=Average","Skip=True","Sort=True")</f>
        <v>13.37506358922942</v>
      </c>
      <c r="U913" s="43">
        <f ca="1">_xll.BInterpol('Base CDI'!$H$4:$H$28,'Base CDI'!$I$4:$I$29,S913,"Cubic","Extrapolate=Linear","MultiX=Average","Skip=True","Sort=True")</f>
        <v>13.341782619451678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46849</v>
      </c>
      <c r="T914" s="43">
        <f ca="1">_xll.BInterpol('Base CDI'!$H$4:$H$28,'Base CDI'!$J$4:$J$29,S914,"Cubic","Extrapolate=Linear","MultiX=Average","Skip=True","Sort=True")</f>
        <v>13.374795439207814</v>
      </c>
      <c r="U914" s="43">
        <f ca="1">_xll.BInterpol('Base CDI'!$H$4:$H$28,'Base CDI'!$I$4:$I$29,S914,"Cubic","Extrapolate=Linear","MultiX=Average","Skip=True","Sort=True")</f>
        <v>13.341490263801049</v>
      </c>
    </row>
    <row r="915" spans="16:21" x14ac:dyDescent="0.25">
      <c r="P915" s="10">
        <v>35838</v>
      </c>
      <c r="Q915">
        <v>3.248224</v>
      </c>
      <c r="S915" s="42">
        <f t="shared" ca="1" si="19"/>
        <v>46850</v>
      </c>
      <c r="T915" s="43">
        <f ca="1">_xll.BInterpol('Base CDI'!$H$4:$H$28,'Base CDI'!$J$4:$J$29,S915,"Cubic","Extrapolate=Linear","MultiX=Average","Skip=True","Sort=True")</f>
        <v>13.374530469188848</v>
      </c>
      <c r="U915" s="43">
        <f ca="1">_xll.BInterpol('Base CDI'!$H$4:$H$28,'Base CDI'!$I$4:$I$29,S915,"Cubic","Extrapolate=Linear","MultiX=Average","Skip=True","Sort=True")</f>
        <v>13.341201310918411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46851</v>
      </c>
      <c r="T916" s="43">
        <f ca="1">_xll.BInterpol('Base CDI'!$H$4:$H$28,'Base CDI'!$J$4:$J$29,S916,"Cubic","Extrapolate=Linear","MultiX=Average","Skip=True","Sort=True")</f>
        <v>13.374268671235038</v>
      </c>
      <c r="U916" s="43">
        <f ca="1">_xll.BInterpol('Base CDI'!$H$4:$H$28,'Base CDI'!$I$4:$I$29,S916,"Cubic","Extrapolate=Linear","MultiX=Average","Skip=True","Sort=True")</f>
        <v>13.340915752460695</v>
      </c>
    </row>
    <row r="917" spans="16:21" x14ac:dyDescent="0.25">
      <c r="P917" s="10">
        <v>35842</v>
      </c>
      <c r="Q917">
        <v>3.255792</v>
      </c>
      <c r="S917" s="42">
        <f t="shared" ca="1" si="19"/>
        <v>46852</v>
      </c>
      <c r="T917" s="43">
        <f ca="1">_xll.BInterpol('Base CDI'!$H$4:$H$28,'Base CDI'!$J$4:$J$29,S917,"Cubic","Extrapolate=Linear","MultiX=Average","Skip=True","Sort=True")</f>
        <v>13.374010037408896</v>
      </c>
      <c r="U917" s="43">
        <f ca="1">_xll.BInterpol('Base CDI'!$H$4:$H$28,'Base CDI'!$I$4:$I$29,S917,"Cubic","Extrapolate=Linear","MultiX=Average","Skip=True","Sort=True")</f>
        <v>13.34063358008483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46853</v>
      </c>
      <c r="T918" s="43">
        <f ca="1">_xll.BInterpol('Base CDI'!$H$4:$H$28,'Base CDI'!$J$4:$J$29,S918,"Cubic","Extrapolate=Linear","MultiX=Average","Skip=True","Sort=True")</f>
        <v>13.373754559772935</v>
      </c>
      <c r="U918" s="43">
        <f ca="1">_xll.BInterpol('Base CDI'!$H$4:$H$28,'Base CDI'!$I$4:$I$29,S918,"Cubic","Extrapolate=Linear","MultiX=Average","Skip=True","Sort=True")</f>
        <v>13.340354785447746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46854</v>
      </c>
      <c r="T919" s="43">
        <f ca="1">_xll.BInterpol('Base CDI'!$H$4:$H$28,'Base CDI'!$J$4:$J$29,S919,"Cubic","Extrapolate=Linear","MultiX=Average","Skip=True","Sort=True")</f>
        <v>13.37350223038967</v>
      </c>
      <c r="U919" s="43">
        <f ca="1">_xll.BInterpol('Base CDI'!$H$4:$H$28,'Base CDI'!$I$4:$I$29,S919,"Cubic","Extrapolate=Linear","MultiX=Average","Skip=True","Sort=True")</f>
        <v>13.340079360206369</v>
      </c>
    </row>
    <row r="920" spans="16:21" x14ac:dyDescent="0.25">
      <c r="P920" s="10">
        <v>35845</v>
      </c>
      <c r="Q920">
        <v>3.267137</v>
      </c>
      <c r="S920" s="42">
        <f t="shared" ca="1" si="19"/>
        <v>46855</v>
      </c>
      <c r="T920" s="43">
        <f ca="1">_xll.BInterpol('Base CDI'!$H$4:$H$28,'Base CDI'!$J$4:$J$29,S920,"Cubic","Extrapolate=Linear","MultiX=Average","Skip=True","Sort=True")</f>
        <v>13.373253041321613</v>
      </c>
      <c r="U920" s="43">
        <f ca="1">_xll.BInterpol('Base CDI'!$H$4:$H$28,'Base CDI'!$I$4:$I$29,S920,"Cubic","Extrapolate=Linear","MultiX=Average","Skip=True","Sort=True")</f>
        <v>13.33980729601763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46856</v>
      </c>
      <c r="T921" s="43">
        <f ca="1">_xll.BInterpol('Base CDI'!$H$4:$H$28,'Base CDI'!$J$4:$J$29,S921,"Cubic","Extrapolate=Linear","MultiX=Average","Skip=True","Sort=True")</f>
        <v>13.373006984631278</v>
      </c>
      <c r="U921" s="43">
        <f ca="1">_xll.BInterpol('Base CDI'!$H$4:$H$28,'Base CDI'!$I$4:$I$29,S921,"Cubic","Extrapolate=Linear","MultiX=Average","Skip=True","Sort=True")</f>
        <v>13.33953858453846</v>
      </c>
    </row>
    <row r="922" spans="16:21" x14ac:dyDescent="0.25">
      <c r="P922" s="10">
        <v>35851</v>
      </c>
      <c r="Q922">
        <v>3.274651</v>
      </c>
      <c r="S922" s="42">
        <f t="shared" ca="1" si="19"/>
        <v>46857</v>
      </c>
      <c r="T922" s="43">
        <f ca="1">_xll.BInterpol('Base CDI'!$H$4:$H$28,'Base CDI'!$J$4:$J$29,S922,"Cubic","Extrapolate=Linear","MultiX=Average","Skip=True","Sort=True")</f>
        <v>13.372764052381179</v>
      </c>
      <c r="U922" s="43">
        <f ca="1">_xll.BInterpol('Base CDI'!$H$4:$H$28,'Base CDI'!$I$4:$I$29,S922,"Cubic","Extrapolate=Linear","MultiX=Average","Skip=True","Sort=True")</f>
        <v>13.339273217425784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46858</v>
      </c>
      <c r="T923" s="43">
        <f ca="1">_xll.BInterpol('Base CDI'!$H$4:$H$28,'Base CDI'!$J$4:$J$29,S923,"Cubic","Extrapolate=Linear","MultiX=Average","Skip=True","Sort=True")</f>
        <v>13.372524236633827</v>
      </c>
      <c r="U923" s="43">
        <f ca="1">_xll.BInterpol('Base CDI'!$H$4:$H$28,'Base CDI'!$I$4:$I$29,S923,"Cubic","Extrapolate=Linear","MultiX=Average","Skip=True","Sort=True")</f>
        <v>13.339011186336535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46859</v>
      </c>
      <c r="T924" s="43">
        <f ca="1">_xll.BInterpol('Base CDI'!$H$4:$H$28,'Base CDI'!$J$4:$J$29,S924,"Cubic","Extrapolate=Linear","MultiX=Average","Skip=True","Sort=True")</f>
        <v>13.372287529451738</v>
      </c>
      <c r="U924" s="43">
        <f ca="1">_xll.BInterpol('Base CDI'!$H$4:$H$28,'Base CDI'!$I$4:$I$29,S924,"Cubic","Extrapolate=Linear","MultiX=Average","Skip=True","Sort=True")</f>
        <v>13.33875248292764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46860</v>
      </c>
      <c r="T925" s="43">
        <f ca="1">_xll.BInterpol('Base CDI'!$H$4:$H$28,'Base CDI'!$J$4:$J$29,S925,"Cubic","Extrapolate=Linear","MultiX=Average","Skip=True","Sort=True")</f>
        <v>13.372053922897424</v>
      </c>
      <c r="U925" s="43">
        <f ca="1">_xll.BInterpol('Base CDI'!$H$4:$H$28,'Base CDI'!$I$4:$I$29,S925,"Cubic","Extrapolate=Linear","MultiX=Average","Skip=True","Sort=True")</f>
        <v>13.338497098856031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46861</v>
      </c>
      <c r="T926" s="43">
        <f ca="1">_xll.BInterpol('Base CDI'!$H$4:$H$28,'Base CDI'!$J$4:$J$29,S926,"Cubic","Extrapolate=Linear","MultiX=Average","Skip=True","Sort=True")</f>
        <v>13.371823409033397</v>
      </c>
      <c r="U926" s="43">
        <f ca="1">_xll.BInterpol('Base CDI'!$H$4:$H$28,'Base CDI'!$I$4:$I$29,S926,"Cubic","Extrapolate=Linear","MultiX=Average","Skip=True","Sort=True")</f>
        <v>13.338245025778635</v>
      </c>
    </row>
    <row r="927" spans="16:21" x14ac:dyDescent="0.25">
      <c r="P927" s="10">
        <v>35858</v>
      </c>
      <c r="Q927">
        <v>3.29332</v>
      </c>
      <c r="S927" s="42">
        <f t="shared" ca="1" si="19"/>
        <v>46862</v>
      </c>
      <c r="T927" s="43">
        <f ca="1">_xll.BInterpol('Base CDI'!$H$4:$H$28,'Base CDI'!$J$4:$J$29,S927,"Cubic","Extrapolate=Linear","MultiX=Average","Skip=True","Sort=True")</f>
        <v>13.371595979922173</v>
      </c>
      <c r="U927" s="43">
        <f ca="1">_xll.BInterpol('Base CDI'!$H$4:$H$28,'Base CDI'!$I$4:$I$29,S927,"Cubic","Extrapolate=Linear","MultiX=Average","Skip=True","Sort=True")</f>
        <v>13.33799625535238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46863</v>
      </c>
      <c r="T928" s="43">
        <f ca="1">_xll.BInterpol('Base CDI'!$H$4:$H$28,'Base CDI'!$J$4:$J$29,S928,"Cubic","Extrapolate=Linear","MultiX=Average","Skip=True","Sort=True")</f>
        <v>13.371371627626264</v>
      </c>
      <c r="U928" s="43">
        <f ca="1">_xll.BInterpol('Base CDI'!$H$4:$H$28,'Base CDI'!$I$4:$I$29,S928,"Cubic","Extrapolate=Linear","MultiX=Average","Skip=True","Sort=True")</f>
        <v>13.337750779234197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46864</v>
      </c>
      <c r="T929" s="43">
        <f ca="1">_xll.BInterpol('Base CDI'!$H$4:$H$28,'Base CDI'!$J$4:$J$29,S929,"Cubic","Extrapolate=Linear","MultiX=Average","Skip=True","Sort=True")</f>
        <v>13.371150344208184</v>
      </c>
      <c r="U929" s="43">
        <f ca="1">_xll.BInterpol('Base CDI'!$H$4:$H$28,'Base CDI'!$I$4:$I$29,S929,"Cubic","Extrapolate=Linear","MultiX=Average","Skip=True","Sort=True")</f>
        <v>13.337508589081015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46865</v>
      </c>
      <c r="T930" s="43">
        <f ca="1">_xll.BInterpol('Base CDI'!$H$4:$H$28,'Base CDI'!$J$4:$J$29,S930,"Cubic","Extrapolate=Linear","MultiX=Average","Skip=True","Sort=True")</f>
        <v>13.370932121730446</v>
      </c>
      <c r="U930" s="43">
        <f ca="1">_xll.BInterpol('Base CDI'!$H$4:$H$28,'Base CDI'!$I$4:$I$29,S930,"Cubic","Extrapolate=Linear","MultiX=Average","Skip=True","Sort=True")</f>
        <v>13.337269676549763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46866</v>
      </c>
      <c r="T931" s="43">
        <f ca="1">_xll.BInterpol('Base CDI'!$H$4:$H$28,'Base CDI'!$J$4:$J$29,S931,"Cubic","Extrapolate=Linear","MultiX=Average","Skip=True","Sort=True")</f>
        <v>13.370716952255563</v>
      </c>
      <c r="U931" s="43">
        <f ca="1">_xll.BInterpol('Base CDI'!$H$4:$H$28,'Base CDI'!$I$4:$I$29,S931,"Cubic","Extrapolate=Linear","MultiX=Average","Skip=True","Sort=True")</f>
        <v>13.337034033297369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46867</v>
      </c>
      <c r="T932" s="43">
        <f ca="1">_xll.BInterpol('Base CDI'!$H$4:$H$28,'Base CDI'!$J$4:$J$29,S932,"Cubic","Extrapolate=Linear","MultiX=Average","Skip=True","Sort=True")</f>
        <v>13.370504827846048</v>
      </c>
      <c r="U932" s="43">
        <f ca="1">_xll.BInterpol('Base CDI'!$H$4:$H$28,'Base CDI'!$I$4:$I$29,S932,"Cubic","Extrapolate=Linear","MultiX=Average","Skip=True","Sort=True")</f>
        <v>13.336801650980766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46868</v>
      </c>
      <c r="T933" s="43">
        <f ca="1">_xll.BInterpol('Base CDI'!$H$4:$H$28,'Base CDI'!$J$4:$J$29,S933,"Cubic","Extrapolate=Linear","MultiX=Average","Skip=True","Sort=True")</f>
        <v>13.370295740564416</v>
      </c>
      <c r="U933" s="43">
        <f ca="1">_xll.BInterpol('Base CDI'!$H$4:$H$28,'Base CDI'!$I$4:$I$29,S933,"Cubic","Extrapolate=Linear","MultiX=Average","Skip=True","Sort=True")</f>
        <v>13.336572521256878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46869</v>
      </c>
      <c r="T934" s="43">
        <f ca="1">_xll.BInterpol('Base CDI'!$H$4:$H$28,'Base CDI'!$J$4:$J$29,S934,"Cubic","Extrapolate=Linear","MultiX=Average","Skip=True","Sort=True")</f>
        <v>13.370089682473179</v>
      </c>
      <c r="U934" s="43">
        <f ca="1">_xll.BInterpol('Base CDI'!$H$4:$H$28,'Base CDI'!$I$4:$I$29,S934,"Cubic","Extrapolate=Linear","MultiX=Average","Skip=True","Sort=True")</f>
        <v>13.336346635782638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46870</v>
      </c>
      <c r="T935" s="43">
        <f ca="1">_xll.BInterpol('Base CDI'!$H$4:$H$28,'Base CDI'!$J$4:$J$29,S935,"Cubic","Extrapolate=Linear","MultiX=Average","Skip=True","Sort=True")</f>
        <v>13.36988664563485</v>
      </c>
      <c r="U935" s="43">
        <f ca="1">_xll.BInterpol('Base CDI'!$H$4:$H$28,'Base CDI'!$I$4:$I$29,S935,"Cubic","Extrapolate=Linear","MultiX=Average","Skip=True","Sort=True")</f>
        <v>13.336123986214975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46871</v>
      </c>
      <c r="T936" s="43">
        <f ca="1">_xll.BInterpol('Base CDI'!$H$4:$H$28,'Base CDI'!$J$4:$J$29,S936,"Cubic","Extrapolate=Linear","MultiX=Average","Skip=True","Sort=True")</f>
        <v>13.369686622111944</v>
      </c>
      <c r="U936" s="43">
        <f ca="1">_xll.BInterpol('Base CDI'!$H$4:$H$28,'Base CDI'!$I$4:$I$29,S936,"Cubic","Extrapolate=Linear","MultiX=Average","Skip=True","Sort=True")</f>
        <v>13.335904564210816</v>
      </c>
    </row>
    <row r="937" spans="16:21" x14ac:dyDescent="0.25">
      <c r="P937" s="10">
        <v>35872</v>
      </c>
      <c r="Q937">
        <v>3.325447</v>
      </c>
      <c r="S937" s="42">
        <f t="shared" ca="1" si="19"/>
        <v>46872</v>
      </c>
      <c r="T937" s="43">
        <f ca="1">_xll.BInterpol('Base CDI'!$H$4:$H$28,'Base CDI'!$J$4:$J$29,S937,"Cubic","Extrapolate=Linear","MultiX=Average","Skip=True","Sort=True")</f>
        <v>13.369489603966972</v>
      </c>
      <c r="U937" s="43">
        <f ca="1">_xll.BInterpol('Base CDI'!$H$4:$H$28,'Base CDI'!$I$4:$I$29,S937,"Cubic","Extrapolate=Linear","MultiX=Average","Skip=True","Sort=True")</f>
        <v>13.33568836142709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46873</v>
      </c>
      <c r="T938" s="43">
        <f ca="1">_xll.BInterpol('Base CDI'!$H$4:$H$28,'Base CDI'!$J$4:$J$29,S938,"Cubic","Extrapolate=Linear","MultiX=Average","Skip=True","Sort=True")</f>
        <v>13.369295583262449</v>
      </c>
      <c r="U938" s="43">
        <f ca="1">_xll.BInterpol('Base CDI'!$H$4:$H$28,'Base CDI'!$I$4:$I$29,S938,"Cubic","Extrapolate=Linear","MultiX=Average","Skip=True","Sort=True")</f>
        <v>13.335475369520729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46874</v>
      </c>
      <c r="T939" s="43">
        <f ca="1">_xll.BInterpol('Base CDI'!$H$4:$H$28,'Base CDI'!$J$4:$J$29,S939,"Cubic","Extrapolate=Linear","MultiX=Average","Skip=True","Sort=True")</f>
        <v>13.36910455206089</v>
      </c>
      <c r="U939" s="43">
        <f ca="1">_xll.BInterpol('Base CDI'!$H$4:$H$28,'Base CDI'!$I$4:$I$29,S939,"Cubic","Extrapolate=Linear","MultiX=Average","Skip=True","Sort=True")</f>
        <v>13.335265580148661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46875</v>
      </c>
      <c r="T940" s="43">
        <f ca="1">_xll.BInterpol('Base CDI'!$H$4:$H$28,'Base CDI'!$J$4:$J$29,S940,"Cubic","Extrapolate=Linear","MultiX=Average","Skip=True","Sort=True")</f>
        <v>13.368916502424804</v>
      </c>
      <c r="U940" s="43">
        <f ca="1">_xll.BInterpol('Base CDI'!$H$4:$H$28,'Base CDI'!$I$4:$I$29,S940,"Cubic","Extrapolate=Linear","MultiX=Average","Skip=True","Sort=True")</f>
        <v>13.335058984967814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46876</v>
      </c>
      <c r="T941" s="43">
        <f ca="1">_xll.BInterpol('Base CDI'!$H$4:$H$28,'Base CDI'!$J$4:$J$29,S941,"Cubic","Extrapolate=Linear","MultiX=Average","Skip=True","Sort=True")</f>
        <v>13.368731426416709</v>
      </c>
      <c r="U941" s="43">
        <f ca="1">_xll.BInterpol('Base CDI'!$H$4:$H$28,'Base CDI'!$I$4:$I$29,S941,"Cubic","Extrapolate=Linear","MultiX=Average","Skip=True","Sort=True")</f>
        <v>13.334855575635119</v>
      </c>
    </row>
    <row r="942" spans="16:21" x14ac:dyDescent="0.25">
      <c r="P942" s="10">
        <v>35879</v>
      </c>
      <c r="Q942">
        <v>3.341466</v>
      </c>
      <c r="S942" s="42">
        <f t="shared" ca="1" si="19"/>
        <v>46877</v>
      </c>
      <c r="T942" s="43">
        <f ca="1">_xll.BInterpol('Base CDI'!$H$4:$H$28,'Base CDI'!$J$4:$J$29,S942,"Cubic","Extrapolate=Linear","MultiX=Average","Skip=True","Sort=True")</f>
        <v>13.368549316099115</v>
      </c>
      <c r="U942" s="43">
        <f ca="1">_xll.BInterpol('Base CDI'!$H$4:$H$28,'Base CDI'!$I$4:$I$29,S942,"Cubic","Extrapolate=Linear","MultiX=Average","Skip=True","Sort=True")</f>
        <v>13.334655343807503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46878</v>
      </c>
      <c r="T943" s="43">
        <f ca="1">_xll.BInterpol('Base CDI'!$H$4:$H$28,'Base CDI'!$J$4:$J$29,S943,"Cubic","Extrapolate=Linear","MultiX=Average","Skip=True","Sort=True")</f>
        <v>13.368370163534536</v>
      </c>
      <c r="U943" s="43">
        <f ca="1">_xll.BInterpol('Base CDI'!$H$4:$H$28,'Base CDI'!$I$4:$I$29,S943,"Cubic","Extrapolate=Linear","MultiX=Average","Skip=True","Sort=True")</f>
        <v>13.334458281141897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46879</v>
      </c>
      <c r="T944" s="43">
        <f ca="1">_xll.BInterpol('Base CDI'!$H$4:$H$28,'Base CDI'!$J$4:$J$29,S944,"Cubic","Extrapolate=Linear","MultiX=Average","Skip=True","Sort=True")</f>
        <v>13.368193960785486</v>
      </c>
      <c r="U944" s="43">
        <f ca="1">_xll.BInterpol('Base CDI'!$H$4:$H$28,'Base CDI'!$I$4:$I$29,S944,"Cubic","Extrapolate=Linear","MultiX=Average","Skip=True","Sort=True")</f>
        <v>13.334264379295231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46880</v>
      </c>
      <c r="T945" s="43">
        <f ca="1">_xll.BInterpol('Base CDI'!$H$4:$H$28,'Base CDI'!$J$4:$J$29,S945,"Cubic","Extrapolate=Linear","MultiX=Average","Skip=True","Sort=True")</f>
        <v>13.36802069991448</v>
      </c>
      <c r="U945" s="43">
        <f ca="1">_xll.BInterpol('Base CDI'!$H$4:$H$28,'Base CDI'!$I$4:$I$29,S945,"Cubic","Extrapolate=Linear","MultiX=Average","Skip=True","Sort=True")</f>
        <v>13.334073629924431</v>
      </c>
    </row>
    <row r="946" spans="16:21" x14ac:dyDescent="0.25">
      <c r="P946" s="10">
        <v>35885</v>
      </c>
      <c r="Q946">
        <v>3.354304</v>
      </c>
      <c r="S946" s="42">
        <f t="shared" ca="1" si="19"/>
        <v>46881</v>
      </c>
      <c r="T946" s="43">
        <f ca="1">_xll.BInterpol('Base CDI'!$H$4:$H$28,'Base CDI'!$J$4:$J$29,S946,"Cubic","Extrapolate=Linear","MultiX=Average","Skip=True","Sort=True")</f>
        <v>13.367850372984027</v>
      </c>
      <c r="U946" s="43">
        <f ca="1">_xll.BInterpol('Base CDI'!$H$4:$H$28,'Base CDI'!$I$4:$I$29,S946,"Cubic","Extrapolate=Linear","MultiX=Average","Skip=True","Sort=True")</f>
        <v>13.333886024686429</v>
      </c>
    </row>
    <row r="947" spans="16:21" x14ac:dyDescent="0.25">
      <c r="P947" s="10">
        <v>35886</v>
      </c>
      <c r="Q947">
        <v>3.35751</v>
      </c>
      <c r="S947" s="42">
        <f t="shared" ca="1" si="19"/>
        <v>46882</v>
      </c>
      <c r="T947" s="43">
        <f ca="1">_xll.BInterpol('Base CDI'!$H$4:$H$28,'Base CDI'!$J$4:$J$29,S947,"Cubic","Extrapolate=Linear","MultiX=Average","Skip=True","Sort=True")</f>
        <v>13.367682972056645</v>
      </c>
      <c r="U947" s="43">
        <f ca="1">_xll.BInterpol('Base CDI'!$H$4:$H$28,'Base CDI'!$I$4:$I$29,S947,"Cubic","Extrapolate=Linear","MultiX=Average","Skip=True","Sort=True")</f>
        <v>13.333701555238154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46883</v>
      </c>
      <c r="T948" s="43">
        <f ca="1">_xll.BInterpol('Base CDI'!$H$4:$H$28,'Base CDI'!$J$4:$J$29,S948,"Cubic","Extrapolate=Linear","MultiX=Average","Skip=True","Sort=True")</f>
        <v>13.367518489194843</v>
      </c>
      <c r="U948" s="43">
        <f ca="1">_xll.BInterpol('Base CDI'!$H$4:$H$28,'Base CDI'!$I$4:$I$29,S948,"Cubic","Extrapolate=Linear","MultiX=Average","Skip=True","Sort=True")</f>
        <v>13.333520213236532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46884</v>
      </c>
      <c r="T949" s="43">
        <f ca="1">_xll.BInterpol('Base CDI'!$H$4:$H$28,'Base CDI'!$J$4:$J$29,S949,"Cubic","Extrapolate=Linear","MultiX=Average","Skip=True","Sort=True")</f>
        <v>13.367356916461139</v>
      </c>
      <c r="U949" s="43">
        <f ca="1">_xll.BInterpol('Base CDI'!$H$4:$H$28,'Base CDI'!$I$4:$I$29,S949,"Cubic","Extrapolate=Linear","MultiX=Average","Skip=True","Sort=True")</f>
        <v>13.333341990338496</v>
      </c>
    </row>
    <row r="950" spans="16:21" x14ac:dyDescent="0.25">
      <c r="P950" s="10">
        <v>35891</v>
      </c>
      <c r="Q950">
        <v>3.367165</v>
      </c>
      <c r="S950" s="42">
        <f t="shared" ca="1" si="19"/>
        <v>46885</v>
      </c>
      <c r="T950" s="43">
        <f ca="1">_xll.BInterpol('Base CDI'!$H$4:$H$28,'Base CDI'!$J$4:$J$29,S950,"Cubic","Extrapolate=Linear","MultiX=Average","Skip=True","Sort=True")</f>
        <v>13.367198245918042</v>
      </c>
      <c r="U950" s="43">
        <f ca="1">_xll.BInterpol('Base CDI'!$H$4:$H$28,'Base CDI'!$I$4:$I$29,S950,"Cubic","Extrapolate=Linear","MultiX=Average","Skip=True","Sort=True")</f>
        <v>13.333166878200975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46886</v>
      </c>
      <c r="T951" s="43">
        <f ca="1">_xll.BInterpol('Base CDI'!$H$4:$H$28,'Base CDI'!$J$4:$J$29,S951,"Cubic","Extrapolate=Linear","MultiX=Average","Skip=True","Sort=True")</f>
        <v>13.367042469628069</v>
      </c>
      <c r="U951" s="43">
        <f ca="1">_xll.BInterpol('Base CDI'!$H$4:$H$28,'Base CDI'!$I$4:$I$29,S951,"Cubic","Extrapolate=Linear","MultiX=Average","Skip=True","Sort=True")</f>
        <v>13.332994868480895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46887</v>
      </c>
      <c r="T952" s="43">
        <f ca="1">_xll.BInterpol('Base CDI'!$H$4:$H$28,'Base CDI'!$J$4:$J$29,S952,"Cubic","Extrapolate=Linear","MultiX=Average","Skip=True","Sort=True")</f>
        <v>13.36688957965373</v>
      </c>
      <c r="U952" s="43">
        <f ca="1">_xll.BInterpol('Base CDI'!$H$4:$H$28,'Base CDI'!$I$4:$I$29,S952,"Cubic","Extrapolate=Linear","MultiX=Average","Skip=True","Sort=True")</f>
        <v>13.332825952835188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46888</v>
      </c>
      <c r="T953" s="43">
        <f ca="1">_xll.BInterpol('Base CDI'!$H$4:$H$28,'Base CDI'!$J$4:$J$29,S953,"Cubic","Extrapolate=Linear","MultiX=Average","Skip=True","Sort=True")</f>
        <v>13.366739568057541</v>
      </c>
      <c r="U953" s="43">
        <f ca="1">_xll.BInterpol('Base CDI'!$H$4:$H$28,'Base CDI'!$I$4:$I$29,S953,"Cubic","Extrapolate=Linear","MultiX=Average","Skip=True","Sort=True")</f>
        <v>13.332660122920784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46889</v>
      </c>
      <c r="T954" s="43">
        <f ca="1">_xll.BInterpol('Base CDI'!$H$4:$H$28,'Base CDI'!$J$4:$J$29,S954,"Cubic","Extrapolate=Linear","MultiX=Average","Skip=True","Sort=True")</f>
        <v>13.366592426902015</v>
      </c>
      <c r="U954" s="43">
        <f ca="1">_xll.BInterpol('Base CDI'!$H$4:$H$28,'Base CDI'!$I$4:$I$29,S954,"Cubic","Extrapolate=Linear","MultiX=Average","Skip=True","Sort=True")</f>
        <v>13.332497370394607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46890</v>
      </c>
      <c r="T955" s="43">
        <f ca="1">_xll.BInterpol('Base CDI'!$H$4:$H$28,'Base CDI'!$J$4:$J$29,S955,"Cubic","Extrapolate=Linear","MultiX=Average","Skip=True","Sort=True")</f>
        <v>13.366448148249663</v>
      </c>
      <c r="U955" s="43">
        <f ca="1">_xll.BInterpol('Base CDI'!$H$4:$H$28,'Base CDI'!$I$4:$I$29,S955,"Cubic","Extrapolate=Linear","MultiX=Average","Skip=True","Sort=True")</f>
        <v>13.332337686913592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46891</v>
      </c>
      <c r="T956" s="43">
        <f ca="1">_xll.BInterpol('Base CDI'!$H$4:$H$28,'Base CDI'!$J$4:$J$29,S956,"Cubic","Extrapolate=Linear","MultiX=Average","Skip=True","Sort=True")</f>
        <v>13.366306724163001</v>
      </c>
      <c r="U956" s="43">
        <f ca="1">_xll.BInterpol('Base CDI'!$H$4:$H$28,'Base CDI'!$I$4:$I$29,S956,"Cubic","Extrapolate=Linear","MultiX=Average","Skip=True","Sort=True")</f>
        <v>13.332181064134666</v>
      </c>
    </row>
    <row r="957" spans="16:21" x14ac:dyDescent="0.25">
      <c r="P957" s="10">
        <v>35902</v>
      </c>
      <c r="Q957">
        <v>3.389122</v>
      </c>
      <c r="S957" s="42">
        <f t="shared" ca="1" si="19"/>
        <v>46892</v>
      </c>
      <c r="T957" s="43">
        <f ca="1">_xll.BInterpol('Base CDI'!$H$4:$H$28,'Base CDI'!$J$4:$J$29,S957,"Cubic","Extrapolate=Linear","MultiX=Average","Skip=True","Sort=True")</f>
        <v>13.366168146704542</v>
      </c>
      <c r="U957" s="43">
        <f ca="1">_xll.BInterpol('Base CDI'!$H$4:$H$28,'Base CDI'!$I$4:$I$29,S957,"Cubic","Extrapolate=Linear","MultiX=Average","Skip=True","Sort=True")</f>
        <v>13.332027493714758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46893</v>
      </c>
      <c r="T958" s="43">
        <f ca="1">_xll.BInterpol('Base CDI'!$H$4:$H$28,'Base CDI'!$J$4:$J$29,S958,"Cubic","Extrapolate=Linear","MultiX=Average","Skip=True","Sort=True")</f>
        <v>13.366032407936798</v>
      </c>
      <c r="U958" s="43">
        <f ca="1">_xll.BInterpol('Base CDI'!$H$4:$H$28,'Base CDI'!$I$4:$I$29,S958,"Cubic","Extrapolate=Linear","MultiX=Average","Skip=True","Sort=True")</f>
        <v>13.331876967310796</v>
      </c>
    </row>
    <row r="959" spans="16:21" x14ac:dyDescent="0.25">
      <c r="P959" s="10">
        <v>35907</v>
      </c>
      <c r="Q959">
        <v>3.394749</v>
      </c>
      <c r="S959" s="42">
        <f t="shared" ca="1" si="19"/>
        <v>46894</v>
      </c>
      <c r="T959" s="43">
        <f ca="1">_xll.BInterpol('Base CDI'!$H$4:$H$28,'Base CDI'!$J$4:$J$29,S959,"Cubic","Extrapolate=Linear","MultiX=Average","Skip=True","Sort=True")</f>
        <v>13.365899499922282</v>
      </c>
      <c r="U959" s="43">
        <f ca="1">_xll.BInterpol('Base CDI'!$H$4:$H$28,'Base CDI'!$I$4:$I$29,S959,"Cubic","Extrapolate=Linear","MultiX=Average","Skip=True","Sort=True")</f>
        <v>13.331729476579712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46895</v>
      </c>
      <c r="T960" s="43">
        <f ca="1">_xll.BInterpol('Base CDI'!$H$4:$H$28,'Base CDI'!$J$4:$J$29,S960,"Cubic","Extrapolate=Linear","MultiX=Average","Skip=True","Sort=True")</f>
        <v>13.365769414723511</v>
      </c>
      <c r="U960" s="43">
        <f ca="1">_xll.BInterpol('Base CDI'!$H$4:$H$28,'Base CDI'!$I$4:$I$29,S960,"Cubic","Extrapolate=Linear","MultiX=Average","Skip=True","Sort=True")</f>
        <v>13.331585013178433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46896</v>
      </c>
      <c r="T961" s="43">
        <f ca="1">_xll.BInterpol('Base CDI'!$H$4:$H$28,'Base CDI'!$J$4:$J$29,S961,"Cubic","Extrapolate=Linear","MultiX=Average","Skip=True","Sort=True")</f>
        <v>13.365642144402994</v>
      </c>
      <c r="U961" s="43">
        <f ca="1">_xll.BInterpol('Base CDI'!$H$4:$H$28,'Base CDI'!$I$4:$I$29,S961,"Cubic","Extrapolate=Linear","MultiX=Average","Skip=True","Sort=True")</f>
        <v>13.331443568763889</v>
      </c>
    </row>
    <row r="962" spans="16:21" x14ac:dyDescent="0.25">
      <c r="P962" s="10">
        <v>35912</v>
      </c>
      <c r="Q962">
        <v>3.403187</v>
      </c>
      <c r="S962" s="42">
        <f t="shared" ca="1" si="19"/>
        <v>46897</v>
      </c>
      <c r="T962" s="43">
        <f ca="1">_xll.BInterpol('Base CDI'!$H$4:$H$28,'Base CDI'!$J$4:$J$29,S962,"Cubic","Extrapolate=Linear","MultiX=Average","Skip=True","Sort=True")</f>
        <v>13.365517681023245</v>
      </c>
      <c r="U962" s="43">
        <f ca="1">_xll.BInterpol('Base CDI'!$H$4:$H$28,'Base CDI'!$I$4:$I$29,S962,"Cubic","Extrapolate=Linear","MultiX=Average","Skip=True","Sort=True")</f>
        <v>13.331305134993011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46898</v>
      </c>
      <c r="T963" s="43">
        <f ca="1">_xll.BInterpol('Base CDI'!$H$4:$H$28,'Base CDI'!$J$4:$J$29,S963,"Cubic","Extrapolate=Linear","MultiX=Average","Skip=True","Sort=True")</f>
        <v>13.365396016646782</v>
      </c>
      <c r="U963" s="43">
        <f ca="1">_xll.BInterpol('Base CDI'!$H$4:$H$28,'Base CDI'!$I$4:$I$29,S963,"Cubic","Extrapolate=Linear","MultiX=Average","Skip=True","Sort=True")</f>
        <v>13.331169703522724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46899</v>
      </c>
      <c r="T964" s="43">
        <f ca="1">_xll.BInterpol('Base CDI'!$H$4:$H$28,'Base CDI'!$J$4:$J$29,S964,"Cubic","Extrapolate=Linear","MultiX=Average","Skip=True","Sort=True")</f>
        <v>13.365277143336112</v>
      </c>
      <c r="U964" s="43">
        <f ca="1">_xll.BInterpol('Base CDI'!$H$4:$H$28,'Base CDI'!$I$4:$I$29,S964,"Cubic","Extrapolate=Linear","MultiX=Average","Skip=True","Sort=True")</f>
        <v>13.331037266009959</v>
      </c>
    </row>
    <row r="965" spans="16:21" x14ac:dyDescent="0.25">
      <c r="P965" s="10">
        <v>35915</v>
      </c>
      <c r="Q965">
        <v>3.411629</v>
      </c>
      <c r="S965" s="42">
        <f t="shared" ca="1" si="19"/>
        <v>46900</v>
      </c>
      <c r="T965" s="43">
        <f ca="1">_xll.BInterpol('Base CDI'!$H$4:$H$28,'Base CDI'!$J$4:$J$29,S965,"Cubic","Extrapolate=Linear","MultiX=Average","Skip=True","Sort=True")</f>
        <v>13.365161053153752</v>
      </c>
      <c r="U965" s="43">
        <f ca="1">_xll.BInterpol('Base CDI'!$H$4:$H$28,'Base CDI'!$I$4:$I$29,S965,"Cubic","Extrapolate=Linear","MultiX=Average","Skip=True","Sort=True")</f>
        <v>13.330907814111647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46901</v>
      </c>
      <c r="T966" s="43">
        <f ca="1">_xll.BInterpol('Base CDI'!$H$4:$H$28,'Base CDI'!$J$4:$J$29,S966,"Cubic","Extrapolate=Linear","MultiX=Average","Skip=True","Sort=True")</f>
        <v>13.365047738162216</v>
      </c>
      <c r="U966" s="43">
        <f ca="1">_xll.BInterpol('Base CDI'!$H$4:$H$28,'Base CDI'!$I$4:$I$29,S966,"Cubic","Extrapolate=Linear","MultiX=Average","Skip=True","Sort=True")</f>
        <v>13.330781339484716</v>
      </c>
    </row>
    <row r="967" spans="16:21" x14ac:dyDescent="0.25">
      <c r="P967" s="10">
        <v>35920</v>
      </c>
      <c r="Q967">
        <v>3.417224</v>
      </c>
      <c r="S967" s="42">
        <f t="shared" ca="1" si="19"/>
        <v>46902</v>
      </c>
      <c r="T967" s="43">
        <f ca="1">_xll.BInterpol('Base CDI'!$H$4:$H$28,'Base CDI'!$J$4:$J$29,S967,"Cubic","Extrapolate=Linear","MultiX=Average","Skip=True","Sort=True")</f>
        <v>13.364937190424014</v>
      </c>
      <c r="U967" s="43">
        <f ca="1">_xll.BInterpol('Base CDI'!$H$4:$H$28,'Base CDI'!$I$4:$I$29,S967,"Cubic","Extrapolate=Linear","MultiX=Average","Skip=True","Sort=True")</f>
        <v>13.330657833786095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46903</v>
      </c>
      <c r="T968" s="43">
        <f ca="1">_xll.BInterpol('Base CDI'!$H$4:$H$28,'Base CDI'!$J$4:$J$29,S968,"Cubic","Extrapolate=Linear","MultiX=Average","Skip=True","Sort=True")</f>
        <v>13.364829402001662</v>
      </c>
      <c r="U968" s="43">
        <f ca="1">_xll.BInterpol('Base CDI'!$H$4:$H$28,'Base CDI'!$I$4:$I$29,S968,"Cubic","Extrapolate=Linear","MultiX=Average","Skip=True","Sort=True")</f>
        <v>13.330537288672712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46904</v>
      </c>
      <c r="T969" s="43">
        <f ca="1">_xll.BInterpol('Base CDI'!$H$4:$H$28,'Base CDI'!$J$4:$J$29,S969,"Cubic","Extrapolate=Linear","MultiX=Average","Skip=True","Sort=True")</f>
        <v>13.364724364957674</v>
      </c>
      <c r="U969" s="43">
        <f ca="1">_xll.BInterpol('Base CDI'!$H$4:$H$28,'Base CDI'!$I$4:$I$29,S969,"Cubic","Extrapolate=Linear","MultiX=Average","Skip=True","Sort=True")</f>
        <v>13.330419695801499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46905</v>
      </c>
      <c r="T970" s="43">
        <f ca="1">_xll.BInterpol('Base CDI'!$H$4:$H$28,'Base CDI'!$J$4:$J$29,S970,"Cubic","Extrapolate=Linear","MultiX=Average","Skip=True","Sort=True")</f>
        <v>13.36462207135456</v>
      </c>
      <c r="U970" s="43">
        <f ca="1">_xll.BInterpol('Base CDI'!$H$4:$H$28,'Base CDI'!$I$4:$I$29,S970,"Cubic","Extrapolate=Linear","MultiX=Average","Skip=True","Sort=True")</f>
        <v>13.330305046829382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46906</v>
      </c>
      <c r="T971" s="43">
        <f ca="1">_xll.BInterpol('Base CDI'!$H$4:$H$28,'Base CDI'!$J$4:$J$29,S971,"Cubic","Extrapolate=Linear","MultiX=Average","Skip=True","Sort=True")</f>
        <v>13.364522513254835</v>
      </c>
      <c r="U971" s="43">
        <f ca="1">_xll.BInterpol('Base CDI'!$H$4:$H$28,'Base CDI'!$I$4:$I$29,S971,"Cubic","Extrapolate=Linear","MultiX=Average","Skip=True","Sort=True")</f>
        <v>13.330193333413293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46907</v>
      </c>
      <c r="T972" s="43">
        <f ca="1">_xll.BInterpol('Base CDI'!$H$4:$H$28,'Base CDI'!$J$4:$J$29,S972,"Cubic","Extrapolate=Linear","MultiX=Average","Skip=True","Sort=True")</f>
        <v>13.364425682721015</v>
      </c>
      <c r="U972" s="43">
        <f ca="1">_xll.BInterpol('Base CDI'!$H$4:$H$28,'Base CDI'!$I$4:$I$29,S972,"Cubic","Extrapolate=Linear","MultiX=Average","Skip=True","Sort=True")</f>
        <v>13.330084547210159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46908</v>
      </c>
      <c r="T973" s="43">
        <f ca="1">_xll.BInterpol('Base CDI'!$H$4:$H$28,'Base CDI'!$J$4:$J$29,S973,"Cubic","Extrapolate=Linear","MultiX=Average","Skip=True","Sort=True")</f>
        <v>13.364331571815608</v>
      </c>
      <c r="U973" s="43">
        <f ca="1">_xll.BInterpol('Base CDI'!$H$4:$H$28,'Base CDI'!$I$4:$I$29,S973,"Cubic","Extrapolate=Linear","MultiX=Average","Skip=True","Sort=True")</f>
        <v>13.329978679876911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46909</v>
      </c>
      <c r="T974" s="43">
        <f ca="1">_xll.BInterpol('Base CDI'!$H$4:$H$28,'Base CDI'!$J$4:$J$29,S974,"Cubic","Extrapolate=Linear","MultiX=Average","Skip=True","Sort=True")</f>
        <v>13.364240172601132</v>
      </c>
      <c r="U974" s="43">
        <f ca="1">_xll.BInterpol('Base CDI'!$H$4:$H$28,'Base CDI'!$I$4:$I$29,S974,"Cubic","Extrapolate=Linear","MultiX=Average","Skip=True","Sort=True")</f>
        <v>13.329875723070478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46910</v>
      </c>
      <c r="T975" s="43">
        <f ca="1">_xll.BInterpol('Base CDI'!$H$4:$H$28,'Base CDI'!$J$4:$J$29,S975,"Cubic","Extrapolate=Linear","MultiX=Average","Skip=True","Sort=True")</f>
        <v>13.3641514771401</v>
      </c>
      <c r="U975" s="43">
        <f ca="1">_xll.BInterpol('Base CDI'!$H$4:$H$28,'Base CDI'!$I$4:$I$29,S975,"Cubic","Extrapolate=Linear","MultiX=Average","Skip=True","Sort=True")</f>
        <v>13.329775668447787</v>
      </c>
    </row>
    <row r="976" spans="16:21" x14ac:dyDescent="0.25">
      <c r="P976" s="10">
        <v>35933</v>
      </c>
      <c r="Q976">
        <v>3.442806</v>
      </c>
      <c r="S976" s="42">
        <f t="shared" ca="1" si="20"/>
        <v>46911</v>
      </c>
      <c r="T976" s="43">
        <f ca="1">_xll.BInterpol('Base CDI'!$H$4:$H$28,'Base CDI'!$J$4:$J$29,S976,"Cubic","Extrapolate=Linear","MultiX=Average","Skip=True","Sort=True")</f>
        <v>13.364065477495021</v>
      </c>
      <c r="U976" s="43">
        <f ca="1">_xll.BInterpol('Base CDI'!$H$4:$H$28,'Base CDI'!$I$4:$I$29,S976,"Cubic","Extrapolate=Linear","MultiX=Average","Skip=True","Sort=True")</f>
        <v>13.32967850766577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46912</v>
      </c>
      <c r="T977" s="43">
        <f ca="1">_xll.BInterpol('Base CDI'!$H$4:$H$28,'Base CDI'!$J$4:$J$29,S977,"Cubic","Extrapolate=Linear","MultiX=Average","Skip=True","Sort=True")</f>
        <v>13.363982165728414</v>
      </c>
      <c r="U977" s="43">
        <f ca="1">_xll.BInterpol('Base CDI'!$H$4:$H$28,'Base CDI'!$I$4:$I$29,S977,"Cubic","Extrapolate=Linear","MultiX=Average","Skip=True","Sort=True")</f>
        <v>13.329584232381354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46913</v>
      </c>
      <c r="T978" s="43">
        <f ca="1">_xll.BInterpol('Base CDI'!$H$4:$H$28,'Base CDI'!$J$4:$J$29,S978,"Cubic","Extrapolate=Linear","MultiX=Average","Skip=True","Sort=True")</f>
        <v>13.363901533902789</v>
      </c>
      <c r="U978" s="43">
        <f ca="1">_xll.BInterpol('Base CDI'!$H$4:$H$28,'Base CDI'!$I$4:$I$29,S978,"Cubic","Extrapolate=Linear","MultiX=Average","Skip=True","Sort=True")</f>
        <v>13.32949283425147</v>
      </c>
    </row>
    <row r="979" spans="16:21" x14ac:dyDescent="0.25">
      <c r="P979" s="10">
        <v>35936</v>
      </c>
      <c r="Q979">
        <v>3.451206</v>
      </c>
      <c r="S979" s="42">
        <f t="shared" ca="1" si="20"/>
        <v>46914</v>
      </c>
      <c r="T979" s="43">
        <f ca="1">_xll.BInterpol('Base CDI'!$H$4:$H$28,'Base CDI'!$J$4:$J$29,S979,"Cubic","Extrapolate=Linear","MultiX=Average","Skip=True","Sort=True")</f>
        <v>13.36382357408066</v>
      </c>
      <c r="U979" s="43">
        <f ca="1">_xll.BInterpol('Base CDI'!$H$4:$H$28,'Base CDI'!$I$4:$I$29,S979,"Cubic","Extrapolate=Linear","MultiX=Average","Skip=True","Sort=True")</f>
        <v>13.329404304933046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46915</v>
      </c>
      <c r="T980" s="43">
        <f ca="1">_xll.BInterpol('Base CDI'!$H$4:$H$28,'Base CDI'!$J$4:$J$29,S980,"Cubic","Extrapolate=Linear","MultiX=Average","Skip=True","Sort=True")</f>
        <v>13.363748278324541</v>
      </c>
      <c r="U980" s="43">
        <f ca="1">_xll.BInterpol('Base CDI'!$H$4:$H$28,'Base CDI'!$I$4:$I$29,S980,"Cubic","Extrapolate=Linear","MultiX=Average","Skip=True","Sort=True")</f>
        <v>13.329318636083011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46916</v>
      </c>
      <c r="T981" s="43">
        <f ca="1">_xll.BInterpol('Base CDI'!$H$4:$H$28,'Base CDI'!$J$4:$J$29,S981,"Cubic","Extrapolate=Linear","MultiX=Average","Skip=True","Sort=True")</f>
        <v>13.363675638696945</v>
      </c>
      <c r="U981" s="43">
        <f ca="1">_xll.BInterpol('Base CDI'!$H$4:$H$28,'Base CDI'!$I$4:$I$29,S981,"Cubic","Extrapolate=Linear","MultiX=Average","Skip=True","Sort=True")</f>
        <v>13.329235819358296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46917</v>
      </c>
      <c r="T982" s="43">
        <f ca="1">_xll.BInterpol('Base CDI'!$H$4:$H$28,'Base CDI'!$J$4:$J$29,S982,"Cubic","Extrapolate=Linear","MultiX=Average","Skip=True","Sort=True")</f>
        <v>13.363605647260384</v>
      </c>
      <c r="U982" s="43">
        <f ca="1">_xll.BInterpol('Base CDI'!$H$4:$H$28,'Base CDI'!$I$4:$I$29,S982,"Cubic","Extrapolate=Linear","MultiX=Average","Skip=True","Sort=True")</f>
        <v>13.329155846415826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46918</v>
      </c>
      <c r="T983" s="43">
        <f ca="1">_xll.BInterpol('Base CDI'!$H$4:$H$28,'Base CDI'!$J$4:$J$29,S983,"Cubic","Extrapolate=Linear","MultiX=Average","Skip=True","Sort=True")</f>
        <v>13.363538296077374</v>
      </c>
      <c r="U983" s="43">
        <f ca="1">_xll.BInterpol('Base CDI'!$H$4:$H$28,'Base CDI'!$I$4:$I$29,S983,"Cubic","Extrapolate=Linear","MultiX=Average","Skip=True","Sort=True")</f>
        <v>13.329078708912535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46919</v>
      </c>
      <c r="T984" s="43">
        <f ca="1">_xll.BInterpol('Base CDI'!$H$4:$H$28,'Base CDI'!$J$4:$J$29,S984,"Cubic","Extrapolate=Linear","MultiX=Average","Skip=True","Sort=True")</f>
        <v>13.363473577210426</v>
      </c>
      <c r="U984" s="43">
        <f ca="1">_xll.BInterpol('Base CDI'!$H$4:$H$28,'Base CDI'!$I$4:$I$29,S984,"Cubic","Extrapolate=Linear","MultiX=Average","Skip=True","Sort=True")</f>
        <v>13.329004398505351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46920</v>
      </c>
      <c r="T985" s="43">
        <f ca="1">_xll.BInterpol('Base CDI'!$H$4:$H$28,'Base CDI'!$J$4:$J$29,S985,"Cubic","Extrapolate=Linear","MultiX=Average","Skip=True","Sort=True")</f>
        <v>13.363411482722054</v>
      </c>
      <c r="U985" s="43">
        <f ca="1">_xll.BInterpol('Base CDI'!$H$4:$H$28,'Base CDI'!$I$4:$I$29,S985,"Cubic","Extrapolate=Linear","MultiX=Average","Skip=True","Sort=True")</f>
        <v>13.328932906851202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46921</v>
      </c>
      <c r="T986" s="43">
        <f ca="1">_xll.BInterpol('Base CDI'!$H$4:$H$28,'Base CDI'!$J$4:$J$29,S986,"Cubic","Extrapolate=Linear","MultiX=Average","Skip=True","Sort=True")</f>
        <v>13.363352004674772</v>
      </c>
      <c r="U986" s="43">
        <f ca="1">_xll.BInterpol('Base CDI'!$H$4:$H$28,'Base CDI'!$I$4:$I$29,S986,"Cubic","Extrapolate=Linear","MultiX=Average","Skip=True","Sort=True")</f>
        <v>13.328864225607017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46922</v>
      </c>
      <c r="T987" s="43">
        <f ca="1">_xll.BInterpol('Base CDI'!$H$4:$H$28,'Base CDI'!$J$4:$J$29,S987,"Cubic","Extrapolate=Linear","MultiX=Average","Skip=True","Sort=True")</f>
        <v>13.363295135131093</v>
      </c>
      <c r="U987" s="43">
        <f ca="1">_xll.BInterpol('Base CDI'!$H$4:$H$28,'Base CDI'!$I$4:$I$29,S987,"Cubic","Extrapolate=Linear","MultiX=Average","Skip=True","Sort=True")</f>
        <v>13.328798346429727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46923</v>
      </c>
      <c r="T988" s="43">
        <f ca="1">_xll.BInterpol('Base CDI'!$H$4:$H$28,'Base CDI'!$J$4:$J$29,S988,"Cubic","Extrapolate=Linear","MultiX=Average","Skip=True","Sort=True")</f>
        <v>13.36324086615353</v>
      </c>
      <c r="U988" s="43">
        <f ca="1">_xll.BInterpol('Base CDI'!$H$4:$H$28,'Base CDI'!$I$4:$I$29,S988,"Cubic","Extrapolate=Linear","MultiX=Average","Skip=True","Sort=True")</f>
        <v>13.328735260976257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46924</v>
      </c>
      <c r="T989" s="43">
        <f ca="1">_xll.BInterpol('Base CDI'!$H$4:$H$28,'Base CDI'!$J$4:$J$29,S989,"Cubic","Extrapolate=Linear","MultiX=Average","Skip=True","Sort=True")</f>
        <v>13.363189189804597</v>
      </c>
      <c r="U989" s="43">
        <f ca="1">_xll.BInterpol('Base CDI'!$H$4:$H$28,'Base CDI'!$I$4:$I$29,S989,"Cubic","Extrapolate=Linear","MultiX=Average","Skip=True","Sort=True")</f>
        <v>13.328674960903543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46925</v>
      </c>
      <c r="T990" s="43">
        <f ca="1">_xll.BInterpol('Base CDI'!$H$4:$H$28,'Base CDI'!$J$4:$J$29,S990,"Cubic","Extrapolate=Linear","MultiX=Average","Skip=True","Sort=True")</f>
        <v>13.363140098146808</v>
      </c>
      <c r="U990" s="43">
        <f ca="1">_xll.BInterpol('Base CDI'!$H$4:$H$28,'Base CDI'!$I$4:$I$29,S990,"Cubic","Extrapolate=Linear","MultiX=Average","Skip=True","Sort=True")</f>
        <v>13.328617437868509</v>
      </c>
    </row>
    <row r="991" spans="16:21" x14ac:dyDescent="0.25">
      <c r="P991" s="10">
        <v>35954</v>
      </c>
      <c r="Q991">
        <v>3.483196</v>
      </c>
      <c r="S991" s="42">
        <f t="shared" ca="1" si="20"/>
        <v>46926</v>
      </c>
      <c r="T991" s="43">
        <f ca="1">_xll.BInterpol('Base CDI'!$H$4:$H$28,'Base CDI'!$J$4:$J$29,S991,"Cubic","Extrapolate=Linear","MultiX=Average","Skip=True","Sort=True")</f>
        <v>13.363093583242673</v>
      </c>
      <c r="U991" s="43">
        <f ca="1">_xll.BInterpol('Base CDI'!$H$4:$H$28,'Base CDI'!$I$4:$I$29,S991,"Cubic","Extrapolate=Linear","MultiX=Average","Skip=True","Sort=True")</f>
        <v>13.328562683528085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46927</v>
      </c>
      <c r="T992" s="43">
        <f ca="1">_xll.BInterpol('Base CDI'!$H$4:$H$28,'Base CDI'!$J$4:$J$29,S992,"Cubic","Extrapolate=Linear","MultiX=Average","Skip=True","Sort=True")</f>
        <v>13.36304963715471</v>
      </c>
      <c r="U992" s="43">
        <f ca="1">_xll.BInterpol('Base CDI'!$H$4:$H$28,'Base CDI'!$I$4:$I$29,S992,"Cubic","Extrapolate=Linear","MultiX=Average","Skip=True","Sort=True")</f>
        <v>13.3285106895392</v>
      </c>
    </row>
    <row r="993" spans="16:21" x14ac:dyDescent="0.25">
      <c r="P993" s="10">
        <v>35956</v>
      </c>
      <c r="Q993">
        <v>3.488483</v>
      </c>
      <c r="S993" s="42">
        <f t="shared" ca="1" si="20"/>
        <v>46928</v>
      </c>
      <c r="T993" s="43">
        <f ca="1">_xll.BInterpol('Base CDI'!$H$4:$H$28,'Base CDI'!$J$4:$J$29,S993,"Cubic","Extrapolate=Linear","MultiX=Average","Skip=True","Sort=True")</f>
        <v>13.363008251945429</v>
      </c>
      <c r="U993" s="43">
        <f ca="1">_xll.BInterpol('Base CDI'!$H$4:$H$28,'Base CDI'!$I$4:$I$29,S993,"Cubic","Extrapolate=Linear","MultiX=Average","Skip=True","Sort=True")</f>
        <v>13.328461447558785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46929</v>
      </c>
      <c r="T994" s="43">
        <f ca="1">_xll.BInterpol('Base CDI'!$H$4:$H$28,'Base CDI'!$J$4:$J$29,S994,"Cubic","Extrapolate=Linear","MultiX=Average","Skip=True","Sort=True")</f>
        <v>13.362969419677343</v>
      </c>
      <c r="U994" s="43">
        <f ca="1">_xll.BInterpol('Base CDI'!$H$4:$H$28,'Base CDI'!$I$4:$I$29,S994,"Cubic","Extrapolate=Linear","MultiX=Average","Skip=True","Sort=True")</f>
        <v>13.32841494924377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46930</v>
      </c>
      <c r="T995" s="43">
        <f ca="1">_xll.BInterpol('Base CDI'!$H$4:$H$28,'Base CDI'!$J$4:$J$29,S995,"Cubic","Extrapolate=Linear","MultiX=Average","Skip=True","Sort=True")</f>
        <v>13.362933132412969</v>
      </c>
      <c r="U995" s="43">
        <f ca="1">_xll.BInterpol('Base CDI'!$H$4:$H$28,'Base CDI'!$I$4:$I$29,S995,"Cubic","Extrapolate=Linear","MultiX=Average","Skip=True","Sort=True")</f>
        <v>13.328371186251081</v>
      </c>
    </row>
    <row r="996" spans="16:21" x14ac:dyDescent="0.25">
      <c r="P996" s="10">
        <v>35962</v>
      </c>
      <c r="Q996">
        <v>3.496429</v>
      </c>
      <c r="S996" s="42">
        <f t="shared" ca="1" si="20"/>
        <v>46931</v>
      </c>
      <c r="T996" s="43">
        <f ca="1">_xll.BInterpol('Base CDI'!$H$4:$H$28,'Base CDI'!$J$4:$J$29,S996,"Cubic","Extrapolate=Linear","MultiX=Average","Skip=True","Sort=True")</f>
        <v>13.362899382214817</v>
      </c>
      <c r="U996" s="43">
        <f ca="1">_xll.BInterpol('Base CDI'!$H$4:$H$28,'Base CDI'!$I$4:$I$29,S996,"Cubic","Extrapolate=Linear","MultiX=Average","Skip=True","Sort=True")</f>
        <v>13.328330150237647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46932</v>
      </c>
      <c r="T997" s="43">
        <f ca="1">_xll.BInterpol('Base CDI'!$H$4:$H$28,'Base CDI'!$J$4:$J$29,S997,"Cubic","Extrapolate=Linear","MultiX=Average","Skip=True","Sort=True")</f>
        <v>13.362868161145402</v>
      </c>
      <c r="U997" s="43">
        <f ca="1">_xll.BInterpol('Base CDI'!$H$4:$H$28,'Base CDI'!$I$4:$I$29,S997,"Cubic","Extrapolate=Linear","MultiX=Average","Skip=True","Sort=True")</f>
        <v>13.328291832860401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46933</v>
      </c>
      <c r="T998" s="43">
        <f ca="1">_xll.BInterpol('Base CDI'!$H$4:$H$28,'Base CDI'!$J$4:$J$29,S998,"Cubic","Extrapolate=Linear","MultiX=Average","Skip=True","Sort=True")</f>
        <v>13.362839461267237</v>
      </c>
      <c r="U998" s="43">
        <f ca="1">_xll.BInterpol('Base CDI'!$H$4:$H$28,'Base CDI'!$I$4:$I$29,S998,"Cubic","Extrapolate=Linear","MultiX=Average","Skip=True","Sort=True")</f>
        <v>13.328256225776268</v>
      </c>
    </row>
    <row r="999" spans="16:21" x14ac:dyDescent="0.25">
      <c r="P999" s="10">
        <v>35965</v>
      </c>
      <c r="Q999">
        <v>3.504407</v>
      </c>
      <c r="S999" s="42">
        <f t="shared" ca="1" si="20"/>
        <v>46934</v>
      </c>
      <c r="T999" s="43">
        <f ca="1">_xll.BInterpol('Base CDI'!$H$4:$H$28,'Base CDI'!$J$4:$J$29,S999,"Cubic","Extrapolate=Linear","MultiX=Average","Skip=True","Sort=True")</f>
        <v>13.362813274642834</v>
      </c>
      <c r="U999" s="43">
        <f ca="1">_xll.BInterpol('Base CDI'!$H$4:$H$28,'Base CDI'!$I$4:$I$29,S999,"Cubic","Extrapolate=Linear","MultiX=Average","Skip=True","Sort=True")</f>
        <v>13.328223320642181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46935</v>
      </c>
      <c r="T1000" s="43">
        <f ca="1">_xll.BInterpol('Base CDI'!$H$4:$H$28,'Base CDI'!$J$4:$J$29,S1000,"Cubic","Extrapolate=Linear","MultiX=Average","Skip=True","Sort=True")</f>
        <v>13.362789593334709</v>
      </c>
      <c r="U1000" s="43">
        <f ca="1">_xll.BInterpol('Base CDI'!$H$4:$H$28,'Base CDI'!$I$4:$I$29,S1000,"Cubic","Extrapolate=Linear","MultiX=Average","Skip=True","Sort=True")</f>
        <v>13.328193109115066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46936</v>
      </c>
      <c r="T1001" s="43">
        <f ca="1">_xll.BInterpol('Base CDI'!$H$4:$H$28,'Base CDI'!$J$4:$J$29,S1001,"Cubic","Extrapolate=Linear","MultiX=Average","Skip=True","Sort=True")</f>
        <v>13.362768409405373</v>
      </c>
      <c r="U1001" s="43">
        <f ca="1">_xll.BInterpol('Base CDI'!$H$4:$H$28,'Base CDI'!$I$4:$I$29,S1001,"Cubic","Extrapolate=Linear","MultiX=Average","Skip=True","Sort=True")</f>
        <v>13.328165582851854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46937</v>
      </c>
      <c r="T1002" s="43">
        <f ca="1">_xll.BInterpol('Base CDI'!$H$4:$H$28,'Base CDI'!$J$4:$J$29,S1002,"Cubic","Extrapolate=Linear","MultiX=Average","Skip=True","Sort=True")</f>
        <v>13.36274971491734</v>
      </c>
      <c r="U1002" s="43">
        <f ca="1">_xll.BInterpol('Base CDI'!$H$4:$H$28,'Base CDI'!$I$4:$I$29,S1002,"Cubic","Extrapolate=Linear","MultiX=Average","Skip=True","Sort=True")</f>
        <v>13.328140733509473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46938</v>
      </c>
      <c r="T1003" s="43">
        <f ca="1">_xll.BInterpol('Base CDI'!$H$4:$H$28,'Base CDI'!$J$4:$J$29,S1003,"Cubic","Extrapolate=Linear","MultiX=Average","Skip=True","Sort=True")</f>
        <v>13.362733501933123</v>
      </c>
      <c r="U1003" s="43">
        <f ca="1">_xll.BInterpol('Base CDI'!$H$4:$H$28,'Base CDI'!$I$4:$I$29,S1003,"Cubic","Extrapolate=Linear","MultiX=Average","Skip=True","Sort=True")</f>
        <v>13.328118552744854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46939</v>
      </c>
      <c r="T1004" s="43">
        <f ca="1">_xll.BInterpol('Base CDI'!$H$4:$H$28,'Base CDI'!$J$4:$J$29,S1004,"Cubic","Extrapolate=Linear","MultiX=Average","Skip=True","Sort=True")</f>
        <v>13.362719762515237</v>
      </c>
      <c r="U1004" s="43">
        <f ca="1">_xll.BInterpol('Base CDI'!$H$4:$H$28,'Base CDI'!$I$4:$I$29,S1004,"Cubic","Extrapolate=Linear","MultiX=Average","Skip=True","Sort=True")</f>
        <v>13.328099032214924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46940</v>
      </c>
      <c r="T1005" s="43">
        <f ca="1">_xll.BInterpol('Base CDI'!$H$4:$H$28,'Base CDI'!$J$4:$J$29,S1005,"Cubic","Extrapolate=Linear","MultiX=Average","Skip=True","Sort=True")</f>
        <v>13.362708488726195</v>
      </c>
      <c r="U1005" s="43">
        <f ca="1">_xll.BInterpol('Base CDI'!$H$4:$H$28,'Base CDI'!$I$4:$I$29,S1005,"Cubic","Extrapolate=Linear","MultiX=Average","Skip=True","Sort=True")</f>
        <v>13.328082163576614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46941</v>
      </c>
      <c r="T1006" s="43">
        <f ca="1">_xll.BInterpol('Base CDI'!$H$4:$H$28,'Base CDI'!$J$4:$J$29,S1006,"Cubic","Extrapolate=Linear","MultiX=Average","Skip=True","Sort=True")</f>
        <v>13.362699672628509</v>
      </c>
      <c r="U1006" s="43">
        <f ca="1">_xll.BInterpol('Base CDI'!$H$4:$H$28,'Base CDI'!$I$4:$I$29,S1006,"Cubic","Extrapolate=Linear","MultiX=Average","Skip=True","Sort=True")</f>
        <v>13.328067938486852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46942</v>
      </c>
      <c r="T1007" s="43">
        <f ca="1">_xll.BInterpol('Base CDI'!$H$4:$H$28,'Base CDI'!$J$4:$J$29,S1007,"Cubic","Extrapolate=Linear","MultiX=Average","Skip=True","Sort=True")</f>
        <v>13.362693306284692</v>
      </c>
      <c r="U1007" s="43">
        <f ca="1">_xll.BInterpol('Base CDI'!$H$4:$H$28,'Base CDI'!$I$4:$I$29,S1007,"Cubic","Extrapolate=Linear","MultiX=Average","Skip=True","Sort=True")</f>
        <v>13.328056348602567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46943</v>
      </c>
      <c r="T1008" s="43">
        <f ca="1">_xll.BInterpol('Base CDI'!$H$4:$H$28,'Base CDI'!$J$4:$J$29,S1008,"Cubic","Extrapolate=Linear","MultiX=Average","Skip=True","Sort=True")</f>
        <v>13.36268938175726</v>
      </c>
      <c r="U1008" s="43">
        <f ca="1">_xll.BInterpol('Base CDI'!$H$4:$H$28,'Base CDI'!$I$4:$I$29,S1008,"Cubic","Extrapolate=Linear","MultiX=Average","Skip=True","Sort=True")</f>
        <v>13.328047385580691</v>
      </c>
    </row>
    <row r="1009" spans="16:21" x14ac:dyDescent="0.25">
      <c r="P1009" s="10">
        <v>35979</v>
      </c>
      <c r="Q1009">
        <v>3.530605</v>
      </c>
      <c r="S1009" s="42">
        <f t="shared" ca="1" si="20"/>
        <v>46944</v>
      </c>
      <c r="T1009" s="43">
        <f ca="1">_xll.BInterpol('Base CDI'!$H$4:$H$28,'Base CDI'!$J$4:$J$29,S1009,"Cubic","Extrapolate=Linear","MultiX=Average","Skip=True","Sort=True")</f>
        <v>13.362687891108722</v>
      </c>
      <c r="U1009" s="43">
        <f ca="1">_xll.BInterpol('Base CDI'!$H$4:$H$28,'Base CDI'!$I$4:$I$29,S1009,"Cubic","Extrapolate=Linear","MultiX=Average","Skip=True","Sort=True")</f>
        <v>13.32804104107815</v>
      </c>
    </row>
    <row r="1010" spans="16:21" x14ac:dyDescent="0.25">
      <c r="P1010" s="10">
        <v>35982</v>
      </c>
      <c r="Q1010">
        <v>3.533201</v>
      </c>
      <c r="S1010" s="42">
        <f t="shared" ca="1" si="20"/>
        <v>46945</v>
      </c>
      <c r="T1010" s="43">
        <f ca="1">_xll.BInterpol('Base CDI'!$H$4:$H$28,'Base CDI'!$J$4:$J$29,S1010,"Cubic","Extrapolate=Linear","MultiX=Average","Skip=True","Sort=True")</f>
        <v>13.362688826401596</v>
      </c>
      <c r="U1010" s="43">
        <f ca="1">_xll.BInterpol('Base CDI'!$H$4:$H$28,'Base CDI'!$I$4:$I$29,S1010,"Cubic","Extrapolate=Linear","MultiX=Average","Skip=True","Sort=True")</f>
        <v>13.328037306751874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46946</v>
      </c>
      <c r="T1011" s="43">
        <f ca="1">_xll.BInterpol('Base CDI'!$H$4:$H$28,'Base CDI'!$J$4:$J$29,S1011,"Cubic","Extrapolate=Linear","MultiX=Average","Skip=True","Sort=True")</f>
        <v>13.362692179698394</v>
      </c>
      <c r="U1011" s="43">
        <f ca="1">_xll.BInterpol('Base CDI'!$H$4:$H$28,'Base CDI'!$I$4:$I$29,S1011,"Cubic","Extrapolate=Linear","MultiX=Average","Skip=True","Sort=True")</f>
        <v>13.328036174258791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46947</v>
      </c>
      <c r="T1012" s="43">
        <f ca="1">_xll.BInterpol('Base CDI'!$H$4:$H$28,'Base CDI'!$J$4:$J$29,S1012,"Cubic","Extrapolate=Linear","MultiX=Average","Skip=True","Sort=True")</f>
        <v>13.362697943061628</v>
      </c>
      <c r="U1012" s="43">
        <f ca="1">_xll.BInterpol('Base CDI'!$H$4:$H$28,'Base CDI'!$I$4:$I$29,S1012,"Cubic","Extrapolate=Linear","MultiX=Average","Skip=True","Sort=True")</f>
        <v>13.328037635255834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46948</v>
      </c>
      <c r="T1013" s="43">
        <f ca="1">_xll.BInterpol('Base CDI'!$H$4:$H$28,'Base CDI'!$J$4:$J$29,S1013,"Cubic","Extrapolate=Linear","MultiX=Average","Skip=True","Sort=True")</f>
        <v>13.362706108553812</v>
      </c>
      <c r="U1013" s="43">
        <f ca="1">_xll.BInterpol('Base CDI'!$H$4:$H$28,'Base CDI'!$I$4:$I$29,S1013,"Cubic","Extrapolate=Linear","MultiX=Average","Skip=True","Sort=True")</f>
        <v>13.328041681399929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46949</v>
      </c>
      <c r="T1014" s="43">
        <f ca="1">_xll.BInterpol('Base CDI'!$H$4:$H$28,'Base CDI'!$J$4:$J$29,S1014,"Cubic","Extrapolate=Linear","MultiX=Average","Skip=True","Sort=True")</f>
        <v>13.362716668237459</v>
      </c>
      <c r="U1014" s="43">
        <f ca="1">_xll.BInterpol('Base CDI'!$H$4:$H$28,'Base CDI'!$I$4:$I$29,S1014,"Cubic","Extrapolate=Linear","MultiX=Average","Skip=True","Sort=True")</f>
        <v>13.328048304348005</v>
      </c>
    </row>
    <row r="1015" spans="16:21" x14ac:dyDescent="0.25">
      <c r="P1015" s="10">
        <v>35989</v>
      </c>
      <c r="Q1015">
        <v>3.546227</v>
      </c>
      <c r="S1015" s="42">
        <f t="shared" ca="1" si="20"/>
        <v>46950</v>
      </c>
      <c r="T1015" s="43">
        <f ca="1">_xll.BInterpol('Base CDI'!$H$4:$H$28,'Base CDI'!$J$4:$J$29,S1015,"Cubic","Extrapolate=Linear","MultiX=Average","Skip=True","Sort=True")</f>
        <v>13.362729614175084</v>
      </c>
      <c r="U1015" s="43">
        <f ca="1">_xll.BInterpol('Base CDI'!$H$4:$H$28,'Base CDI'!$I$4:$I$29,S1015,"Cubic","Extrapolate=Linear","MultiX=Average","Skip=True","Sort=True")</f>
        <v>13.328057495756992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46951</v>
      </c>
      <c r="T1016" s="43">
        <f ca="1">_xll.BInterpol('Base CDI'!$H$4:$H$28,'Base CDI'!$J$4:$J$29,S1016,"Cubic","Extrapolate=Linear","MultiX=Average","Skip=True","Sort=True")</f>
        <v>13.362744938429197</v>
      </c>
      <c r="U1016" s="43">
        <f ca="1">_xll.BInterpol('Base CDI'!$H$4:$H$28,'Base CDI'!$I$4:$I$29,S1016,"Cubic","Extrapolate=Linear","MultiX=Average","Skip=True","Sort=True")</f>
        <v>13.328069247283821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46952</v>
      </c>
      <c r="T1017" s="43">
        <f ca="1">_xll.BInterpol('Base CDI'!$H$4:$H$28,'Base CDI'!$J$4:$J$29,S1017,"Cubic","Extrapolate=Linear","MultiX=Average","Skip=True","Sort=True")</f>
        <v>13.362762633062315</v>
      </c>
      <c r="U1017" s="43">
        <f ca="1">_xll.BInterpol('Base CDI'!$H$4:$H$28,'Base CDI'!$I$4:$I$29,S1017,"Cubic","Extrapolate=Linear","MultiX=Average","Skip=True","Sort=True")</f>
        <v>13.328083550585418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46953</v>
      </c>
      <c r="T1018" s="43">
        <f ca="1">_xll.BInterpol('Base CDI'!$H$4:$H$28,'Base CDI'!$J$4:$J$29,S1018,"Cubic","Extrapolate=Linear","MultiX=Average","Skip=True","Sort=True")</f>
        <v>13.36278269013695</v>
      </c>
      <c r="U1018" s="43">
        <f ca="1">_xll.BInterpol('Base CDI'!$H$4:$H$28,'Base CDI'!$I$4:$I$29,S1018,"Cubic","Extrapolate=Linear","MultiX=Average","Skip=True","Sort=True")</f>
        <v>13.328100397318716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46954</v>
      </c>
      <c r="T1019" s="43">
        <f ca="1">_xll.BInterpol('Base CDI'!$H$4:$H$28,'Base CDI'!$J$4:$J$29,S1019,"Cubic","Extrapolate=Linear","MultiX=Average","Skip=True","Sort=True")</f>
        <v>13.362805101715615</v>
      </c>
      <c r="U1019" s="43">
        <f ca="1">_xll.BInterpol('Base CDI'!$H$4:$H$28,'Base CDI'!$I$4:$I$29,S1019,"Cubic","Extrapolate=Linear","MultiX=Average","Skip=True","Sort=True")</f>
        <v>13.328119779140639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46955</v>
      </c>
      <c r="T1020" s="43">
        <f ca="1">_xll.BInterpol('Base CDI'!$H$4:$H$28,'Base CDI'!$J$4:$J$29,S1020,"Cubic","Extrapolate=Linear","MultiX=Average","Skip=True","Sort=True")</f>
        <v>13.362829859860822</v>
      </c>
      <c r="U1020" s="43">
        <f ca="1">_xll.BInterpol('Base CDI'!$H$4:$H$28,'Base CDI'!$I$4:$I$29,S1020,"Cubic","Extrapolate=Linear","MultiX=Average","Skip=True","Sort=True")</f>
        <v>13.328141687708122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46956</v>
      </c>
      <c r="T1021" s="43">
        <f ca="1">_xll.BInterpol('Base CDI'!$H$4:$H$28,'Base CDI'!$J$4:$J$29,S1021,"Cubic","Extrapolate=Linear","MultiX=Average","Skip=True","Sort=True")</f>
        <v>13.362856956635088</v>
      </c>
      <c r="U1021" s="43">
        <f ca="1">_xll.BInterpol('Base CDI'!$H$4:$H$28,'Base CDI'!$I$4:$I$29,S1021,"Cubic","Extrapolate=Linear","MultiX=Average","Skip=True","Sort=True")</f>
        <v>13.328166114678089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46957</v>
      </c>
      <c r="T1022" s="43">
        <f ca="1">_xll.BInterpol('Base CDI'!$H$4:$H$28,'Base CDI'!$J$4:$J$29,S1022,"Cubic","Extrapolate=Linear","MultiX=Average","Skip=True","Sort=True")</f>
        <v>13.362886384100923</v>
      </c>
      <c r="U1022" s="43">
        <f ca="1">_xll.BInterpol('Base CDI'!$H$4:$H$28,'Base CDI'!$I$4:$I$29,S1022,"Cubic","Extrapolate=Linear","MultiX=Average","Skip=True","Sort=True")</f>
        <v>13.328193051707473</v>
      </c>
    </row>
    <row r="1023" spans="16:21" x14ac:dyDescent="0.25">
      <c r="P1023" s="10">
        <v>35999</v>
      </c>
      <c r="Q1023">
        <v>3.567148</v>
      </c>
      <c r="S1023" s="42">
        <f t="shared" ca="1" si="20"/>
        <v>46958</v>
      </c>
      <c r="T1023" s="43">
        <f ca="1">_xll.BInterpol('Base CDI'!$H$4:$H$28,'Base CDI'!$J$4:$J$29,S1023,"Cubic","Extrapolate=Linear","MultiX=Average","Skip=True","Sort=True")</f>
        <v>13.362918134320843</v>
      </c>
      <c r="U1023" s="43">
        <f ca="1">_xll.BInterpol('Base CDI'!$H$4:$H$28,'Base CDI'!$I$4:$I$29,S1023,"Cubic","Extrapolate=Linear","MultiX=Average","Skip=True","Sort=True")</f>
        <v>13.3282224904532</v>
      </c>
    </row>
    <row r="1024" spans="16:21" x14ac:dyDescent="0.25">
      <c r="P1024" s="10">
        <v>36000</v>
      </c>
      <c r="Q1024">
        <v>3.56975</v>
      </c>
      <c r="S1024" s="42">
        <f t="shared" ca="1" si="20"/>
        <v>46959</v>
      </c>
      <c r="T1024" s="43">
        <f ca="1">_xll.BInterpol('Base CDI'!$H$4:$H$28,'Base CDI'!$J$4:$J$29,S1024,"Cubic","Extrapolate=Linear","MultiX=Average","Skip=True","Sort=True")</f>
        <v>13.362952199357359</v>
      </c>
      <c r="U1024" s="43">
        <f ca="1">_xll.BInterpol('Base CDI'!$H$4:$H$28,'Base CDI'!$I$4:$I$29,S1024,"Cubic","Extrapolate=Linear","MultiX=Average","Skip=True","Sort=True")</f>
        <v>13.328254422572202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46960</v>
      </c>
      <c r="T1025" s="43">
        <f ca="1">_xll.BInterpol('Base CDI'!$H$4:$H$28,'Base CDI'!$J$4:$J$29,S1025,"Cubic","Extrapolate=Linear","MultiX=Average","Skip=True","Sort=True")</f>
        <v>13.362988571272986</v>
      </c>
      <c r="U1025" s="43">
        <f ca="1">_xll.BInterpol('Base CDI'!$H$4:$H$28,'Base CDI'!$I$4:$I$29,S1025,"Cubic","Extrapolate=Linear","MultiX=Average","Skip=True","Sort=True")</f>
        <v>13.328288839721408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46961</v>
      </c>
      <c r="T1026" s="43">
        <f ca="1">_xll.BInterpol('Base CDI'!$H$4:$H$28,'Base CDI'!$J$4:$J$29,S1026,"Cubic","Extrapolate=Linear","MultiX=Average","Skip=True","Sort=True")</f>
        <v>13.363027242130235</v>
      </c>
      <c r="U1026" s="43">
        <f ca="1">_xll.BInterpol('Base CDI'!$H$4:$H$28,'Base CDI'!$I$4:$I$29,S1026,"Cubic","Extrapolate=Linear","MultiX=Average","Skip=True","Sort=True")</f>
        <v>13.328325733557744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46962</v>
      </c>
      <c r="T1027" s="43">
        <f ca="1">_xll.BInterpol('Base CDI'!$H$4:$H$28,'Base CDI'!$J$4:$J$29,S1027,"Cubic","Extrapolate=Linear","MultiX=Average","Skip=True","Sort=True")</f>
        <v>13.363068203991622</v>
      </c>
      <c r="U1027" s="43">
        <f ca="1">_xll.BInterpol('Base CDI'!$H$4:$H$28,'Base CDI'!$I$4:$I$29,S1027,"Cubic","Extrapolate=Linear","MultiX=Average","Skip=True","Sort=True")</f>
        <v>13.328365095738143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46963</v>
      </c>
      <c r="T1028" s="43">
        <f ca="1">_xll.BInterpol('Base CDI'!$H$4:$H$28,'Base CDI'!$J$4:$J$29,S1028,"Cubic","Extrapolate=Linear","MultiX=Average","Skip=True","Sort=True")</f>
        <v>13.363111448919659</v>
      </c>
      <c r="U1028" s="43">
        <f ca="1">_xll.BInterpol('Base CDI'!$H$4:$H$28,'Base CDI'!$I$4:$I$29,S1028,"Cubic","Extrapolate=Linear","MultiX=Average","Skip=True","Sort=True")</f>
        <v>13.328406917919532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46964</v>
      </c>
      <c r="T1029" s="43">
        <f ca="1">_xll.BInterpol('Base CDI'!$H$4:$H$28,'Base CDI'!$J$4:$J$29,S1029,"Cubic","Extrapolate=Linear","MultiX=Average","Skip=True","Sort=True")</f>
        <v>13.363156968976861</v>
      </c>
      <c r="U1029" s="43">
        <f ca="1">_xll.BInterpol('Base CDI'!$H$4:$H$28,'Base CDI'!$I$4:$I$29,S1029,"Cubic","Extrapolate=Linear","MultiX=Average","Skip=True","Sort=True")</f>
        <v>13.328451191758841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46965</v>
      </c>
      <c r="T1030" s="43">
        <f ca="1">_xll.BInterpol('Base CDI'!$H$4:$H$28,'Base CDI'!$J$4:$J$29,S1030,"Cubic","Extrapolate=Linear","MultiX=Average","Skip=True","Sort=True")</f>
        <v>13.363204756225739</v>
      </c>
      <c r="U1030" s="43">
        <f ca="1">_xll.BInterpol('Base CDI'!$H$4:$H$28,'Base CDI'!$I$4:$I$29,S1030,"Cubic","Extrapolate=Linear","MultiX=Average","Skip=True","Sort=True")</f>
        <v>13.328497908912999</v>
      </c>
    </row>
    <row r="1031" spans="16:21" x14ac:dyDescent="0.25">
      <c r="P1031" s="10">
        <v>36011</v>
      </c>
      <c r="Q1031">
        <v>3.587656</v>
      </c>
      <c r="S1031" s="42">
        <f t="shared" ca="1" si="20"/>
        <v>46966</v>
      </c>
      <c r="T1031" s="43">
        <f ca="1">_xll.BInterpol('Base CDI'!$H$4:$H$28,'Base CDI'!$J$4:$J$29,S1031,"Cubic","Extrapolate=Linear","MultiX=Average","Skip=True","Sort=True")</f>
        <v>13.363254802728807</v>
      </c>
      <c r="U1031" s="43">
        <f ca="1">_xll.BInterpol('Base CDI'!$H$4:$H$28,'Base CDI'!$I$4:$I$29,S1031,"Cubic","Extrapolate=Linear","MultiX=Average","Skip=True","Sort=True")</f>
        <v>13.328547061038936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46967</v>
      </c>
      <c r="T1032" s="43">
        <f ca="1">_xll.BInterpol('Base CDI'!$H$4:$H$28,'Base CDI'!$J$4:$J$29,S1032,"Cubic","Extrapolate=Linear","MultiX=Average","Skip=True","Sort=True")</f>
        <v>13.36330710054858</v>
      </c>
      <c r="U1032" s="43">
        <f ca="1">_xll.BInterpol('Base CDI'!$H$4:$H$28,'Base CDI'!$I$4:$I$29,S1032,"Cubic","Extrapolate=Linear","MultiX=Average","Skip=True","Sort=True")</f>
        <v>13.328598639793579</v>
      </c>
    </row>
    <row r="1033" spans="16:21" x14ac:dyDescent="0.25">
      <c r="P1033" s="10">
        <v>36013</v>
      </c>
      <c r="Q1033">
        <v>3.592714</v>
      </c>
      <c r="S1033" s="42">
        <f t="shared" ca="1" si="20"/>
        <v>46968</v>
      </c>
      <c r="T1033" s="43">
        <f ca="1">_xll.BInterpol('Base CDI'!$H$4:$H$28,'Base CDI'!$J$4:$J$29,S1033,"Cubic","Extrapolate=Linear","MultiX=Average","Skip=True","Sort=True")</f>
        <v>13.363361641747568</v>
      </c>
      <c r="U1033" s="43">
        <f ca="1">_xll.BInterpol('Base CDI'!$H$4:$H$28,'Base CDI'!$I$4:$I$29,S1033,"Cubic","Extrapolate=Linear","MultiX=Average","Skip=True","Sort=True")</f>
        <v>13.32865263683386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46969</v>
      </c>
      <c r="T1034" s="43">
        <f ca="1">_xll.BInterpol('Base CDI'!$H$4:$H$28,'Base CDI'!$J$4:$J$29,S1034,"Cubic","Extrapolate=Linear","MultiX=Average","Skip=True","Sort=True")</f>
        <v>13.363418418388289</v>
      </c>
      <c r="U1034" s="43">
        <f ca="1">_xll.BInterpol('Base CDI'!$H$4:$H$28,'Base CDI'!$I$4:$I$29,S1034,"Cubic","Extrapolate=Linear","MultiX=Average","Skip=True","Sort=True")</f>
        <v>13.328709043816705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46970</v>
      </c>
      <c r="T1035" s="43">
        <f ca="1">_xll.BInterpol('Base CDI'!$H$4:$H$28,'Base CDI'!$J$4:$J$29,S1035,"Cubic","Extrapolate=Linear","MultiX=Average","Skip=True","Sort=True")</f>
        <v>13.363477422533252</v>
      </c>
      <c r="U1035" s="43">
        <f ca="1">_xll.BInterpol('Base CDI'!$H$4:$H$28,'Base CDI'!$I$4:$I$29,S1035,"Cubic","Extrapolate=Linear","MultiX=Average","Skip=True","Sort=True")</f>
        <v>13.328767852399046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46971</v>
      </c>
      <c r="T1036" s="43">
        <f ca="1">_xll.BInterpol('Base CDI'!$H$4:$H$28,'Base CDI'!$J$4:$J$29,S1036,"Cubic","Extrapolate=Linear","MultiX=Average","Skip=True","Sort=True")</f>
        <v>13.363538646244974</v>
      </c>
      <c r="U1036" s="43">
        <f ca="1">_xll.BInterpol('Base CDI'!$H$4:$H$28,'Base CDI'!$I$4:$I$29,S1036,"Cubic","Extrapolate=Linear","MultiX=Average","Skip=True","Sort=True")</f>
        <v>13.328829054237811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46972</v>
      </c>
      <c r="T1037" s="43">
        <f ca="1">_xll.BInterpol('Base CDI'!$H$4:$H$28,'Base CDI'!$J$4:$J$29,S1037,"Cubic","Extrapolate=Linear","MultiX=Average","Skip=True","Sort=True")</f>
        <v>13.363602081585965</v>
      </c>
      <c r="U1037" s="43">
        <f ca="1">_xll.BInterpol('Base CDI'!$H$4:$H$28,'Base CDI'!$I$4:$I$29,S1037,"Cubic","Extrapolate=Linear","MultiX=Average","Skip=True","Sort=True")</f>
        <v>13.328892640989929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46973</v>
      </c>
      <c r="T1038" s="43">
        <f ca="1">_xll.BInterpol('Base CDI'!$H$4:$H$28,'Base CDI'!$J$4:$J$29,S1038,"Cubic","Extrapolate=Linear","MultiX=Average","Skip=True","Sort=True")</f>
        <v>13.363667720618739</v>
      </c>
      <c r="U1038" s="43">
        <f ca="1">_xll.BInterpol('Base CDI'!$H$4:$H$28,'Base CDI'!$I$4:$I$29,S1038,"Cubic","Extrapolate=Linear","MultiX=Average","Skip=True","Sort=True")</f>
        <v>13.328958604312332</v>
      </c>
    </row>
    <row r="1039" spans="16:21" x14ac:dyDescent="0.25">
      <c r="P1039" s="10">
        <v>36021</v>
      </c>
      <c r="Q1039">
        <v>3.607802</v>
      </c>
      <c r="S1039" s="42">
        <f t="shared" ca="1" si="21"/>
        <v>46974</v>
      </c>
      <c r="T1039" s="43">
        <f ca="1">_xll.BInterpol('Base CDI'!$H$4:$H$28,'Base CDI'!$J$4:$J$29,S1039,"Cubic","Extrapolate=Linear","MultiX=Average","Skip=True","Sort=True")</f>
        <v>13.363735555405812</v>
      </c>
      <c r="U1039" s="43">
        <f ca="1">_xll.BInterpol('Base CDI'!$H$4:$H$28,'Base CDI'!$I$4:$I$29,S1039,"Cubic","Extrapolate=Linear","MultiX=Average","Skip=True","Sort=True")</f>
        <v>13.329026935861943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46975</v>
      </c>
      <c r="T1040" s="43">
        <f ca="1">_xll.BInterpol('Base CDI'!$H$4:$H$28,'Base CDI'!$J$4:$J$29,S1040,"Cubic","Extrapolate=Linear","MultiX=Average","Skip=True","Sort=True")</f>
        <v>13.363805578009694</v>
      </c>
      <c r="U1040" s="43">
        <f ca="1">_xll.BInterpol('Base CDI'!$H$4:$H$28,'Base CDI'!$I$4:$I$29,S1040,"Cubic","Extrapolate=Linear","MultiX=Average","Skip=True","Sort=True")</f>
        <v>13.329097627295697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46976</v>
      </c>
      <c r="T1041" s="43">
        <f ca="1">_xll.BInterpol('Base CDI'!$H$4:$H$28,'Base CDI'!$J$4:$J$29,S1041,"Cubic","Extrapolate=Linear","MultiX=Average","Skip=True","Sort=True")</f>
        <v>13.363877780492903</v>
      </c>
      <c r="U1041" s="43">
        <f ca="1">_xll.BInterpol('Base CDI'!$H$4:$H$28,'Base CDI'!$I$4:$I$29,S1041,"Cubic","Extrapolate=Linear","MultiX=Average","Skip=True","Sort=True")</f>
        <v>13.329170670270521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46977</v>
      </c>
      <c r="T1042" s="43">
        <f ca="1">_xll.BInterpol('Base CDI'!$H$4:$H$28,'Base CDI'!$J$4:$J$29,S1042,"Cubic","Extrapolate=Linear","MultiX=Average","Skip=True","Sort=True")</f>
        <v>13.363952154917946</v>
      </c>
      <c r="U1042" s="43">
        <f ca="1">_xll.BInterpol('Base CDI'!$H$4:$H$28,'Base CDI'!$I$4:$I$29,S1042,"Cubic","Extrapolate=Linear","MultiX=Average","Skip=True","Sort=True")</f>
        <v>13.329246056443344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46978</v>
      </c>
      <c r="T1043" s="43">
        <f ca="1">_xll.BInterpol('Base CDI'!$H$4:$H$28,'Base CDI'!$J$4:$J$29,S1043,"Cubic","Extrapolate=Linear","MultiX=Average","Skip=True","Sort=True")</f>
        <v>13.364028693347342</v>
      </c>
      <c r="U1043" s="43">
        <f ca="1">_xll.BInterpol('Base CDI'!$H$4:$H$28,'Base CDI'!$I$4:$I$29,S1043,"Cubic","Extrapolate=Linear","MultiX=Average","Skip=True","Sort=True")</f>
        <v>13.329323777471096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46979</v>
      </c>
      <c r="T1044" s="43">
        <f ca="1">_xll.BInterpol('Base CDI'!$H$4:$H$28,'Base CDI'!$J$4:$J$29,S1044,"Cubic","Extrapolate=Linear","MultiX=Average","Skip=True","Sort=True")</f>
        <v>13.3641073878436</v>
      </c>
      <c r="U1044" s="43">
        <f ca="1">_xll.BInterpol('Base CDI'!$H$4:$H$28,'Base CDI'!$I$4:$I$29,S1044,"Cubic","Extrapolate=Linear","MultiX=Average","Skip=True","Sort=True")</f>
        <v>13.329403825010706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46980</v>
      </c>
      <c r="T1045" s="43">
        <f ca="1">_xll.BInterpol('Base CDI'!$H$4:$H$28,'Base CDI'!$J$4:$J$29,S1045,"Cubic","Extrapolate=Linear","MultiX=Average","Skip=True","Sort=True")</f>
        <v>13.364188230469237</v>
      </c>
      <c r="U1045" s="43">
        <f ca="1">_xll.BInterpol('Base CDI'!$H$4:$H$28,'Base CDI'!$I$4:$I$29,S1045,"Cubic","Extrapolate=Linear","MultiX=Average","Skip=True","Sort=True")</f>
        <v>13.329486190719102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46981</v>
      </c>
      <c r="T1046" s="43">
        <f ca="1">_xll.BInterpol('Base CDI'!$H$4:$H$28,'Base CDI'!$J$4:$J$29,S1046,"Cubic","Extrapolate=Linear","MultiX=Average","Skip=True","Sort=True")</f>
        <v>13.364271213286763</v>
      </c>
      <c r="U1046" s="43">
        <f ca="1">_xll.BInterpol('Base CDI'!$H$4:$H$28,'Base CDI'!$I$4:$I$29,S1046,"Cubic","Extrapolate=Linear","MultiX=Average","Skip=True","Sort=True")</f>
        <v>13.329570866253214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46982</v>
      </c>
      <c r="T1047" s="43">
        <f ca="1">_xll.BInterpol('Base CDI'!$H$4:$H$28,'Base CDI'!$J$4:$J$29,S1047,"Cubic","Extrapolate=Linear","MultiX=Average","Skip=True","Sort=True")</f>
        <v>13.364356328358694</v>
      </c>
      <c r="U1047" s="43">
        <f ca="1">_xll.BInterpol('Base CDI'!$H$4:$H$28,'Base CDI'!$I$4:$I$29,S1047,"Cubic","Extrapolate=Linear","MultiX=Average","Skip=True","Sort=True")</f>
        <v>13.32965784326997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46983</v>
      </c>
      <c r="T1048" s="43">
        <f ca="1">_xll.BInterpol('Base CDI'!$H$4:$H$28,'Base CDI'!$J$4:$J$29,S1048,"Cubic","Extrapolate=Linear","MultiX=Average","Skip=True","Sort=True")</f>
        <v>13.364443567747543</v>
      </c>
      <c r="U1048" s="43">
        <f ca="1">_xll.BInterpol('Base CDI'!$H$4:$H$28,'Base CDI'!$I$4:$I$29,S1048,"Cubic","Extrapolate=Linear","MultiX=Average","Skip=True","Sort=True")</f>
        <v>13.329747113426302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46984</v>
      </c>
      <c r="T1049" s="43">
        <f ca="1">_xll.BInterpol('Base CDI'!$H$4:$H$28,'Base CDI'!$J$4:$J$29,S1049,"Cubic","Extrapolate=Linear","MultiX=Average","Skip=True","Sort=True")</f>
        <v>13.364532923515821</v>
      </c>
      <c r="U1049" s="43">
        <f ca="1">_xll.BInterpol('Base CDI'!$H$4:$H$28,'Base CDI'!$I$4:$I$29,S1049,"Cubic","Extrapolate=Linear","MultiX=Average","Skip=True","Sort=True")</f>
        <v>13.329838668379139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46985</v>
      </c>
      <c r="T1050" s="43">
        <f ca="1">_xll.BInterpol('Base CDI'!$H$4:$H$28,'Base CDI'!$J$4:$J$29,S1050,"Cubic","Extrapolate=Linear","MultiX=Average","Skip=True","Sort=True")</f>
        <v>13.364624387726044</v>
      </c>
      <c r="U1050" s="43">
        <f ca="1">_xll.BInterpol('Base CDI'!$H$4:$H$28,'Base CDI'!$I$4:$I$29,S1050,"Cubic","Extrapolate=Linear","MultiX=Average","Skip=True","Sort=True")</f>
        <v>13.329932499785407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46986</v>
      </c>
      <c r="T1051" s="43">
        <f ca="1">_xll.BInterpol('Base CDI'!$H$4:$H$28,'Base CDI'!$J$4:$J$29,S1051,"Cubic","Extrapolate=Linear","MultiX=Average","Skip=True","Sort=True")</f>
        <v>13.364717952440724</v>
      </c>
      <c r="U1051" s="43">
        <f ca="1">_xll.BInterpol('Base CDI'!$H$4:$H$28,'Base CDI'!$I$4:$I$29,S1051,"Cubic","Extrapolate=Linear","MultiX=Average","Skip=True","Sort=True")</f>
        <v>13.330028599302038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46987</v>
      </c>
      <c r="T1052" s="43">
        <f ca="1">_xll.BInterpol('Base CDI'!$H$4:$H$28,'Base CDI'!$J$4:$J$29,S1052,"Cubic","Extrapolate=Linear","MultiX=Average","Skip=True","Sort=True")</f>
        <v>13.364813609722376</v>
      </c>
      <c r="U1052" s="43">
        <f ca="1">_xll.BInterpol('Base CDI'!$H$4:$H$28,'Base CDI'!$I$4:$I$29,S1052,"Cubic","Extrapolate=Linear","MultiX=Average","Skip=True","Sort=True")</f>
        <v>13.330126958585959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46988</v>
      </c>
      <c r="T1053" s="43">
        <f ca="1">_xll.BInterpol('Base CDI'!$H$4:$H$28,'Base CDI'!$J$4:$J$29,S1053,"Cubic","Extrapolate=Linear","MultiX=Average","Skip=True","Sort=True")</f>
        <v>13.364911351633511</v>
      </c>
      <c r="U1053" s="43">
        <f ca="1">_xll.BInterpol('Base CDI'!$H$4:$H$28,'Base CDI'!$I$4:$I$29,S1053,"Cubic","Extrapolate=Linear","MultiX=Average","Skip=True","Sort=True")</f>
        <v>13.330227569294101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46989</v>
      </c>
      <c r="T1054" s="43">
        <f ca="1">_xll.BInterpol('Base CDI'!$H$4:$H$28,'Base CDI'!$J$4:$J$29,S1054,"Cubic","Extrapolate=Linear","MultiX=Average","Skip=True","Sort=True")</f>
        <v>13.365011170236643</v>
      </c>
      <c r="U1054" s="43">
        <f ca="1">_xll.BInterpol('Base CDI'!$H$4:$H$28,'Base CDI'!$I$4:$I$29,S1054,"Cubic","Extrapolate=Linear","MultiX=Average","Skip=True","Sort=True")</f>
        <v>13.330330423083392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46990</v>
      </c>
      <c r="T1055" s="43">
        <f ca="1">_xll.BInterpol('Base CDI'!$H$4:$H$28,'Base CDI'!$J$4:$J$29,S1055,"Cubic","Extrapolate=Linear","MultiX=Average","Skip=True","Sort=True")</f>
        <v>13.365113057594288</v>
      </c>
      <c r="U1055" s="43">
        <f ca="1">_xll.BInterpol('Base CDI'!$H$4:$H$28,'Base CDI'!$I$4:$I$29,S1055,"Cubic","Extrapolate=Linear","MultiX=Average","Skip=True","Sort=True")</f>
        <v>13.330435511610762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46991</v>
      </c>
      <c r="T1056" s="43">
        <f ca="1">_xll.BInterpol('Base CDI'!$H$4:$H$28,'Base CDI'!$J$4:$J$29,S1056,"Cubic","Extrapolate=Linear","MultiX=Average","Skip=True","Sort=True")</f>
        <v>13.365217005768956</v>
      </c>
      <c r="U1056" s="43">
        <f ca="1">_xll.BInterpol('Base CDI'!$H$4:$H$28,'Base CDI'!$I$4:$I$29,S1056,"Cubic","Extrapolate=Linear","MultiX=Average","Skip=True","Sort=True")</f>
        <v>13.33054282653314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46992</v>
      </c>
      <c r="T1057" s="43">
        <f ca="1">_xll.BInterpol('Base CDI'!$H$4:$H$28,'Base CDI'!$J$4:$J$29,S1057,"Cubic","Extrapolate=Linear","MultiX=Average","Skip=True","Sort=True")</f>
        <v>13.365323006823161</v>
      </c>
      <c r="U1057" s="43">
        <f ca="1">_xll.BInterpol('Base CDI'!$H$4:$H$28,'Base CDI'!$I$4:$I$29,S1057,"Cubic","Extrapolate=Linear","MultiX=Average","Skip=True","Sort=True")</f>
        <v>13.330652359507456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46993</v>
      </c>
      <c r="T1058" s="43">
        <f ca="1">_xll.BInterpol('Base CDI'!$H$4:$H$28,'Base CDI'!$J$4:$J$29,S1058,"Cubic","Extrapolate=Linear","MultiX=Average","Skip=True","Sort=True")</f>
        <v>13.365431052819417</v>
      </c>
      <c r="U1058" s="43">
        <f ca="1">_xll.BInterpol('Base CDI'!$H$4:$H$28,'Base CDI'!$I$4:$I$29,S1058,"Cubic","Extrapolate=Linear","MultiX=Average","Skip=True","Sort=True")</f>
        <v>13.330764102190637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46994</v>
      </c>
      <c r="T1059" s="43">
        <f ca="1">_xll.BInterpol('Base CDI'!$H$4:$H$28,'Base CDI'!$J$4:$J$29,S1059,"Cubic","Extrapolate=Linear","MultiX=Average","Skip=True","Sort=True")</f>
        <v>13.365541135820239</v>
      </c>
      <c r="U1059" s="43">
        <f ca="1">_xll.BInterpol('Base CDI'!$H$4:$H$28,'Base CDI'!$I$4:$I$29,S1059,"Cubic","Extrapolate=Linear","MultiX=Average","Skip=True","Sort=True")</f>
        <v>13.330878046239615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46995</v>
      </c>
      <c r="T1060" s="43">
        <f ca="1">_xll.BInterpol('Base CDI'!$H$4:$H$28,'Base CDI'!$J$4:$J$29,S1060,"Cubic","Extrapolate=Linear","MultiX=Average","Skip=True","Sort=True")</f>
        <v>13.365653247888137</v>
      </c>
      <c r="U1060" s="43">
        <f ca="1">_xll.BInterpol('Base CDI'!$H$4:$H$28,'Base CDI'!$I$4:$I$29,S1060,"Cubic","Extrapolate=Linear","MultiX=Average","Skip=True","Sort=True")</f>
        <v>13.330994183311317</v>
      </c>
    </row>
    <row r="1061" spans="16:21" x14ac:dyDescent="0.25">
      <c r="P1061" s="10">
        <v>36054</v>
      </c>
      <c r="Q1061">
        <v>3.674531</v>
      </c>
      <c r="S1061" s="42">
        <f t="shared" ca="1" si="21"/>
        <v>46996</v>
      </c>
      <c r="T1061" s="43">
        <f ca="1">_xll.BInterpol('Base CDI'!$H$4:$H$28,'Base CDI'!$J$4:$J$29,S1061,"Cubic","Extrapolate=Linear","MultiX=Average","Skip=True","Sort=True")</f>
        <v>13.365767381085625</v>
      </c>
      <c r="U1061" s="43">
        <f ca="1">_xll.BInterpol('Base CDI'!$H$4:$H$28,'Base CDI'!$I$4:$I$29,S1061,"Cubic","Extrapolate=Linear","MultiX=Average","Skip=True","Sort=True")</f>
        <v>13.331112505062672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46997</v>
      </c>
      <c r="T1062" s="43">
        <f ca="1">_xll.BInterpol('Base CDI'!$H$4:$H$28,'Base CDI'!$J$4:$J$29,S1062,"Cubic","Extrapolate=Linear","MultiX=Average","Skip=True","Sort=True")</f>
        <v>13.365883527475219</v>
      </c>
      <c r="U1062" s="43">
        <f ca="1">_xll.BInterpol('Base CDI'!$H$4:$H$28,'Base CDI'!$I$4:$I$29,S1062,"Cubic","Extrapolate=Linear","MultiX=Average","Skip=True","Sort=True")</f>
        <v>13.331233003150611</v>
      </c>
    </row>
    <row r="1063" spans="16:21" x14ac:dyDescent="0.25">
      <c r="P1063" s="10">
        <v>36056</v>
      </c>
      <c r="Q1063">
        <v>3.684186</v>
      </c>
      <c r="S1063" s="42">
        <f t="shared" ca="1" si="21"/>
        <v>46998</v>
      </c>
      <c r="T1063" s="43">
        <f ca="1">_xll.BInterpol('Base CDI'!$H$4:$H$28,'Base CDI'!$J$4:$J$29,S1063,"Cubic","Extrapolate=Linear","MultiX=Average","Skip=True","Sort=True")</f>
        <v>13.36600167911943</v>
      </c>
      <c r="U1063" s="43">
        <f ca="1">_xll.BInterpol('Base CDI'!$H$4:$H$28,'Base CDI'!$I$4:$I$29,S1063,"Cubic","Extrapolate=Linear","MultiX=Average","Skip=True","Sort=True")</f>
        <v>13.331355669232062</v>
      </c>
    </row>
    <row r="1064" spans="16:21" x14ac:dyDescent="0.25">
      <c r="P1064" s="10">
        <v>36059</v>
      </c>
      <c r="Q1064">
        <v>3.689038</v>
      </c>
      <c r="S1064" s="42">
        <f t="shared" ca="1" si="21"/>
        <v>46999</v>
      </c>
      <c r="T1064" s="43">
        <f ca="1">_xll.BInterpol('Base CDI'!$H$4:$H$28,'Base CDI'!$J$4:$J$29,S1064,"Cubic","Extrapolate=Linear","MultiX=Average","Skip=True","Sort=True")</f>
        <v>13.366121828080772</v>
      </c>
      <c r="U1064" s="43">
        <f ca="1">_xll.BInterpol('Base CDI'!$H$4:$H$28,'Base CDI'!$I$4:$I$29,S1064,"Cubic","Extrapolate=Linear","MultiX=Average","Skip=True","Sort=True")</f>
        <v>13.331480494963955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47000</v>
      </c>
      <c r="T1065" s="43">
        <f ca="1">_xll.BInterpol('Base CDI'!$H$4:$H$28,'Base CDI'!$J$4:$J$29,S1065,"Cubic","Extrapolate=Linear","MultiX=Average","Skip=True","Sort=True")</f>
        <v>13.366243966421759</v>
      </c>
      <c r="U1065" s="43">
        <f ca="1">_xll.BInterpol('Base CDI'!$H$4:$H$28,'Base CDI'!$I$4:$I$29,S1065,"Cubic","Extrapolate=Linear","MultiX=Average","Skip=True","Sort=True")</f>
        <v>13.331607472003219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47001</v>
      </c>
      <c r="T1066" s="43">
        <f ca="1">_xll.BInterpol('Base CDI'!$H$4:$H$28,'Base CDI'!$J$4:$J$29,S1066,"Cubic","Extrapolate=Linear","MultiX=Average","Skip=True","Sort=True")</f>
        <v>13.366368086204902</v>
      </c>
      <c r="U1066" s="43">
        <f ca="1">_xll.BInterpol('Base CDI'!$H$4:$H$28,'Base CDI'!$I$4:$I$29,S1066,"Cubic","Extrapolate=Linear","MultiX=Average","Skip=True","Sort=True")</f>
        <v>13.331736592006783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47002</v>
      </c>
      <c r="T1067" s="43">
        <f ca="1">_xll.BInterpol('Base CDI'!$H$4:$H$28,'Base CDI'!$J$4:$J$29,S1067,"Cubic","Extrapolate=Linear","MultiX=Average","Skip=True","Sort=True")</f>
        <v>13.366494179492719</v>
      </c>
      <c r="U1067" s="43">
        <f ca="1">_xll.BInterpol('Base CDI'!$H$4:$H$28,'Base CDI'!$I$4:$I$29,S1067,"Cubic","Extrapolate=Linear","MultiX=Average","Skip=True","Sort=True")</f>
        <v>13.331867846631575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47003</v>
      </c>
      <c r="T1068" s="43">
        <f ca="1">_xll.BInterpol('Base CDI'!$H$4:$H$28,'Base CDI'!$J$4:$J$29,S1068,"Cubic","Extrapolate=Linear","MultiX=Average","Skip=True","Sort=True")</f>
        <v>13.366622238347718</v>
      </c>
      <c r="U1068" s="43">
        <f ca="1">_xll.BInterpol('Base CDI'!$H$4:$H$28,'Base CDI'!$I$4:$I$29,S1068,"Cubic","Extrapolate=Linear","MultiX=Average","Skip=True","Sort=True")</f>
        <v>13.332001227534525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47004</v>
      </c>
      <c r="T1069" s="43">
        <f ca="1">_xll.BInterpol('Base CDI'!$H$4:$H$28,'Base CDI'!$J$4:$J$29,S1069,"Cubic","Extrapolate=Linear","MultiX=Average","Skip=True","Sort=True")</f>
        <v>13.366752254832415</v>
      </c>
      <c r="U1069" s="43">
        <f ca="1">_xll.BInterpol('Base CDI'!$H$4:$H$28,'Base CDI'!$I$4:$I$29,S1069,"Cubic","Extrapolate=Linear","MultiX=Average","Skip=True","Sort=True")</f>
        <v>13.332136726372562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47005</v>
      </c>
      <c r="T1070" s="43">
        <f ca="1">_xll.BInterpol('Base CDI'!$H$4:$H$28,'Base CDI'!$J$4:$J$29,S1070,"Cubic","Extrapolate=Linear","MultiX=Average","Skip=True","Sort=True")</f>
        <v>13.366884221009323</v>
      </c>
      <c r="U1070" s="43">
        <f ca="1">_xll.BInterpol('Base CDI'!$H$4:$H$28,'Base CDI'!$I$4:$I$29,S1070,"Cubic","Extrapolate=Linear","MultiX=Average","Skip=True","Sort=True")</f>
        <v>13.332274334802618</v>
      </c>
    </row>
    <row r="1071" spans="16:21" x14ac:dyDescent="0.25">
      <c r="P1071" s="10">
        <v>36068</v>
      </c>
      <c r="Q1071">
        <v>3.723592</v>
      </c>
      <c r="S1071" s="42">
        <f t="shared" ca="1" si="21"/>
        <v>47006</v>
      </c>
      <c r="T1071" s="43">
        <f ca="1">_xll.BInterpol('Base CDI'!$H$4:$H$28,'Base CDI'!$J$4:$J$29,S1071,"Cubic","Extrapolate=Linear","MultiX=Average","Skip=True","Sort=True")</f>
        <v>13.367018128940957</v>
      </c>
      <c r="U1071" s="43">
        <f ca="1">_xll.BInterpol('Base CDI'!$H$4:$H$28,'Base CDI'!$I$4:$I$29,S1071,"Cubic","Extrapolate=Linear","MultiX=Average","Skip=True","Sort=True")</f>
        <v>13.332414044481618</v>
      </c>
    </row>
    <row r="1072" spans="16:21" x14ac:dyDescent="0.25">
      <c r="P1072" s="10">
        <v>36069</v>
      </c>
      <c r="Q1072">
        <v>3.728593</v>
      </c>
      <c r="S1072" s="42">
        <f t="shared" ca="1" si="21"/>
        <v>47007</v>
      </c>
      <c r="T1072" s="43">
        <f ca="1">_xll.BInterpol('Base CDI'!$H$4:$H$28,'Base CDI'!$J$4:$J$29,S1072,"Cubic","Extrapolate=Linear","MultiX=Average","Skip=True","Sort=True")</f>
        <v>13.367153970689827</v>
      </c>
      <c r="U1072" s="43">
        <f ca="1">_xll.BInterpol('Base CDI'!$H$4:$H$28,'Base CDI'!$I$4:$I$29,S1072,"Cubic","Extrapolate=Linear","MultiX=Average","Skip=True","Sort=True")</f>
        <v>13.332555847066493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47008</v>
      </c>
      <c r="T1073" s="43">
        <f ca="1">_xll.BInterpol('Base CDI'!$H$4:$H$28,'Base CDI'!$J$4:$J$29,S1073,"Cubic","Extrapolate=Linear","MultiX=Average","Skip=True","Sort=True")</f>
        <v>13.36729173831845</v>
      </c>
      <c r="U1073" s="43">
        <f ca="1">_xll.BInterpol('Base CDI'!$H$4:$H$28,'Base CDI'!$I$4:$I$29,S1073,"Cubic","Extrapolate=Linear","MultiX=Average","Skip=True","Sort=True")</f>
        <v>13.332699734214172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47009</v>
      </c>
      <c r="T1074" s="43">
        <f ca="1">_xll.BInterpol('Base CDI'!$H$4:$H$28,'Base CDI'!$J$4:$J$29,S1074,"Cubic","Extrapolate=Linear","MultiX=Average","Skip=True","Sort=True")</f>
        <v>13.367431423889336</v>
      </c>
      <c r="U1074" s="43">
        <f ca="1">_xll.BInterpol('Base CDI'!$H$4:$H$28,'Base CDI'!$I$4:$I$29,S1074,"Cubic","Extrapolate=Linear","MultiX=Average","Skip=True","Sort=True")</f>
        <v>13.332845697581586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47010</v>
      </c>
      <c r="T1075" s="43">
        <f ca="1">_xll.BInterpol('Base CDI'!$H$4:$H$28,'Base CDI'!$J$4:$J$29,S1075,"Cubic","Extrapolate=Linear","MultiX=Average","Skip=True","Sort=True")</f>
        <v>13.367573019465</v>
      </c>
      <c r="U1075" s="43">
        <f ca="1">_xll.BInterpol('Base CDI'!$H$4:$H$28,'Base CDI'!$I$4:$I$29,S1075,"Cubic","Extrapolate=Linear","MultiX=Average","Skip=True","Sort=True")</f>
        <v>13.332993728825661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47011</v>
      </c>
      <c r="T1076" s="43">
        <f ca="1">_xll.BInterpol('Base CDI'!$H$4:$H$28,'Base CDI'!$J$4:$J$29,S1076,"Cubic","Extrapolate=Linear","MultiX=Average","Skip=True","Sort=True")</f>
        <v>13.367716517107956</v>
      </c>
      <c r="U1076" s="43">
        <f ca="1">_xll.BInterpol('Base CDI'!$H$4:$H$28,'Base CDI'!$I$4:$I$29,S1076,"Cubic","Extrapolate=Linear","MultiX=Average","Skip=True","Sort=True")</f>
        <v>13.333143819603329</v>
      </c>
    </row>
    <row r="1077" spans="16:21" x14ac:dyDescent="0.25">
      <c r="P1077" s="10">
        <v>36076</v>
      </c>
      <c r="Q1077">
        <v>3.753889</v>
      </c>
      <c r="S1077" s="42">
        <f t="shared" ca="1" si="21"/>
        <v>47012</v>
      </c>
      <c r="T1077" s="43">
        <f ca="1">_xll.BInterpol('Base CDI'!$H$4:$H$28,'Base CDI'!$J$4:$J$29,S1077,"Cubic","Extrapolate=Linear","MultiX=Average","Skip=True","Sort=True")</f>
        <v>13.367861908880716</v>
      </c>
      <c r="U1077" s="43">
        <f ca="1">_xll.BInterpol('Base CDI'!$H$4:$H$28,'Base CDI'!$I$4:$I$29,S1077,"Cubic","Extrapolate=Linear","MultiX=Average","Skip=True","Sort=True")</f>
        <v>13.333295961571517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47013</v>
      </c>
      <c r="T1078" s="43">
        <f ca="1">_xll.BInterpol('Base CDI'!$H$4:$H$28,'Base CDI'!$J$4:$J$29,S1078,"Cubic","Extrapolate=Linear","MultiX=Average","Skip=True","Sort=True")</f>
        <v>13.368009186845795</v>
      </c>
      <c r="U1078" s="43">
        <f ca="1">_xll.BInterpol('Base CDI'!$H$4:$H$28,'Base CDI'!$I$4:$I$29,S1078,"Cubic","Extrapolate=Linear","MultiX=Average","Skip=True","Sort=True")</f>
        <v>13.333450146387156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47014</v>
      </c>
      <c r="T1079" s="43">
        <f ca="1">_xll.BInterpol('Base CDI'!$H$4:$H$28,'Base CDI'!$J$4:$J$29,S1079,"Cubic","Extrapolate=Linear","MultiX=Average","Skip=True","Sort=True")</f>
        <v>13.368158343065703</v>
      </c>
      <c r="U1079" s="43">
        <f ca="1">_xll.BInterpol('Base CDI'!$H$4:$H$28,'Base CDI'!$I$4:$I$29,S1079,"Cubic","Extrapolate=Linear","MultiX=Average","Skip=True","Sort=True")</f>
        <v>13.333606365707173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47015</v>
      </c>
      <c r="T1080" s="43">
        <f ca="1">_xll.BInterpol('Base CDI'!$H$4:$H$28,'Base CDI'!$J$4:$J$29,S1080,"Cubic","Extrapolate=Linear","MultiX=Average","Skip=True","Sort=True")</f>
        <v>13.368309369602956</v>
      </c>
      <c r="U1080" s="43">
        <f ca="1">_xll.BInterpol('Base CDI'!$H$4:$H$28,'Base CDI'!$I$4:$I$29,S1080,"Cubic","Extrapolate=Linear","MultiX=Average","Skip=True","Sort=True")</f>
        <v>13.333764611188499</v>
      </c>
    </row>
    <row r="1081" spans="16:21" x14ac:dyDescent="0.25">
      <c r="P1081" s="10">
        <v>36083</v>
      </c>
      <c r="Q1081">
        <v>3.774448</v>
      </c>
      <c r="S1081" s="42">
        <f t="shared" ca="1" si="21"/>
        <v>47016</v>
      </c>
      <c r="T1081" s="43">
        <f ca="1">_xll.BInterpol('Base CDI'!$H$4:$H$28,'Base CDI'!$J$4:$J$29,S1081,"Cubic","Extrapolate=Linear","MultiX=Average","Skip=True","Sort=True")</f>
        <v>13.368462258520069</v>
      </c>
      <c r="U1081" s="43">
        <f ca="1">_xll.BInterpol('Base CDI'!$H$4:$H$28,'Base CDI'!$I$4:$I$29,S1081,"Cubic","Extrapolate=Linear","MultiX=Average","Skip=True","Sort=True")</f>
        <v>13.333924874488064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47017</v>
      </c>
      <c r="T1082" s="43">
        <f ca="1">_xll.BInterpol('Base CDI'!$H$4:$H$28,'Base CDI'!$J$4:$J$29,S1082,"Cubic","Extrapolate=Linear","MultiX=Average","Skip=True","Sort=True")</f>
        <v>13.368617001879553</v>
      </c>
      <c r="U1082" s="43">
        <f ca="1">_xll.BInterpol('Base CDI'!$H$4:$H$28,'Base CDI'!$I$4:$I$29,S1082,"Cubic","Extrapolate=Linear","MultiX=Average","Skip=True","Sort=True")</f>
        <v>13.334087147262794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47018</v>
      </c>
      <c r="T1083" s="43">
        <f ca="1">_xll.BInterpol('Base CDI'!$H$4:$H$28,'Base CDI'!$J$4:$J$29,S1083,"Cubic","Extrapolate=Linear","MultiX=Average","Skip=True","Sort=True")</f>
        <v>13.368773591743921</v>
      </c>
      <c r="U1083" s="43">
        <f ca="1">_xll.BInterpol('Base CDI'!$H$4:$H$28,'Base CDI'!$I$4:$I$29,S1083,"Cubic","Extrapolate=Linear","MultiX=Average","Skip=True","Sort=True")</f>
        <v>13.334251421169622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47019</v>
      </c>
      <c r="T1084" s="43">
        <f ca="1">_xll.BInterpol('Base CDI'!$H$4:$H$28,'Base CDI'!$J$4:$J$29,S1084,"Cubic","Extrapolate=Linear","MultiX=Average","Skip=True","Sort=True")</f>
        <v>13.368932020175686</v>
      </c>
      <c r="U1084" s="43">
        <f ca="1">_xll.BInterpol('Base CDI'!$H$4:$H$28,'Base CDI'!$I$4:$I$29,S1084,"Cubic","Extrapolate=Linear","MultiX=Average","Skip=True","Sort=True")</f>
        <v>13.334417687865473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47020</v>
      </c>
      <c r="T1085" s="43">
        <f ca="1">_xll.BInterpol('Base CDI'!$H$4:$H$28,'Base CDI'!$J$4:$J$29,S1085,"Cubic","Extrapolate=Linear","MultiX=Average","Skip=True","Sort=True")</f>
        <v>13.369092279237364</v>
      </c>
      <c r="U1085" s="43">
        <f ca="1">_xll.BInterpol('Base CDI'!$H$4:$H$28,'Base CDI'!$I$4:$I$29,S1085,"Cubic","Extrapolate=Linear","MultiX=Average","Skip=True","Sort=True")</f>
        <v>13.33458593900728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47021</v>
      </c>
      <c r="T1086" s="43">
        <f ca="1">_xll.BInterpol('Base CDI'!$H$4:$H$28,'Base CDI'!$J$4:$J$29,S1086,"Cubic","Extrapolate=Linear","MultiX=Average","Skip=True","Sort=True")</f>
        <v>13.369254360991466</v>
      </c>
      <c r="U1086" s="43">
        <f ca="1">_xll.BInterpol('Base CDI'!$H$4:$H$28,'Base CDI'!$I$4:$I$29,S1086,"Cubic","Extrapolate=Linear","MultiX=Average","Skip=True","Sort=True")</f>
        <v>13.334756166251971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47022</v>
      </c>
      <c r="T1087" s="43">
        <f ca="1">_xll.BInterpol('Base CDI'!$H$4:$H$28,'Base CDI'!$J$4:$J$29,S1087,"Cubic","Extrapolate=Linear","MultiX=Average","Skip=True","Sort=True")</f>
        <v>13.369418257500506</v>
      </c>
      <c r="U1087" s="43">
        <f ca="1">_xll.BInterpol('Base CDI'!$H$4:$H$28,'Base CDI'!$I$4:$I$29,S1087,"Cubic","Extrapolate=Linear","MultiX=Average","Skip=True","Sort=True")</f>
        <v>13.334928361256473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47023</v>
      </c>
      <c r="T1088" s="43">
        <f ca="1">_xll.BInterpol('Base CDI'!$H$4:$H$28,'Base CDI'!$J$4:$J$29,S1088,"Cubic","Extrapolate=Linear","MultiX=Average","Skip=True","Sort=True")</f>
        <v>13.369583960826997</v>
      </c>
      <c r="U1088" s="43">
        <f ca="1">_xll.BInterpol('Base CDI'!$H$4:$H$28,'Base CDI'!$I$4:$I$29,S1088,"Cubic","Extrapolate=Linear","MultiX=Average","Skip=True","Sort=True")</f>
        <v>13.33510251567772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47024</v>
      </c>
      <c r="T1089" s="43">
        <f ca="1">_xll.BInterpol('Base CDI'!$H$4:$H$28,'Base CDI'!$J$4:$J$29,S1089,"Cubic","Extrapolate=Linear","MultiX=Average","Skip=True","Sort=True")</f>
        <v>13.369751463033454</v>
      </c>
      <c r="U1089" s="43">
        <f ca="1">_xll.BInterpol('Base CDI'!$H$4:$H$28,'Base CDI'!$I$4:$I$29,S1089,"Cubic","Extrapolate=Linear","MultiX=Average","Skip=True","Sort=True")</f>
        <v>13.335278621172636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47025</v>
      </c>
      <c r="T1090" s="43">
        <f ca="1">_xll.BInterpol('Base CDI'!$H$4:$H$28,'Base CDI'!$J$4:$J$29,S1090,"Cubic","Extrapolate=Linear","MultiX=Average","Skip=True","Sort=True")</f>
        <v>13.369920756182388</v>
      </c>
      <c r="U1090" s="43">
        <f ca="1">_xll.BInterpol('Base CDI'!$H$4:$H$28,'Base CDI'!$I$4:$I$29,S1090,"Cubic","Extrapolate=Linear","MultiX=Average","Skip=True","Sort=True")</f>
        <v>13.335456669398154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47026</v>
      </c>
      <c r="T1091" s="43">
        <f ca="1">_xll.BInterpol('Base CDI'!$H$4:$H$28,'Base CDI'!$J$4:$J$29,S1091,"Cubic","Extrapolate=Linear","MultiX=Average","Skip=True","Sort=True")</f>
        <v>13.370091832336314</v>
      </c>
      <c r="U1091" s="43">
        <f ca="1">_xll.BInterpol('Base CDI'!$H$4:$H$28,'Base CDI'!$I$4:$I$29,S1091,"Cubic","Extrapolate=Linear","MultiX=Average","Skip=True","Sort=True")</f>
        <v>13.3356366520112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47027</v>
      </c>
      <c r="T1092" s="43">
        <f ca="1">_xll.BInterpol('Base CDI'!$H$4:$H$28,'Base CDI'!$J$4:$J$29,S1092,"Cubic","Extrapolate=Linear","MultiX=Average","Skip=True","Sort=True")</f>
        <v>13.370264683557744</v>
      </c>
      <c r="U1092" s="43">
        <f ca="1">_xll.BInterpol('Base CDI'!$H$4:$H$28,'Base CDI'!$I$4:$I$29,S1092,"Cubic","Extrapolate=Linear","MultiX=Average","Skip=True","Sort=True")</f>
        <v>13.335818560668704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47028</v>
      </c>
      <c r="T1093" s="43">
        <f ca="1">_xll.BInterpol('Base CDI'!$H$4:$H$28,'Base CDI'!$J$4:$J$29,S1093,"Cubic","Extrapolate=Linear","MultiX=Average","Skip=True","Sort=True")</f>
        <v>13.370439301909194</v>
      </c>
      <c r="U1093" s="43">
        <f ca="1">_xll.BInterpol('Base CDI'!$H$4:$H$28,'Base CDI'!$I$4:$I$29,S1093,"Cubic","Extrapolate=Linear","MultiX=Average","Skip=True","Sort=True")</f>
        <v>13.336002387027598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47029</v>
      </c>
      <c r="T1094" s="43">
        <f ca="1">_xll.BInterpol('Base CDI'!$H$4:$H$28,'Base CDI'!$J$4:$J$29,S1094,"Cubic","Extrapolate=Linear","MultiX=Average","Skip=True","Sort=True")</f>
        <v>13.370615679453175</v>
      </c>
      <c r="U1094" s="43">
        <f ca="1">_xll.BInterpol('Base CDI'!$H$4:$H$28,'Base CDI'!$I$4:$I$29,S1094,"Cubic","Extrapolate=Linear","MultiX=Average","Skip=True","Sort=True")</f>
        <v>13.336188122744808</v>
      </c>
    </row>
    <row r="1095" spans="16:21" x14ac:dyDescent="0.25">
      <c r="P1095" s="10">
        <v>36104</v>
      </c>
      <c r="Q1095">
        <v>3.848382</v>
      </c>
      <c r="S1095" s="42">
        <f t="shared" ca="1" si="21"/>
        <v>47030</v>
      </c>
      <c r="T1095" s="43">
        <f ca="1">_xll.BInterpol('Base CDI'!$H$4:$H$28,'Base CDI'!$J$4:$J$29,S1095,"Cubic","Extrapolate=Linear","MultiX=Average","Skip=True","Sort=True")</f>
        <v>13.3707938082522</v>
      </c>
      <c r="U1095" s="43">
        <f ca="1">_xll.BInterpol('Base CDI'!$H$4:$H$28,'Base CDI'!$I$4:$I$29,S1095,"Cubic","Extrapolate=Linear","MultiX=Average","Skip=True","Sort=True")</f>
        <v>13.336375759477265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47031</v>
      </c>
      <c r="T1096" s="43">
        <f ca="1">_xll.BInterpol('Base CDI'!$H$4:$H$28,'Base CDI'!$J$4:$J$29,S1096,"Cubic","Extrapolate=Linear","MultiX=Average","Skip=True","Sort=True")</f>
        <v>13.370973680368785</v>
      </c>
      <c r="U1096" s="43">
        <f ca="1">_xll.BInterpol('Base CDI'!$H$4:$H$28,'Base CDI'!$I$4:$I$29,S1096,"Cubic","Extrapolate=Linear","MultiX=Average","Skip=True","Sort=True")</f>
        <v>13.336565288881898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47032</v>
      </c>
      <c r="T1097" s="43">
        <f ca="1">_xll.BInterpol('Base CDI'!$H$4:$H$28,'Base CDI'!$J$4:$J$29,S1097,"Cubic","Extrapolate=Linear","MultiX=Average","Skip=True","Sort=True")</f>
        <v>13.37115528786544</v>
      </c>
      <c r="U1097" s="43">
        <f ca="1">_xll.BInterpol('Base CDI'!$H$4:$H$28,'Base CDI'!$I$4:$I$29,S1097,"Cubic","Extrapolate=Linear","MultiX=Average","Skip=True","Sort=True")</f>
        <v>13.336756702615636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47033</v>
      </c>
      <c r="T1098" s="43">
        <f ca="1">_xll.BInterpol('Base CDI'!$H$4:$H$28,'Base CDI'!$J$4:$J$29,S1098,"Cubic","Extrapolate=Linear","MultiX=Average","Skip=True","Sort=True")</f>
        <v>13.371338622804679</v>
      </c>
      <c r="U1098" s="43">
        <f ca="1">_xll.BInterpol('Base CDI'!$H$4:$H$28,'Base CDI'!$I$4:$I$29,S1098,"Cubic","Extrapolate=Linear","MultiX=Average","Skip=True","Sort=True")</f>
        <v>13.336949992335407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47034</v>
      </c>
      <c r="T1099" s="43">
        <f ca="1">_xll.BInterpol('Base CDI'!$H$4:$H$28,'Base CDI'!$J$4:$J$29,S1099,"Cubic","Extrapolate=Linear","MultiX=Average","Skip=True","Sort=True")</f>
        <v>13.371523677249018</v>
      </c>
      <c r="U1099" s="43">
        <f ca="1">_xll.BInterpol('Base CDI'!$H$4:$H$28,'Base CDI'!$I$4:$I$29,S1099,"Cubic","Extrapolate=Linear","MultiX=Average","Skip=True","Sort=True")</f>
        <v>13.337145149698141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47035</v>
      </c>
      <c r="T1100" s="43">
        <f ca="1">_xll.BInterpol('Base CDI'!$H$4:$H$28,'Base CDI'!$J$4:$J$29,S1100,"Cubic","Extrapolate=Linear","MultiX=Average","Skip=True","Sort=True")</f>
        <v>13.371710443260968</v>
      </c>
      <c r="U1100" s="43">
        <f ca="1">_xll.BInterpol('Base CDI'!$H$4:$H$28,'Base CDI'!$I$4:$I$29,S1100,"Cubic","Extrapolate=Linear","MultiX=Average","Skip=True","Sort=True")</f>
        <v>13.337342166360768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47036</v>
      </c>
      <c r="T1101" s="43">
        <f ca="1">_xll.BInterpol('Base CDI'!$H$4:$H$28,'Base CDI'!$J$4:$J$29,S1101,"Cubic","Extrapolate=Linear","MultiX=Average","Skip=True","Sort=True")</f>
        <v>13.371898912903044</v>
      </c>
      <c r="U1101" s="43">
        <f ca="1">_xll.BInterpol('Base CDI'!$H$4:$H$28,'Base CDI'!$I$4:$I$29,S1101,"Cubic","Extrapolate=Linear","MultiX=Average","Skip=True","Sort=True")</f>
        <v>13.337541033980216</v>
      </c>
    </row>
    <row r="1102" spans="16:21" x14ac:dyDescent="0.25">
      <c r="P1102" s="10">
        <v>36115</v>
      </c>
      <c r="Q1102">
        <v>3.884541</v>
      </c>
      <c r="S1102" s="42">
        <f t="shared" ca="1" si="22"/>
        <v>47037</v>
      </c>
      <c r="T1102" s="43">
        <f ca="1">_xll.BInterpol('Base CDI'!$H$4:$H$28,'Base CDI'!$J$4:$J$29,S1102,"Cubic","Extrapolate=Linear","MultiX=Average","Skip=True","Sort=True")</f>
        <v>13.372089078237757</v>
      </c>
      <c r="U1102" s="43">
        <f ca="1">_xll.BInterpol('Base CDI'!$H$4:$H$28,'Base CDI'!$I$4:$I$29,S1102,"Cubic","Extrapolate=Linear","MultiX=Average","Skip=True","Sort=True")</f>
        <v>13.337741744213414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47038</v>
      </c>
      <c r="T1103" s="43">
        <f ca="1">_xll.BInterpol('Base CDI'!$H$4:$H$28,'Base CDI'!$J$4:$J$29,S1103,"Cubic","Extrapolate=Linear","MultiX=Average","Skip=True","Sort=True")</f>
        <v>13.372280931327623</v>
      </c>
      <c r="U1103" s="43">
        <f ca="1">_xll.BInterpol('Base CDI'!$H$4:$H$28,'Base CDI'!$I$4:$I$29,S1103,"Cubic","Extrapolate=Linear","MultiX=Average","Skip=True","Sort=True")</f>
        <v>13.337944288717294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47039</v>
      </c>
      <c r="T1104" s="43">
        <f ca="1">_xll.BInterpol('Base CDI'!$H$4:$H$28,'Base CDI'!$J$4:$J$29,S1104,"Cubic","Extrapolate=Linear","MultiX=Average","Skip=True","Sort=True")</f>
        <v>13.372474464235152</v>
      </c>
      <c r="U1104" s="43">
        <f ca="1">_xll.BInterpol('Base CDI'!$H$4:$H$28,'Base CDI'!$I$4:$I$29,S1104,"Cubic","Extrapolate=Linear","MultiX=Average","Skip=True","Sort=True")</f>
        <v>13.338148659148782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47040</v>
      </c>
      <c r="T1105" s="43">
        <f ca="1">_xll.BInterpol('Base CDI'!$H$4:$H$28,'Base CDI'!$J$4:$J$29,S1105,"Cubic","Extrapolate=Linear","MultiX=Average","Skip=True","Sort=True")</f>
        <v>13.372669669022862</v>
      </c>
      <c r="U1105" s="43">
        <f ca="1">_xll.BInterpol('Base CDI'!$H$4:$H$28,'Base CDI'!$I$4:$I$29,S1105,"Cubic","Extrapolate=Linear","MultiX=Average","Skip=True","Sort=True")</f>
        <v>13.338354847164807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47041</v>
      </c>
      <c r="T1106" s="43">
        <f ca="1">_xll.BInterpol('Base CDI'!$H$4:$H$28,'Base CDI'!$J$4:$J$29,S1106,"Cubic","Extrapolate=Linear","MultiX=Average","Skip=True","Sort=True")</f>
        <v>13.372866537753263</v>
      </c>
      <c r="U1106" s="43">
        <f ca="1">_xll.BInterpol('Base CDI'!$H$4:$H$28,'Base CDI'!$I$4:$I$29,S1106,"Cubic","Extrapolate=Linear","MultiX=Average","Skip=True","Sort=True")</f>
        <v>13.338562844422301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47042</v>
      </c>
      <c r="T1107" s="43">
        <f ca="1">_xll.BInterpol('Base CDI'!$H$4:$H$28,'Base CDI'!$J$4:$J$29,S1107,"Cubic","Extrapolate=Linear","MultiX=Average","Skip=True","Sort=True")</f>
        <v>13.373065062488868</v>
      </c>
      <c r="U1107" s="43">
        <f ca="1">_xll.BInterpol('Base CDI'!$H$4:$H$28,'Base CDI'!$I$4:$I$29,S1107,"Cubic","Extrapolate=Linear","MultiX=Average","Skip=True","Sort=True")</f>
        <v>13.338772642578192</v>
      </c>
    </row>
    <row r="1108" spans="16:21" x14ac:dyDescent="0.25">
      <c r="P1108" s="10">
        <v>36123</v>
      </c>
      <c r="Q1108">
        <v>3.913421</v>
      </c>
      <c r="S1108" s="42">
        <f t="shared" ca="1" si="22"/>
        <v>47043</v>
      </c>
      <c r="T1108" s="43">
        <f ca="1">_xll.BInterpol('Base CDI'!$H$4:$H$28,'Base CDI'!$J$4:$J$29,S1108,"Cubic","Extrapolate=Linear","MultiX=Average","Skip=True","Sort=True")</f>
        <v>13.373265235292191</v>
      </c>
      <c r="U1108" s="43">
        <f ca="1">_xll.BInterpol('Base CDI'!$H$4:$H$28,'Base CDI'!$I$4:$I$29,S1108,"Cubic","Extrapolate=Linear","MultiX=Average","Skip=True","Sort=True")</f>
        <v>13.338984233289407</v>
      </c>
    </row>
    <row r="1109" spans="16:21" x14ac:dyDescent="0.25">
      <c r="P1109" s="10">
        <v>36124</v>
      </c>
      <c r="Q1109">
        <v>3.918072</v>
      </c>
      <c r="S1109" s="42">
        <f t="shared" ca="1" si="22"/>
        <v>47044</v>
      </c>
      <c r="T1109" s="43">
        <f ca="1">_xll.BInterpol('Base CDI'!$H$4:$H$28,'Base CDI'!$J$4:$J$29,S1109,"Cubic","Extrapolate=Linear","MultiX=Average","Skip=True","Sort=True")</f>
        <v>13.373467048225747</v>
      </c>
      <c r="U1109" s="43">
        <f ca="1">_xll.BInterpol('Base CDI'!$H$4:$H$28,'Base CDI'!$I$4:$I$29,S1109,"Cubic","Extrapolate=Linear","MultiX=Average","Skip=True","Sort=True")</f>
        <v>13.339197608212878</v>
      </c>
    </row>
    <row r="1110" spans="16:21" x14ac:dyDescent="0.25">
      <c r="P1110" s="10">
        <v>36125</v>
      </c>
      <c r="Q1110">
        <v>3.922682</v>
      </c>
      <c r="S1110" s="42">
        <f t="shared" ca="1" si="22"/>
        <v>47045</v>
      </c>
      <c r="T1110" s="43">
        <f ca="1">_xll.BInterpol('Base CDI'!$H$4:$H$28,'Base CDI'!$J$4:$J$29,S1110,"Cubic","Extrapolate=Linear","MultiX=Average","Skip=True","Sort=True")</f>
        <v>13.373670493352048</v>
      </c>
      <c r="U1110" s="43">
        <f ca="1">_xll.BInterpol('Base CDI'!$H$4:$H$28,'Base CDI'!$I$4:$I$29,S1110,"Cubic","Extrapolate=Linear","MultiX=Average","Skip=True","Sort=True")</f>
        <v>13.339412759005533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47046</v>
      </c>
      <c r="T1111" s="43">
        <f ca="1">_xll.BInterpol('Base CDI'!$H$4:$H$28,'Base CDI'!$J$4:$J$29,S1111,"Cubic","Extrapolate=Linear","MultiX=Average","Skip=True","Sort=True")</f>
        <v>13.373875562733607</v>
      </c>
      <c r="U1111" s="43">
        <f ca="1">_xll.BInterpol('Base CDI'!$H$4:$H$28,'Base CDI'!$I$4:$I$29,S1111,"Cubic","Extrapolate=Linear","MultiX=Average","Skip=True","Sort=True")</f>
        <v>13.339629677324302</v>
      </c>
    </row>
    <row r="1112" spans="16:21" x14ac:dyDescent="0.25">
      <c r="P1112" s="10">
        <v>36129</v>
      </c>
      <c r="Q1112">
        <v>3.931915</v>
      </c>
      <c r="S1112" s="42">
        <f t="shared" ca="1" si="22"/>
        <v>47047</v>
      </c>
      <c r="T1112" s="43">
        <f ca="1">_xll.BInterpol('Base CDI'!$H$4:$H$28,'Base CDI'!$J$4:$J$29,S1112,"Cubic","Extrapolate=Linear","MultiX=Average","Skip=True","Sort=True")</f>
        <v>13.37408224843294</v>
      </c>
      <c r="U1112" s="43">
        <f ca="1">_xll.BInterpol('Base CDI'!$H$4:$H$28,'Base CDI'!$I$4:$I$29,S1112,"Cubic","Extrapolate=Linear","MultiX=Average","Skip=True","Sort=True")</f>
        <v>13.339848354826115</v>
      </c>
    </row>
    <row r="1113" spans="16:21" x14ac:dyDescent="0.25">
      <c r="P1113" s="10">
        <v>36130</v>
      </c>
      <c r="Q1113">
        <v>3.936509</v>
      </c>
      <c r="S1113" s="42">
        <f t="shared" ca="1" si="22"/>
        <v>47048</v>
      </c>
      <c r="T1113" s="43">
        <f ca="1">_xll.BInterpol('Base CDI'!$H$4:$H$28,'Base CDI'!$J$4:$J$29,S1113,"Cubic","Extrapolate=Linear","MultiX=Average","Skip=True","Sort=True")</f>
        <v>13.374290542512556</v>
      </c>
      <c r="U1113" s="43">
        <f ca="1">_xll.BInterpol('Base CDI'!$H$4:$H$28,'Base CDI'!$I$4:$I$29,S1113,"Cubic","Extrapolate=Linear","MultiX=Average","Skip=True","Sort=True")</f>
        <v>13.340068783167897</v>
      </c>
    </row>
    <row r="1114" spans="16:21" x14ac:dyDescent="0.25">
      <c r="P1114" s="10">
        <v>36131</v>
      </c>
      <c r="Q1114">
        <v>3.941074</v>
      </c>
      <c r="S1114" s="42">
        <f t="shared" ca="1" si="22"/>
        <v>47049</v>
      </c>
      <c r="T1114" s="43">
        <f ca="1">_xll.BInterpol('Base CDI'!$H$4:$H$28,'Base CDI'!$J$4:$J$29,S1114,"Cubic","Extrapolate=Linear","MultiX=Average","Skip=True","Sort=True")</f>
        <v>13.374500437034971</v>
      </c>
      <c r="U1114" s="43">
        <f ca="1">_xll.BInterpol('Base CDI'!$H$4:$H$28,'Base CDI'!$I$4:$I$29,S1114,"Cubic","Extrapolate=Linear","MultiX=Average","Skip=True","Sort=True")</f>
        <v>13.340290954006582</v>
      </c>
    </row>
    <row r="1115" spans="16:21" x14ac:dyDescent="0.25">
      <c r="P1115" s="10">
        <v>36132</v>
      </c>
      <c r="Q1115">
        <v>3.945611</v>
      </c>
      <c r="S1115" s="42">
        <f t="shared" ca="1" si="22"/>
        <v>47050</v>
      </c>
      <c r="T1115" s="43">
        <f ca="1">_xll.BInterpol('Base CDI'!$H$4:$H$28,'Base CDI'!$J$4:$J$29,S1115,"Cubic","Extrapolate=Linear","MultiX=Average","Skip=True","Sort=True")</f>
        <v>13.374711924062698</v>
      </c>
      <c r="U1115" s="43">
        <f ca="1">_xll.BInterpol('Base CDI'!$H$4:$H$28,'Base CDI'!$I$4:$I$29,S1115,"Cubic","Extrapolate=Linear","MultiX=Average","Skip=True","Sort=True")</f>
        <v>13.340514858999097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47051</v>
      </c>
      <c r="T1116" s="43">
        <f ca="1">_xll.BInterpol('Base CDI'!$H$4:$H$28,'Base CDI'!$J$4:$J$29,S1116,"Cubic","Extrapolate=Linear","MultiX=Average","Skip=True","Sort=True")</f>
        <v>13.374924995658251</v>
      </c>
      <c r="U1116" s="43">
        <f ca="1">_xll.BInterpol('Base CDI'!$H$4:$H$28,'Base CDI'!$I$4:$I$29,S1116,"Cubic","Extrapolate=Linear","MultiX=Average","Skip=True","Sort=True")</f>
        <v>13.34074048980237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47052</v>
      </c>
      <c r="T1117" s="43">
        <f ca="1">_xll.BInterpol('Base CDI'!$H$4:$H$28,'Base CDI'!$J$4:$J$29,S1117,"Cubic","Extrapolate=Linear","MultiX=Average","Skip=True","Sort=True")</f>
        <v>13.375139643884141</v>
      </c>
      <c r="U1117" s="43">
        <f ca="1">_xll.BInterpol('Base CDI'!$H$4:$H$28,'Base CDI'!$I$4:$I$29,S1117,"Cubic","Extrapolate=Linear","MultiX=Average","Skip=True","Sort=True")</f>
        <v>13.340967838073333</v>
      </c>
    </row>
    <row r="1118" spans="16:21" x14ac:dyDescent="0.25">
      <c r="P1118" s="10">
        <v>36137</v>
      </c>
      <c r="Q1118">
        <v>3.95913</v>
      </c>
      <c r="S1118" s="42">
        <f t="shared" ca="1" si="22"/>
        <v>47053</v>
      </c>
      <c r="T1118" s="43">
        <f ca="1">_xll.BInterpol('Base CDI'!$H$4:$H$28,'Base CDI'!$J$4:$J$29,S1118,"Cubic","Extrapolate=Linear","MultiX=Average","Skip=True","Sort=True")</f>
        <v>13.375355860802886</v>
      </c>
      <c r="U1118" s="43">
        <f ca="1">_xll.BInterpol('Base CDI'!$H$4:$H$28,'Base CDI'!$I$4:$I$29,S1118,"Cubic","Extrapolate=Linear","MultiX=Average","Skip=True","Sort=True")</f>
        <v>13.341196895468912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47054</v>
      </c>
      <c r="T1119" s="43">
        <f ca="1">_xll.BInterpol('Base CDI'!$H$4:$H$28,'Base CDI'!$J$4:$J$29,S1119,"Cubic","Extrapolate=Linear","MultiX=Average","Skip=True","Sort=True")</f>
        <v>13.375573638476993</v>
      </c>
      <c r="U1119" s="43">
        <f ca="1">_xll.BInterpol('Base CDI'!$H$4:$H$28,'Base CDI'!$I$4:$I$29,S1119,"Cubic","Extrapolate=Linear","MultiX=Average","Skip=True","Sort=True")</f>
        <v>13.34142765364604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47055</v>
      </c>
      <c r="T1120" s="43">
        <f ca="1">_xll.BInterpol('Base CDI'!$H$4:$H$28,'Base CDI'!$J$4:$J$29,S1120,"Cubic","Extrapolate=Linear","MultiX=Average","Skip=True","Sort=True")</f>
        <v>13.37579296896898</v>
      </c>
      <c r="U1120" s="43">
        <f ca="1">_xll.BInterpol('Base CDI'!$H$4:$H$28,'Base CDI'!$I$4:$I$29,S1120,"Cubic","Extrapolate=Linear","MultiX=Average","Skip=True","Sort=True")</f>
        <v>13.341660104261642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47056</v>
      </c>
      <c r="T1121" s="43">
        <f ca="1">_xll.BInterpol('Base CDI'!$H$4:$H$28,'Base CDI'!$J$4:$J$29,S1121,"Cubic","Extrapolate=Linear","MultiX=Average","Skip=True","Sort=True")</f>
        <v>13.37601384434136</v>
      </c>
      <c r="U1121" s="43">
        <f ca="1">_xll.BInterpol('Base CDI'!$H$4:$H$28,'Base CDI'!$I$4:$I$29,S1121,"Cubic","Extrapolate=Linear","MultiX=Average","Skip=True","Sort=True")</f>
        <v>13.341894238972651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47057</v>
      </c>
      <c r="T1122" s="43">
        <f ca="1">_xll.BInterpol('Base CDI'!$H$4:$H$28,'Base CDI'!$J$4:$J$29,S1122,"Cubic","Extrapolate=Linear","MultiX=Average","Skip=True","Sort=True")</f>
        <v>13.376236256656645</v>
      </c>
      <c r="U1122" s="43">
        <f ca="1">_xll.BInterpol('Base CDI'!$H$4:$H$28,'Base CDI'!$I$4:$I$29,S1122,"Cubic","Extrapolate=Linear","MultiX=Average","Skip=True","Sort=True")</f>
        <v>13.342130049435994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47058</v>
      </c>
      <c r="T1123" s="43">
        <f ca="1">_xll.BInterpol('Base CDI'!$H$4:$H$28,'Base CDI'!$J$4:$J$29,S1123,"Cubic","Extrapolate=Linear","MultiX=Average","Skip=True","Sort=True")</f>
        <v>13.376460197977346</v>
      </c>
      <c r="U1123" s="43">
        <f ca="1">_xll.BInterpol('Base CDI'!$H$4:$H$28,'Base CDI'!$I$4:$I$29,S1123,"Cubic","Extrapolate=Linear","MultiX=Average","Skip=True","Sort=True")</f>
        <v>13.3423675273086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47059</v>
      </c>
      <c r="T1124" s="43">
        <f ca="1">_xll.BInterpol('Base CDI'!$H$4:$H$28,'Base CDI'!$J$4:$J$29,S1124,"Cubic","Extrapolate=Linear","MultiX=Average","Skip=True","Sort=True")</f>
        <v>13.376685660365982</v>
      </c>
      <c r="U1124" s="43">
        <f ca="1">_xll.BInterpol('Base CDI'!$H$4:$H$28,'Base CDI'!$I$4:$I$29,S1124,"Cubic","Extrapolate=Linear","MultiX=Average","Skip=True","Sort=True")</f>
        <v>13.3426066642474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47060</v>
      </c>
      <c r="T1125" s="43">
        <f ca="1">_xll.BInterpol('Base CDI'!$H$4:$H$28,'Base CDI'!$J$4:$J$29,S1125,"Cubic","Extrapolate=Linear","MultiX=Average","Skip=True","Sort=True")</f>
        <v>13.376912635885063</v>
      </c>
      <c r="U1125" s="43">
        <f ca="1">_xll.BInterpol('Base CDI'!$H$4:$H$28,'Base CDI'!$I$4:$I$29,S1125,"Cubic","Extrapolate=Linear","MultiX=Average","Skip=True","Sort=True")</f>
        <v>13.342847451909321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47061</v>
      </c>
      <c r="T1126" s="43">
        <f ca="1">_xll.BInterpol('Base CDI'!$H$4:$H$28,'Base CDI'!$J$4:$J$29,S1126,"Cubic","Extrapolate=Linear","MultiX=Average","Skip=True","Sort=True")</f>
        <v>13.377141116597103</v>
      </c>
      <c r="U1126" s="43">
        <f ca="1">_xll.BInterpol('Base CDI'!$H$4:$H$28,'Base CDI'!$I$4:$I$29,S1126,"Cubic","Extrapolate=Linear","MultiX=Average","Skip=True","Sort=True")</f>
        <v>13.343089881951295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47062</v>
      </c>
      <c r="T1127" s="43">
        <f ca="1">_xll.BInterpol('Base CDI'!$H$4:$H$28,'Base CDI'!$J$4:$J$29,S1127,"Cubic","Extrapolate=Linear","MultiX=Average","Skip=True","Sort=True")</f>
        <v>13.377371094564614</v>
      </c>
      <c r="U1127" s="43">
        <f ca="1">_xll.BInterpol('Base CDI'!$H$4:$H$28,'Base CDI'!$I$4:$I$29,S1127,"Cubic","Extrapolate=Linear","MultiX=Average","Skip=True","Sort=True")</f>
        <v>13.343333946030247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47063</v>
      </c>
      <c r="T1128" s="43">
        <f ca="1">_xll.BInterpol('Base CDI'!$H$4:$H$28,'Base CDI'!$J$4:$J$29,S1128,"Cubic","Extrapolate=Linear","MultiX=Average","Skip=True","Sort=True")</f>
        <v>13.377602561850111</v>
      </c>
      <c r="U1128" s="43">
        <f ca="1">_xll.BInterpol('Base CDI'!$H$4:$H$28,'Base CDI'!$I$4:$I$29,S1128,"Cubic","Extrapolate=Linear","MultiX=Average","Skip=True","Sort=True")</f>
        <v>13.343579635803112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47064</v>
      </c>
      <c r="T1129" s="43">
        <f ca="1">_xll.BInterpol('Base CDI'!$H$4:$H$28,'Base CDI'!$J$4:$J$29,S1129,"Cubic","Extrapolate=Linear","MultiX=Average","Skip=True","Sort=True")</f>
        <v>13.377835510516107</v>
      </c>
      <c r="U1129" s="43">
        <f ca="1">_xll.BInterpol('Base CDI'!$H$4:$H$28,'Base CDI'!$I$4:$I$29,S1129,"Cubic","Extrapolate=Linear","MultiX=Average","Skip=True","Sort=True")</f>
        <v>13.343826942926812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47065</v>
      </c>
      <c r="T1130" s="43">
        <f ca="1">_xll.BInterpol('Base CDI'!$H$4:$H$28,'Base CDI'!$J$4:$J$29,S1130,"Cubic","Extrapolate=Linear","MultiX=Average","Skip=True","Sort=True")</f>
        <v>13.378069932625115</v>
      </c>
      <c r="U1130" s="43">
        <f ca="1">_xll.BInterpol('Base CDI'!$H$4:$H$28,'Base CDI'!$I$4:$I$29,S1130,"Cubic","Extrapolate=Linear","MultiX=Average","Skip=True","Sort=True")</f>
        <v>13.344075859058282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47066</v>
      </c>
      <c r="T1131" s="43">
        <f ca="1">_xll.BInterpol('Base CDI'!$H$4:$H$28,'Base CDI'!$J$4:$J$29,S1131,"Cubic","Extrapolate=Linear","MultiX=Average","Skip=True","Sort=True")</f>
        <v>13.37830582023965</v>
      </c>
      <c r="U1131" s="43">
        <f ca="1">_xll.BInterpol('Base CDI'!$H$4:$H$28,'Base CDI'!$I$4:$I$29,S1131,"Cubic","Extrapolate=Linear","MultiX=Average","Skip=True","Sort=True")</f>
        <v>13.34432637585445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47067</v>
      </c>
      <c r="T1132" s="43">
        <f ca="1">_xll.BInterpol('Base CDI'!$H$4:$H$28,'Base CDI'!$J$4:$J$29,S1132,"Cubic","Extrapolate=Linear","MultiX=Average","Skip=True","Sort=True")</f>
        <v>13.378543165422222</v>
      </c>
      <c r="U1132" s="43">
        <f ca="1">_xll.BInterpol('Base CDI'!$H$4:$H$28,'Base CDI'!$I$4:$I$29,S1132,"Cubic","Extrapolate=Linear","MultiX=Average","Skip=True","Sort=True")</f>
        <v>13.344578484972244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47068</v>
      </c>
      <c r="T1133" s="43">
        <f ca="1">_xll.BInterpol('Base CDI'!$H$4:$H$28,'Base CDI'!$J$4:$J$29,S1133,"Cubic","Extrapolate=Linear","MultiX=Average","Skip=True","Sort=True")</f>
        <v>13.378781960235347</v>
      </c>
      <c r="U1133" s="43">
        <f ca="1">_xll.BInterpol('Base CDI'!$H$4:$H$28,'Base CDI'!$I$4:$I$29,S1133,"Cubic","Extrapolate=Linear","MultiX=Average","Skip=True","Sort=True")</f>
        <v>13.344832178068593</v>
      </c>
    </row>
    <row r="1134" spans="16:21" x14ac:dyDescent="0.25">
      <c r="P1134" s="10">
        <v>36160</v>
      </c>
      <c r="Q1134">
        <v>4.026046</v>
      </c>
      <c r="S1134" s="42">
        <f t="shared" ca="1" si="22"/>
        <v>47069</v>
      </c>
      <c r="T1134" s="43">
        <f ca="1">_xll.BInterpol('Base CDI'!$H$4:$H$28,'Base CDI'!$J$4:$J$29,S1134,"Cubic","Extrapolate=Linear","MultiX=Average","Skip=True","Sort=True")</f>
        <v>13.379022196741538</v>
      </c>
      <c r="U1134" s="43">
        <f ca="1">_xll.BInterpol('Base CDI'!$H$4:$H$28,'Base CDI'!$I$4:$I$29,S1134,"Cubic","Extrapolate=Linear","MultiX=Average","Skip=True","Sort=True")</f>
        <v>13.345087446800425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47070</v>
      </c>
      <c r="T1135" s="43">
        <f ca="1">_xll.BInterpol('Base CDI'!$H$4:$H$28,'Base CDI'!$J$4:$J$29,S1135,"Cubic","Extrapolate=Linear","MultiX=Average","Skip=True","Sort=True")</f>
        <v>13.379263867003306</v>
      </c>
      <c r="U1135" s="43">
        <f ca="1">_xll.BInterpol('Base CDI'!$H$4:$H$28,'Base CDI'!$I$4:$I$29,S1135,"Cubic","Extrapolate=Linear","MultiX=Average","Skip=True","Sort=True")</f>
        <v>13.345344282824675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47071</v>
      </c>
      <c r="T1136" s="43">
        <f ca="1">_xll.BInterpol('Base CDI'!$H$4:$H$28,'Base CDI'!$J$4:$J$29,S1136,"Cubic","Extrapolate=Linear","MultiX=Average","Skip=True","Sort=True")</f>
        <v>13.379506963083168</v>
      </c>
      <c r="U1136" s="43">
        <f ca="1">_xll.BInterpol('Base CDI'!$H$4:$H$28,'Base CDI'!$I$4:$I$29,S1136,"Cubic","Extrapolate=Linear","MultiX=Average","Skip=True","Sort=True")</f>
        <v>13.345602677798265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47072</v>
      </c>
      <c r="T1137" s="43">
        <f ca="1">_xll.BInterpol('Base CDI'!$H$4:$H$28,'Base CDI'!$J$4:$J$29,S1137,"Cubic","Extrapolate=Linear","MultiX=Average","Skip=True","Sort=True")</f>
        <v>13.379751477043635</v>
      </c>
      <c r="U1137" s="43">
        <f ca="1">_xll.BInterpol('Base CDI'!$H$4:$H$28,'Base CDI'!$I$4:$I$29,S1137,"Cubic","Extrapolate=Linear","MultiX=Average","Skip=True","Sort=True")</f>
        <v>13.345862623378128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47073</v>
      </c>
      <c r="T1138" s="43">
        <f ca="1">_xll.BInterpol('Base CDI'!$H$4:$H$28,'Base CDI'!$J$4:$J$29,S1138,"Cubic","Extrapolate=Linear","MultiX=Average","Skip=True","Sort=True")</f>
        <v>13.379997400947222</v>
      </c>
      <c r="U1138" s="43">
        <f ca="1">_xll.BInterpol('Base CDI'!$H$4:$H$28,'Base CDI'!$I$4:$I$29,S1138,"Cubic","Extrapolate=Linear","MultiX=Average","Skip=True","Sort=True")</f>
        <v>13.346124111221194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47074</v>
      </c>
      <c r="T1139" s="43">
        <f ca="1">_xll.BInterpol('Base CDI'!$H$4:$H$28,'Base CDI'!$J$4:$J$29,S1139,"Cubic","Extrapolate=Linear","MultiX=Average","Skip=True","Sort=True")</f>
        <v>13.380244726856441</v>
      </c>
      <c r="U1139" s="43">
        <f ca="1">_xll.BInterpol('Base CDI'!$H$4:$H$28,'Base CDI'!$I$4:$I$29,S1139,"Cubic","Extrapolate=Linear","MultiX=Average","Skip=True","Sort=True")</f>
        <v>13.34638713298439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47075</v>
      </c>
      <c r="T1140" s="43">
        <f ca="1">_xll.BInterpol('Base CDI'!$H$4:$H$28,'Base CDI'!$J$4:$J$29,S1140,"Cubic","Extrapolate=Linear","MultiX=Average","Skip=True","Sort=True")</f>
        <v>13.380493446833805</v>
      </c>
      <c r="U1140" s="43">
        <f ca="1">_xll.BInterpol('Base CDI'!$H$4:$H$28,'Base CDI'!$I$4:$I$29,S1140,"Cubic","Extrapolate=Linear","MultiX=Average","Skip=True","Sort=True")</f>
        <v>13.346651680324644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47076</v>
      </c>
      <c r="T1141" s="43">
        <f ca="1">_xll.BInterpol('Base CDI'!$H$4:$H$28,'Base CDI'!$J$4:$J$29,S1141,"Cubic","Extrapolate=Linear","MultiX=Average","Skip=True","Sort=True")</f>
        <v>13.380743552941828</v>
      </c>
      <c r="U1141" s="43">
        <f ca="1">_xll.BInterpol('Base CDI'!$H$4:$H$28,'Base CDI'!$I$4:$I$29,S1141,"Cubic","Extrapolate=Linear","MultiX=Average","Skip=True","Sort=True")</f>
        <v>13.34691774489889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47077</v>
      </c>
      <c r="T1142" s="43">
        <f ca="1">_xll.BInterpol('Base CDI'!$H$4:$H$28,'Base CDI'!$J$4:$J$29,S1142,"Cubic","Extrapolate=Linear","MultiX=Average","Skip=True","Sort=True")</f>
        <v>13.380995037243025</v>
      </c>
      <c r="U1142" s="43">
        <f ca="1">_xll.BInterpol('Base CDI'!$H$4:$H$28,'Base CDI'!$I$4:$I$29,S1142,"Cubic","Extrapolate=Linear","MultiX=Average","Skip=True","Sort=True")</f>
        <v>13.347185318364053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47078</v>
      </c>
      <c r="T1143" s="43">
        <f ca="1">_xll.BInterpol('Base CDI'!$H$4:$H$28,'Base CDI'!$J$4:$J$29,S1143,"Cubic","Extrapolate=Linear","MultiX=Average","Skip=True","Sort=True")</f>
        <v>13.381247891799905</v>
      </c>
      <c r="U1143" s="43">
        <f ca="1">_xll.BInterpol('Base CDI'!$H$4:$H$28,'Base CDI'!$I$4:$I$29,S1143,"Cubic","Extrapolate=Linear","MultiX=Average","Skip=True","Sort=True")</f>
        <v>13.347454392377063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47079</v>
      </c>
      <c r="T1144" s="43">
        <f ca="1">_xll.BInterpol('Base CDI'!$H$4:$H$28,'Base CDI'!$J$4:$J$29,S1144,"Cubic","Extrapolate=Linear","MultiX=Average","Skip=True","Sort=True")</f>
        <v>13.381502108674987</v>
      </c>
      <c r="U1144" s="43">
        <f ca="1">_xll.BInterpol('Base CDI'!$H$4:$H$28,'Base CDI'!$I$4:$I$29,S1144,"Cubic","Extrapolate=Linear","MultiX=Average","Skip=True","Sort=True")</f>
        <v>13.347724958594851</v>
      </c>
    </row>
    <row r="1145" spans="16:21" x14ac:dyDescent="0.25">
      <c r="P1145" s="10">
        <v>36178</v>
      </c>
      <c r="Q1145">
        <v>4.071332</v>
      </c>
      <c r="S1145" s="42">
        <f t="shared" ca="1" si="22"/>
        <v>47080</v>
      </c>
      <c r="T1145" s="43">
        <f ca="1">_xll.BInterpol('Base CDI'!$H$4:$H$28,'Base CDI'!$J$4:$J$29,S1145,"Cubic","Extrapolate=Linear","MultiX=Average","Skip=True","Sort=True")</f>
        <v>13.38175767993078</v>
      </c>
      <c r="U1145" s="43">
        <f ca="1">_xll.BInterpol('Base CDI'!$H$4:$H$28,'Base CDI'!$I$4:$I$29,S1145,"Cubic","Extrapolate=Linear","MultiX=Average","Skip=True","Sort=True")</f>
        <v>13.347997008674344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47081</v>
      </c>
      <c r="T1146" s="43">
        <f ca="1">_xll.BInterpol('Base CDI'!$H$4:$H$28,'Base CDI'!$J$4:$J$29,S1146,"Cubic","Extrapolate=Linear","MultiX=Average","Skip=True","Sort=True")</f>
        <v>13.382014597629798</v>
      </c>
      <c r="U1146" s="43">
        <f ca="1">_xll.BInterpol('Base CDI'!$H$4:$H$28,'Base CDI'!$I$4:$I$29,S1146,"Cubic","Extrapolate=Linear","MultiX=Average","Skip=True","Sort=True")</f>
        <v>13.348270534272473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47082</v>
      </c>
      <c r="T1147" s="43">
        <f ca="1">_xll.BInterpol('Base CDI'!$H$4:$H$28,'Base CDI'!$J$4:$J$29,S1147,"Cubic","Extrapolate=Linear","MultiX=Average","Skip=True","Sort=True")</f>
        <v>13.382272853834557</v>
      </c>
      <c r="U1147" s="43">
        <f ca="1">_xll.BInterpol('Base CDI'!$H$4:$H$28,'Base CDI'!$I$4:$I$29,S1147,"Cubic","Extrapolate=Linear","MultiX=Average","Skip=True","Sort=True")</f>
        <v>13.348545527046165</v>
      </c>
    </row>
    <row r="1148" spans="16:21" x14ac:dyDescent="0.25">
      <c r="P1148" s="10">
        <v>36181</v>
      </c>
      <c r="Q1148">
        <v>4.084543</v>
      </c>
      <c r="S1148" s="42">
        <f t="shared" ca="1" si="22"/>
        <v>47083</v>
      </c>
      <c r="T1148" s="43">
        <f ca="1">_xll.BInterpol('Base CDI'!$H$4:$H$28,'Base CDI'!$J$4:$J$29,S1148,"Cubic","Extrapolate=Linear","MultiX=Average","Skip=True","Sort=True")</f>
        <v>13.382532440607568</v>
      </c>
      <c r="U1148" s="43">
        <f ca="1">_xll.BInterpol('Base CDI'!$H$4:$H$28,'Base CDI'!$I$4:$I$29,S1148,"Cubic","Extrapolate=Linear","MultiX=Average","Skip=True","Sort=True")</f>
        <v>13.348821978652351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47084</v>
      </c>
      <c r="T1149" s="43">
        <f ca="1">_xll.BInterpol('Base CDI'!$H$4:$H$28,'Base CDI'!$J$4:$J$29,S1149,"Cubic","Extrapolate=Linear","MultiX=Average","Skip=True","Sort=True")</f>
        <v>13.382793350011344</v>
      </c>
      <c r="U1149" s="43">
        <f ca="1">_xll.BInterpol('Base CDI'!$H$4:$H$28,'Base CDI'!$I$4:$I$29,S1149,"Cubic","Extrapolate=Linear","MultiX=Average","Skip=True","Sort=True")</f>
        <v>13.349099880747959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47085</v>
      </c>
      <c r="T1150" s="43">
        <f ca="1">_xll.BInterpol('Base CDI'!$H$4:$H$28,'Base CDI'!$J$4:$J$29,S1150,"Cubic","Extrapolate=Linear","MultiX=Average","Skip=True","Sort=True")</f>
        <v>13.383055574108401</v>
      </c>
      <c r="U1150" s="43">
        <f ca="1">_xll.BInterpol('Base CDI'!$H$4:$H$28,'Base CDI'!$I$4:$I$29,S1150,"Cubic","Extrapolate=Linear","MultiX=Average","Skip=True","Sort=True")</f>
        <v>13.349379224989919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47086</v>
      </c>
      <c r="T1151" s="43">
        <f ca="1">_xll.BInterpol('Base CDI'!$H$4:$H$28,'Base CDI'!$J$4:$J$29,S1151,"Cubic","Extrapolate=Linear","MultiX=Average","Skip=True","Sort=True")</f>
        <v>13.383319104961249</v>
      </c>
      <c r="U1151" s="43">
        <f ca="1">_xll.BInterpol('Base CDI'!$H$4:$H$28,'Base CDI'!$I$4:$I$29,S1151,"Cubic","Extrapolate=Linear","MultiX=Average","Skip=True","Sort=True")</f>
        <v>13.349660003035162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47087</v>
      </c>
      <c r="T1152" s="43">
        <f ca="1">_xll.BInterpol('Base CDI'!$H$4:$H$28,'Base CDI'!$J$4:$J$29,S1152,"Cubic","Extrapolate=Linear","MultiX=Average","Skip=True","Sort=True")</f>
        <v>13.383583934632403</v>
      </c>
      <c r="U1152" s="43">
        <f ca="1">_xll.BInterpol('Base CDI'!$H$4:$H$28,'Base CDI'!$I$4:$I$29,S1152,"Cubic","Extrapolate=Linear","MultiX=Average","Skip=True","Sort=True")</f>
        <v>13.349942206540613</v>
      </c>
    </row>
    <row r="1153" spans="16:21" x14ac:dyDescent="0.25">
      <c r="P1153" s="10">
        <v>36188</v>
      </c>
      <c r="Q1153">
        <v>4.107634</v>
      </c>
      <c r="S1153" s="42">
        <f t="shared" ca="1" si="22"/>
        <v>47088</v>
      </c>
      <c r="T1153" s="43">
        <f ca="1">_xll.BInterpol('Base CDI'!$H$4:$H$28,'Base CDI'!$J$4:$J$29,S1153,"Cubic","Extrapolate=Linear","MultiX=Average","Skip=True","Sort=True")</f>
        <v>13.383850055184377</v>
      </c>
      <c r="U1153" s="43">
        <f ca="1">_xll.BInterpol('Base CDI'!$H$4:$H$28,'Base CDI'!$I$4:$I$29,S1153,"Cubic","Extrapolate=Linear","MultiX=Average","Skip=True","Sort=True")</f>
        <v>13.350225827163204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47089</v>
      </c>
      <c r="T1154" s="43">
        <f ca="1">_xll.BInterpol('Base CDI'!$H$4:$H$28,'Base CDI'!$J$4:$J$29,S1154,"Cubic","Extrapolate=Linear","MultiX=Average","Skip=True","Sort=True")</f>
        <v>13.384117458679682</v>
      </c>
      <c r="U1154" s="43">
        <f ca="1">_xll.BInterpol('Base CDI'!$H$4:$H$28,'Base CDI'!$I$4:$I$29,S1154,"Cubic","Extrapolate=Linear","MultiX=Average","Skip=True","Sort=True")</f>
        <v>13.350510856559865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47090</v>
      </c>
      <c r="T1155" s="43">
        <f ca="1">_xll.BInterpol('Base CDI'!$H$4:$H$28,'Base CDI'!$J$4:$J$29,S1155,"Cubic","Extrapolate=Linear","MultiX=Average","Skip=True","Sort=True")</f>
        <v>13.384386137180835</v>
      </c>
      <c r="U1155" s="43">
        <f ca="1">_xll.BInterpol('Base CDI'!$H$4:$H$28,'Base CDI'!$I$4:$I$29,S1155,"Cubic","Extrapolate=Linear","MultiX=Average","Skip=True","Sort=True")</f>
        <v>13.350797286387522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47091</v>
      </c>
      <c r="T1156" s="43">
        <f ca="1">_xll.BInterpol('Base CDI'!$H$4:$H$28,'Base CDI'!$J$4:$J$29,S1156,"Cubic","Extrapolate=Linear","MultiX=Average","Skip=True","Sort=True")</f>
        <v>13.384656082750347</v>
      </c>
      <c r="U1156" s="43">
        <f ca="1">_xll.BInterpol('Base CDI'!$H$4:$H$28,'Base CDI'!$I$4:$I$29,S1156,"Cubic","Extrapolate=Linear","MultiX=Average","Skip=True","Sort=True")</f>
        <v>13.351085108303106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47092</v>
      </c>
      <c r="T1157" s="43">
        <f ca="1">_xll.BInterpol('Base CDI'!$H$4:$H$28,'Base CDI'!$J$4:$J$29,S1157,"Cubic","Extrapolate=Linear","MultiX=Average","Skip=True","Sort=True")</f>
        <v>13.384927287450731</v>
      </c>
      <c r="U1157" s="43">
        <f ca="1">_xll.BInterpol('Base CDI'!$H$4:$H$28,'Base CDI'!$I$4:$I$29,S1157,"Cubic","Extrapolate=Linear","MultiX=Average","Skip=True","Sort=True")</f>
        <v>13.351374313963547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47093</v>
      </c>
      <c r="T1158" s="43">
        <f ca="1">_xll.BInterpol('Base CDI'!$H$4:$H$28,'Base CDI'!$J$4:$J$29,S1158,"Cubic","Extrapolate=Linear","MultiX=Average","Skip=True","Sort=True")</f>
        <v>13.385199743344501</v>
      </c>
      <c r="U1158" s="43">
        <f ca="1">_xll.BInterpol('Base CDI'!$H$4:$H$28,'Base CDI'!$I$4:$I$29,S1158,"Cubic","Extrapolate=Linear","MultiX=Average","Skip=True","Sort=True")</f>
        <v>13.351664895025772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47094</v>
      </c>
      <c r="T1159" s="43">
        <f ca="1">_xll.BInterpol('Base CDI'!$H$4:$H$28,'Base CDI'!$J$4:$J$29,S1159,"Cubic","Extrapolate=Linear","MultiX=Average","Skip=True","Sort=True")</f>
        <v>13.38547344249417</v>
      </c>
      <c r="U1159" s="43">
        <f ca="1">_xll.BInterpol('Base CDI'!$H$4:$H$28,'Base CDI'!$I$4:$I$29,S1159,"Cubic","Extrapolate=Linear","MultiX=Average","Skip=True","Sort=True")</f>
        <v>13.351956843146713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47095</v>
      </c>
      <c r="T1160" s="43">
        <f ca="1">_xll.BInterpol('Base CDI'!$H$4:$H$28,'Base CDI'!$J$4:$J$29,S1160,"Cubic","Extrapolate=Linear","MultiX=Average","Skip=True","Sort=True")</f>
        <v>13.385748376962253</v>
      </c>
      <c r="U1160" s="43">
        <f ca="1">_xll.BInterpol('Base CDI'!$H$4:$H$28,'Base CDI'!$I$4:$I$29,S1160,"Cubic","Extrapolate=Linear","MultiX=Average","Skip=True","Sort=True")</f>
        <v>13.352250149983297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47096</v>
      </c>
      <c r="T1161" s="43">
        <f ca="1">_xll.BInterpol('Base CDI'!$H$4:$H$28,'Base CDI'!$J$4:$J$29,S1161,"Cubic","Extrapolate=Linear","MultiX=Average","Skip=True","Sort=True")</f>
        <v>13.386024538811261</v>
      </c>
      <c r="U1161" s="43">
        <f ca="1">_xll.BInterpol('Base CDI'!$H$4:$H$28,'Base CDI'!$I$4:$I$29,S1161,"Cubic","Extrapolate=Linear","MultiX=Average","Skip=True","Sort=True")</f>
        <v>13.352544807192455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47097</v>
      </c>
      <c r="T1162" s="43">
        <f ca="1">_xll.BInterpol('Base CDI'!$H$4:$H$28,'Base CDI'!$J$4:$J$29,S1162,"Cubic","Extrapolate=Linear","MultiX=Average","Skip=True","Sort=True")</f>
        <v>13.386301920103708</v>
      </c>
      <c r="U1162" s="43">
        <f ca="1">_xll.BInterpol('Base CDI'!$H$4:$H$28,'Base CDI'!$I$4:$I$29,S1162,"Cubic","Extrapolate=Linear","MultiX=Average","Skip=True","Sort=True")</f>
        <v>13.352840806431114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47098</v>
      </c>
      <c r="T1163" s="43">
        <f ca="1">_xll.BInterpol('Base CDI'!$H$4:$H$28,'Base CDI'!$J$4:$J$29,S1163,"Cubic","Extrapolate=Linear","MultiX=Average","Skip=True","Sort=True")</f>
        <v>13.386580512902109</v>
      </c>
      <c r="U1163" s="43">
        <f ca="1">_xll.BInterpol('Base CDI'!$H$4:$H$28,'Base CDI'!$I$4:$I$29,S1163,"Cubic","Extrapolate=Linear","MultiX=Average","Skip=True","Sort=True")</f>
        <v>13.353138139356204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47099</v>
      </c>
      <c r="T1164" s="43">
        <f ca="1">_xll.BInterpol('Base CDI'!$H$4:$H$28,'Base CDI'!$J$4:$J$29,S1164,"Cubic","Extrapolate=Linear","MultiX=Average","Skip=True","Sort=True")</f>
        <v>13.386860309268975</v>
      </c>
      <c r="U1164" s="43">
        <f ca="1">_xll.BInterpol('Base CDI'!$H$4:$H$28,'Base CDI'!$I$4:$I$29,S1164,"Cubic","Extrapolate=Linear","MultiX=Average","Skip=True","Sort=True")</f>
        <v>13.353436797624655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47100</v>
      </c>
      <c r="T1165" s="43">
        <f ca="1">_xll.BInterpol('Base CDI'!$H$4:$H$28,'Base CDI'!$J$4:$J$29,S1165,"Cubic","Extrapolate=Linear","MultiX=Average","Skip=True","Sort=True")</f>
        <v>13.387141301266823</v>
      </c>
      <c r="U1165" s="43">
        <f ca="1">_xll.BInterpol('Base CDI'!$H$4:$H$28,'Base CDI'!$I$4:$I$29,S1165,"Cubic","Extrapolate=Linear","MultiX=Average","Skip=True","Sort=True")</f>
        <v>13.353736772893397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47101</v>
      </c>
      <c r="T1166" s="43">
        <f ca="1">_xll.BInterpol('Base CDI'!$H$4:$H$28,'Base CDI'!$J$4:$J$29,S1166,"Cubic","Extrapolate=Linear","MultiX=Average","Skip=True","Sort=True")</f>
        <v>13.38742348095816</v>
      </c>
      <c r="U1166" s="43">
        <f ca="1">_xll.BInterpol('Base CDI'!$H$4:$H$28,'Base CDI'!$I$4:$I$29,S1166,"Cubic","Extrapolate=Linear","MultiX=Average","Skip=True","Sort=True")</f>
        <v>13.354038056819356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47102</v>
      </c>
      <c r="T1167" s="43">
        <f ca="1">_xll.BInterpol('Base CDI'!$H$4:$H$28,'Base CDI'!$J$4:$J$29,S1167,"Cubic","Extrapolate=Linear","MultiX=Average","Skip=True","Sort=True")</f>
        <v>13.387706840405507</v>
      </c>
      <c r="U1167" s="43">
        <f ca="1">_xll.BInterpol('Base CDI'!$H$4:$H$28,'Base CDI'!$I$4:$I$29,S1167,"Cubic","Extrapolate=Linear","MultiX=Average","Skip=True","Sort=True")</f>
        <v>13.354340641059464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47103</v>
      </c>
      <c r="T1168" s="43">
        <f ca="1">_xll.BInterpol('Base CDI'!$H$4:$H$28,'Base CDI'!$J$4:$J$29,S1168,"Cubic","Extrapolate=Linear","MultiX=Average","Skip=True","Sort=True")</f>
        <v>13.387991371671371</v>
      </c>
      <c r="U1168" s="43">
        <f ca="1">_xll.BInterpol('Base CDI'!$H$4:$H$28,'Base CDI'!$I$4:$I$29,S1168,"Cubic","Extrapolate=Linear","MultiX=Average","Skip=True","Sort=True")</f>
        <v>13.354644517270648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47104</v>
      </c>
      <c r="T1169" s="43">
        <f ca="1">_xll.BInterpol('Base CDI'!$H$4:$H$28,'Base CDI'!$J$4:$J$29,S1169,"Cubic","Extrapolate=Linear","MultiX=Average","Skip=True","Sort=True")</f>
        <v>13.388277066818269</v>
      </c>
      <c r="U1169" s="43">
        <f ca="1">_xll.BInterpol('Base CDI'!$H$4:$H$28,'Base CDI'!$I$4:$I$29,S1169,"Cubic","Extrapolate=Linear","MultiX=Average","Skip=True","Sort=True")</f>
        <v>13.35494967710984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47105</v>
      </c>
      <c r="T1170" s="43">
        <f ca="1">_xll.BInterpol('Base CDI'!$H$4:$H$28,'Base CDI'!$J$4:$J$29,S1170,"Cubic","Extrapolate=Linear","MultiX=Average","Skip=True","Sort=True")</f>
        <v>13.388563917908712</v>
      </c>
      <c r="U1170" s="43">
        <f ca="1">_xll.BInterpol('Base CDI'!$H$4:$H$28,'Base CDI'!$I$4:$I$29,S1170,"Cubic","Extrapolate=Linear","MultiX=Average","Skip=True","Sort=True")</f>
        <v>13.355256112233967</v>
      </c>
    </row>
    <row r="1171" spans="16:21" x14ac:dyDescent="0.25">
      <c r="P1171" s="10">
        <v>36216</v>
      </c>
      <c r="Q1171">
        <v>4.203627</v>
      </c>
      <c r="S1171" s="42">
        <f t="shared" ca="1" si="23"/>
        <v>47106</v>
      </c>
      <c r="T1171" s="43">
        <f ca="1">_xll.BInterpol('Base CDI'!$H$4:$H$28,'Base CDI'!$J$4:$J$29,S1171,"Cubic","Extrapolate=Linear","MultiX=Average","Skip=True","Sort=True")</f>
        <v>13.388851917005216</v>
      </c>
      <c r="U1171" s="43">
        <f ca="1">_xll.BInterpol('Base CDI'!$H$4:$H$28,'Base CDI'!$I$4:$I$29,S1171,"Cubic","Extrapolate=Linear","MultiX=Average","Skip=True","Sort=True")</f>
        <v>13.355563814299959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47107</v>
      </c>
      <c r="T1172" s="43">
        <f ca="1">_xll.BInterpol('Base CDI'!$H$4:$H$28,'Base CDI'!$J$4:$J$29,S1172,"Cubic","Extrapolate=Linear","MultiX=Average","Skip=True","Sort=True")</f>
        <v>13.389141056170294</v>
      </c>
      <c r="U1172" s="43">
        <f ca="1">_xll.BInterpol('Base CDI'!$H$4:$H$28,'Base CDI'!$I$4:$I$29,S1172,"Cubic","Extrapolate=Linear","MultiX=Average","Skip=True","Sort=True")</f>
        <v>13.355872774964745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47108</v>
      </c>
      <c r="T1173" s="43">
        <f ca="1">_xll.BInterpol('Base CDI'!$H$4:$H$28,'Base CDI'!$J$4:$J$29,S1173,"Cubic","Extrapolate=Linear","MultiX=Average","Skip=True","Sort=True")</f>
        <v>13.389431327466456</v>
      </c>
      <c r="U1173" s="43">
        <f ca="1">_xll.BInterpol('Base CDI'!$H$4:$H$28,'Base CDI'!$I$4:$I$29,S1173,"Cubic","Extrapolate=Linear","MultiX=Average","Skip=True","Sort=True")</f>
        <v>13.356182985885255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47109</v>
      </c>
      <c r="T1174" s="43">
        <f ca="1">_xll.BInterpol('Base CDI'!$H$4:$H$28,'Base CDI'!$J$4:$J$29,S1174,"Cubic","Extrapolate=Linear","MultiX=Average","Skip=True","Sort=True")</f>
        <v>13.389722722956218</v>
      </c>
      <c r="U1174" s="43">
        <f ca="1">_xll.BInterpol('Base CDI'!$H$4:$H$28,'Base CDI'!$I$4:$I$29,S1174,"Cubic","Extrapolate=Linear","MultiX=Average","Skip=True","Sort=True")</f>
        <v>13.356494438718416</v>
      </c>
    </row>
    <row r="1175" spans="16:21" x14ac:dyDescent="0.25">
      <c r="P1175" s="10">
        <v>36222</v>
      </c>
      <c r="Q1175">
        <v>4.225365</v>
      </c>
      <c r="S1175" s="42">
        <f t="shared" ca="1" si="23"/>
        <v>47110</v>
      </c>
      <c r="T1175" s="43">
        <f ca="1">_xll.BInterpol('Base CDI'!$H$4:$H$28,'Base CDI'!$J$4:$J$29,S1175,"Cubic","Extrapolate=Linear","MultiX=Average","Skip=True","Sort=True")</f>
        <v>13.390015234702094</v>
      </c>
      <c r="U1175" s="43">
        <f ca="1">_xll.BInterpol('Base CDI'!$H$4:$H$28,'Base CDI'!$I$4:$I$29,S1175,"Cubic","Extrapolate=Linear","MultiX=Average","Skip=True","Sort=True")</f>
        <v>13.35680712512116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47111</v>
      </c>
      <c r="T1176" s="43">
        <f ca="1">_xll.BInterpol('Base CDI'!$H$4:$H$28,'Base CDI'!$J$4:$J$29,S1176,"Cubic","Extrapolate=Linear","MultiX=Average","Skip=True","Sort=True")</f>
        <v>13.390308854766596</v>
      </c>
      <c r="U1176" s="43">
        <f ca="1">_xll.BInterpol('Base CDI'!$H$4:$H$28,'Base CDI'!$I$4:$I$29,S1176,"Cubic","Extrapolate=Linear","MultiX=Average","Skip=True","Sort=True")</f>
        <v>13.357121036750414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47112</v>
      </c>
      <c r="T1177" s="43">
        <f ca="1">_xll.BInterpol('Base CDI'!$H$4:$H$28,'Base CDI'!$J$4:$J$29,S1177,"Cubic","Extrapolate=Linear","MultiX=Average","Skip=True","Sort=True")</f>
        <v>13.390603575212237</v>
      </c>
      <c r="U1177" s="43">
        <f ca="1">_xll.BInterpol('Base CDI'!$H$4:$H$28,'Base CDI'!$I$4:$I$29,S1177,"Cubic","Extrapolate=Linear","MultiX=Average","Skip=True","Sort=True")</f>
        <v>13.357436165263106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47113</v>
      </c>
      <c r="T1178" s="43">
        <f ca="1">_xll.BInterpol('Base CDI'!$H$4:$H$28,'Base CDI'!$J$4:$J$29,S1178,"Cubic","Extrapolate=Linear","MultiX=Average","Skip=True","Sort=True")</f>
        <v>13.390899388101532</v>
      </c>
      <c r="U1178" s="43">
        <f ca="1">_xll.BInterpol('Base CDI'!$H$4:$H$28,'Base CDI'!$I$4:$I$29,S1178,"Cubic","Extrapolate=Linear","MultiX=Average","Skip=True","Sort=True")</f>
        <v>13.357752502316171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47114</v>
      </c>
      <c r="T1179" s="43">
        <f ca="1">_xll.BInterpol('Base CDI'!$H$4:$H$28,'Base CDI'!$J$4:$J$29,S1179,"Cubic","Extrapolate=Linear","MultiX=Average","Skip=True","Sort=True")</f>
        <v>13.391196285496992</v>
      </c>
      <c r="U1179" s="43">
        <f ca="1">_xll.BInterpol('Base CDI'!$H$4:$H$28,'Base CDI'!$I$4:$I$29,S1179,"Cubic","Extrapolate=Linear","MultiX=Average","Skip=True","Sort=True")</f>
        <v>13.358070039566531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47115</v>
      </c>
      <c r="T1180" s="43">
        <f ca="1">_xll.BInterpol('Base CDI'!$H$4:$H$28,'Base CDI'!$J$4:$J$29,S1180,"Cubic","Extrapolate=Linear","MultiX=Average","Skip=True","Sort=True")</f>
        <v>13.391494259461133</v>
      </c>
      <c r="U1180" s="43">
        <f ca="1">_xll.BInterpol('Base CDI'!$H$4:$H$28,'Base CDI'!$I$4:$I$29,S1180,"Cubic","Extrapolate=Linear","MultiX=Average","Skip=True","Sort=True")</f>
        <v>13.358388768671119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47116</v>
      </c>
      <c r="T1181" s="43">
        <f ca="1">_xll.BInterpol('Base CDI'!$H$4:$H$28,'Base CDI'!$J$4:$J$29,S1181,"Cubic","Extrapolate=Linear","MultiX=Average","Skip=True","Sort=True")</f>
        <v>13.391793302056467</v>
      </c>
      <c r="U1181" s="43">
        <f ca="1">_xll.BInterpol('Base CDI'!$H$4:$H$28,'Base CDI'!$I$4:$I$29,S1181,"Cubic","Extrapolate=Linear","MultiX=Average","Skip=True","Sort=True")</f>
        <v>13.358708681286865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47117</v>
      </c>
      <c r="T1182" s="43">
        <f ca="1">_xll.BInterpol('Base CDI'!$H$4:$H$28,'Base CDI'!$J$4:$J$29,S1182,"Cubic","Extrapolate=Linear","MultiX=Average","Skip=True","Sort=True")</f>
        <v>13.392093405345507</v>
      </c>
      <c r="U1182" s="43">
        <f ca="1">_xll.BInterpol('Base CDI'!$H$4:$H$28,'Base CDI'!$I$4:$I$29,S1182,"Cubic","Extrapolate=Linear","MultiX=Average","Skip=True","Sort=True")</f>
        <v>13.359029769070697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47118</v>
      </c>
      <c r="T1183" s="43">
        <f ca="1">_xll.BInterpol('Base CDI'!$H$4:$H$28,'Base CDI'!$J$4:$J$29,S1183,"Cubic","Extrapolate=Linear","MultiX=Average","Skip=True","Sort=True")</f>
        <v>13.392394561390768</v>
      </c>
      <c r="U1183" s="43">
        <f ca="1">_xll.BInterpol('Base CDI'!$H$4:$H$28,'Base CDI'!$I$4:$I$29,S1183,"Cubic","Extrapolate=Linear","MultiX=Average","Skip=True","Sort=True")</f>
        <v>13.359352023679543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47119</v>
      </c>
      <c r="T1184" s="43">
        <f ca="1">_xll.BInterpol('Base CDI'!$H$4:$H$28,'Base CDI'!$J$4:$J$29,S1184,"Cubic","Extrapolate=Linear","MultiX=Average","Skip=True","Sort=True")</f>
        <v>13.392696762254761</v>
      </c>
      <c r="U1184" s="43">
        <f ca="1">_xll.BInterpol('Base CDI'!$H$4:$H$28,'Base CDI'!$I$4:$I$29,S1184,"Cubic","Extrapolate=Linear","MultiX=Average","Skip=True","Sort=True")</f>
        <v>13.359675436770335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47120</v>
      </c>
      <c r="T1185" s="43">
        <f ca="1">_xll.BInterpol('Base CDI'!$H$4:$H$28,'Base CDI'!$J$4:$J$29,S1185,"Cubic","Extrapolate=Linear","MultiX=Average","Skip=True","Sort=True")</f>
        <v>13.393000000000001</v>
      </c>
      <c r="U1185" s="43">
        <f ca="1">_xll.BInterpol('Base CDI'!$H$4:$H$28,'Base CDI'!$I$4:$I$29,S1185,"Cubic","Extrapolate=Linear","MultiX=Average","Skip=True","Sort=True")</f>
        <v>13.36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47121</v>
      </c>
      <c r="T1186" s="43">
        <f ca="1">_xll.BInterpol('Base CDI'!$H$4:$H$28,'Base CDI'!$J$4:$J$29,S1186,"Cubic","Extrapolate=Linear","MultiX=Average","Skip=True","Sort=True")</f>
        <v>13.393304267345403</v>
      </c>
      <c r="U1186" s="43">
        <f ca="1">_xll.BInterpol('Base CDI'!$H$4:$H$28,'Base CDI'!$I$4:$I$29,S1186,"Cubic","Extrapolate=Linear","MultiX=Average","Skip=True","Sort=True")</f>
        <v>13.360325705598896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47122</v>
      </c>
      <c r="T1187" s="43">
        <f ca="1">_xll.BInterpol('Base CDI'!$H$4:$H$28,'Base CDI'!$J$4:$J$29,S1187,"Cubic","Extrapolate=Linear","MultiX=Average","Skip=True","Sort=True")</f>
        <v>13.393609559635493</v>
      </c>
      <c r="U1187" s="43">
        <f ca="1">_xll.BInterpol('Base CDI'!$H$4:$H$28,'Base CDI'!$I$4:$I$29,S1187,"Cubic","Extrapolate=Linear","MultiX=Average","Skip=True","Sort=True")</f>
        <v>13.360652548091107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47123</v>
      </c>
      <c r="T1188" s="43">
        <f ca="1">_xll.BInterpol('Base CDI'!$H$4:$H$28,'Base CDI'!$J$4:$J$29,S1188,"Cubic","Extrapolate=Linear","MultiX=Average","Skip=True","Sort=True")</f>
        <v>13.393915872871201</v>
      </c>
      <c r="U1188" s="43">
        <f ca="1">_xll.BInterpol('Base CDI'!$H$4:$H$28,'Base CDI'!$I$4:$I$29,S1188,"Cubic","Extrapolate=Linear","MultiX=Average","Skip=True","Sort=True")</f>
        <v>13.360980522574136</v>
      </c>
    </row>
    <row r="1189" spans="16:21" x14ac:dyDescent="0.25">
      <c r="P1189" s="10">
        <v>36242</v>
      </c>
      <c r="Q1189">
        <v>4.310873</v>
      </c>
      <c r="S1189" s="42">
        <f t="shared" ca="1" si="23"/>
        <v>47124</v>
      </c>
      <c r="T1189" s="43">
        <f ca="1">_xll.BInterpol('Base CDI'!$H$4:$H$28,'Base CDI'!$J$4:$J$29,S1189,"Cubic","Extrapolate=Linear","MultiX=Average","Skip=True","Sort=True")</f>
        <v>13.394223203053453</v>
      </c>
      <c r="U1189" s="43">
        <f ca="1">_xll.BInterpol('Base CDI'!$H$4:$H$28,'Base CDI'!$I$4:$I$29,S1189,"Cubic","Extrapolate=Linear","MultiX=Average","Skip=True","Sort=True")</f>
        <v>13.361309624145498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47125</v>
      </c>
      <c r="T1190" s="43">
        <f ca="1">_xll.BInterpol('Base CDI'!$H$4:$H$28,'Base CDI'!$J$4:$J$29,S1190,"Cubic","Extrapolate=Linear","MultiX=Average","Skip=True","Sort=True")</f>
        <v>13.394531546183181</v>
      </c>
      <c r="U1190" s="43">
        <f ca="1">_xll.BInterpol('Base CDI'!$H$4:$H$28,'Base CDI'!$I$4:$I$29,S1190,"Cubic","Extrapolate=Linear","MultiX=Average","Skip=True","Sort=True")</f>
        <v>13.361639847902701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47126</v>
      </c>
      <c r="T1191" s="43">
        <f ca="1">_xll.BInterpol('Base CDI'!$H$4:$H$28,'Base CDI'!$J$4:$J$29,S1191,"Cubic","Extrapolate=Linear","MultiX=Average","Skip=True","Sort=True")</f>
        <v>13.394840898261309</v>
      </c>
      <c r="U1191" s="43">
        <f ca="1">_xll.BInterpol('Base CDI'!$H$4:$H$28,'Base CDI'!$I$4:$I$29,S1191,"Cubic","Extrapolate=Linear","MultiX=Average","Skip=True","Sort=True")</f>
        <v>13.361971188943253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47127</v>
      </c>
      <c r="T1192" s="43">
        <f ca="1">_xll.BInterpol('Base CDI'!$H$4:$H$28,'Base CDI'!$J$4:$J$29,S1192,"Cubic","Extrapolate=Linear","MultiX=Average","Skip=True","Sort=True")</f>
        <v>13.39515125528877</v>
      </c>
      <c r="U1192" s="43">
        <f ca="1">_xll.BInterpol('Base CDI'!$H$4:$H$28,'Base CDI'!$I$4:$I$29,S1192,"Cubic","Extrapolate=Linear","MultiX=Average","Skip=True","Sort=True")</f>
        <v>13.362303642364664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47128</v>
      </c>
      <c r="T1193" s="43">
        <f ca="1">_xll.BInterpol('Base CDI'!$H$4:$H$28,'Base CDI'!$J$4:$J$29,S1193,"Cubic","Extrapolate=Linear","MultiX=Average","Skip=True","Sort=True")</f>
        <v>13.395462613266488</v>
      </c>
      <c r="U1193" s="43">
        <f ca="1">_xll.BInterpol('Base CDI'!$H$4:$H$28,'Base CDI'!$I$4:$I$29,S1193,"Cubic","Extrapolate=Linear","MultiX=Average","Skip=True","Sort=True")</f>
        <v>13.362637203264443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47129</v>
      </c>
      <c r="T1194" s="43">
        <f ca="1">_xll.BInterpol('Base CDI'!$H$4:$H$28,'Base CDI'!$J$4:$J$29,S1194,"Cubic","Extrapolate=Linear","MultiX=Average","Skip=True","Sort=True")</f>
        <v>13.395774968195395</v>
      </c>
      <c r="U1194" s="43">
        <f ca="1">_xll.BInterpol('Base CDI'!$H$4:$H$28,'Base CDI'!$I$4:$I$29,S1194,"Cubic","Extrapolate=Linear","MultiX=Average","Skip=True","Sort=True")</f>
        <v>13.362971866740102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47130</v>
      </c>
      <c r="T1195" s="43">
        <f ca="1">_xll.BInterpol('Base CDI'!$H$4:$H$28,'Base CDI'!$J$4:$J$29,S1195,"Cubic","Extrapolate=Linear","MultiX=Average","Skip=True","Sort=True")</f>
        <v>13.396088316076419</v>
      </c>
      <c r="U1195" s="43">
        <f ca="1">_xll.BInterpol('Base CDI'!$H$4:$H$28,'Base CDI'!$I$4:$I$29,S1195,"Cubic","Extrapolate=Linear","MultiX=Average","Skip=True","Sort=True")</f>
        <v>13.363307627889148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47131</v>
      </c>
      <c r="T1196" s="43">
        <f ca="1">_xll.BInterpol('Base CDI'!$H$4:$H$28,'Base CDI'!$J$4:$J$29,S1196,"Cubic","Extrapolate=Linear","MultiX=Average","Skip=True","Sort=True")</f>
        <v>13.396402652910487</v>
      </c>
      <c r="U1196" s="43">
        <f ca="1">_xll.BInterpol('Base CDI'!$H$4:$H$28,'Base CDI'!$I$4:$I$29,S1196,"Cubic","Extrapolate=Linear","MultiX=Average","Skip=True","Sort=True")</f>
        <v>13.363644481809089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47132</v>
      </c>
      <c r="T1197" s="43">
        <f ca="1">_xll.BInterpol('Base CDI'!$H$4:$H$28,'Base CDI'!$J$4:$J$29,S1197,"Cubic","Extrapolate=Linear","MultiX=Average","Skip=True","Sort=True")</f>
        <v>13.396717974698529</v>
      </c>
      <c r="U1197" s="43">
        <f ca="1">_xll.BInterpol('Base CDI'!$H$4:$H$28,'Base CDI'!$I$4:$I$29,S1197,"Cubic","Extrapolate=Linear","MultiX=Average","Skip=True","Sort=True")</f>
        <v>13.363982423597438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47133</v>
      </c>
      <c r="T1198" s="43">
        <f ca="1">_xll.BInterpol('Base CDI'!$H$4:$H$28,'Base CDI'!$J$4:$J$29,S1198,"Cubic","Extrapolate=Linear","MultiX=Average","Skip=True","Sort=True")</f>
        <v>13.397034277441472</v>
      </c>
      <c r="U1198" s="43">
        <f ca="1">_xll.BInterpol('Base CDI'!$H$4:$H$28,'Base CDI'!$I$4:$I$29,S1198,"Cubic","Extrapolate=Linear","MultiX=Average","Skip=True","Sort=True")</f>
        <v>13.364321448351703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47134</v>
      </c>
      <c r="T1199" s="43">
        <f ca="1">_xll.BInterpol('Base CDI'!$H$4:$H$28,'Base CDI'!$J$4:$J$29,S1199,"Cubic","Extrapolate=Linear","MultiX=Average","Skip=True","Sort=True")</f>
        <v>13.397351557140246</v>
      </c>
      <c r="U1199" s="43">
        <f ca="1">_xll.BInterpol('Base CDI'!$H$4:$H$28,'Base CDI'!$I$4:$I$29,S1199,"Cubic","Extrapolate=Linear","MultiX=Average","Skip=True","Sort=True")</f>
        <v>13.364661551169393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47135</v>
      </c>
      <c r="T1200" s="43">
        <f ca="1">_xll.BInterpol('Base CDI'!$H$4:$H$28,'Base CDI'!$J$4:$J$29,S1200,"Cubic","Extrapolate=Linear","MultiX=Average","Skip=True","Sort=True")</f>
        <v>13.397669809795778</v>
      </c>
      <c r="U1200" s="43">
        <f ca="1">_xll.BInterpol('Base CDI'!$H$4:$H$28,'Base CDI'!$I$4:$I$29,S1200,"Cubic","Extrapolate=Linear","MultiX=Average","Skip=True","Sort=True")</f>
        <v>13.365002727148017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47136</v>
      </c>
      <c r="T1201" s="43">
        <f ca="1">_xll.BInterpol('Base CDI'!$H$4:$H$28,'Base CDI'!$J$4:$J$29,S1201,"Cubic","Extrapolate=Linear","MultiX=Average","Skip=True","Sort=True")</f>
        <v>13.397989031408997</v>
      </c>
      <c r="U1201" s="43">
        <f ca="1">_xll.BInterpol('Base CDI'!$H$4:$H$28,'Base CDI'!$I$4:$I$29,S1201,"Cubic","Extrapolate=Linear","MultiX=Average","Skip=True","Sort=True")</f>
        <v>13.365344971385085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47137</v>
      </c>
      <c r="T1202" s="43">
        <f ca="1">_xll.BInterpol('Base CDI'!$H$4:$H$28,'Base CDI'!$J$4:$J$29,S1202,"Cubic","Extrapolate=Linear","MultiX=Average","Skip=True","Sort=True")</f>
        <v>13.398309217980833</v>
      </c>
      <c r="U1202" s="43">
        <f ca="1">_xll.BInterpol('Base CDI'!$H$4:$H$28,'Base CDI'!$I$4:$I$29,S1202,"Cubic","Extrapolate=Linear","MultiX=Average","Skip=True","Sort=True")</f>
        <v>13.365688278978107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47138</v>
      </c>
      <c r="T1203" s="43">
        <f ca="1">_xll.BInterpol('Base CDI'!$H$4:$H$28,'Base CDI'!$J$4:$J$29,S1203,"Cubic","Extrapolate=Linear","MultiX=Average","Skip=True","Sort=True")</f>
        <v>13.398630365512213</v>
      </c>
      <c r="U1203" s="43">
        <f ca="1">_xll.BInterpol('Base CDI'!$H$4:$H$28,'Base CDI'!$I$4:$I$29,S1203,"Cubic","Extrapolate=Linear","MultiX=Average","Skip=True","Sort=True")</f>
        <v>13.366032645024591</v>
      </c>
    </row>
    <row r="1204" spans="16:21" x14ac:dyDescent="0.25">
      <c r="P1204" s="10">
        <v>36265</v>
      </c>
      <c r="Q1204">
        <v>4.3975</v>
      </c>
      <c r="S1204" s="42">
        <f t="shared" ca="1" si="23"/>
        <v>47139</v>
      </c>
      <c r="T1204" s="43">
        <f ca="1">_xll.BInterpol('Base CDI'!$H$4:$H$28,'Base CDI'!$J$4:$J$29,S1204,"Cubic","Extrapolate=Linear","MultiX=Average","Skip=True","Sort=True")</f>
        <v>13.398952470004065</v>
      </c>
      <c r="U1204" s="43">
        <f ca="1">_xll.BInterpol('Base CDI'!$H$4:$H$28,'Base CDI'!$I$4:$I$29,S1204,"Cubic","Extrapolate=Linear","MultiX=Average","Skip=True","Sort=True")</f>
        <v>13.366378064622049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47140</v>
      </c>
      <c r="T1205" s="43">
        <f ca="1">_xll.BInterpol('Base CDI'!$H$4:$H$28,'Base CDI'!$J$4:$J$29,S1205,"Cubic","Extrapolate=Linear","MultiX=Average","Skip=True","Sort=True")</f>
        <v>13.39927552745732</v>
      </c>
      <c r="U1205" s="43">
        <f ca="1">_xll.BInterpol('Base CDI'!$H$4:$H$28,'Base CDI'!$I$4:$I$29,S1205,"Cubic","Extrapolate=Linear","MultiX=Average","Skip=True","Sort=True")</f>
        <v>13.366724532867988</v>
      </c>
    </row>
    <row r="1206" spans="16:21" x14ac:dyDescent="0.25">
      <c r="P1206" s="10">
        <v>36269</v>
      </c>
      <c r="Q1206">
        <v>4.407559</v>
      </c>
      <c r="S1206" s="42">
        <f t="shared" ca="1" si="23"/>
        <v>47141</v>
      </c>
      <c r="T1206" s="43">
        <f ca="1">_xll.BInterpol('Base CDI'!$H$4:$H$28,'Base CDI'!$J$4:$J$29,S1206,"Cubic","Extrapolate=Linear","MultiX=Average","Skip=True","Sort=True")</f>
        <v>13.399599533872903</v>
      </c>
      <c r="U1206" s="43">
        <f ca="1">_xll.BInterpol('Base CDI'!$H$4:$H$28,'Base CDI'!$I$4:$I$29,S1206,"Cubic","Extrapolate=Linear","MultiX=Average","Skip=True","Sort=True")</f>
        <v>13.367072044859917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47142</v>
      </c>
      <c r="T1207" s="43">
        <f ca="1">_xll.BInterpol('Base CDI'!$H$4:$H$28,'Base CDI'!$J$4:$J$29,S1207,"Cubic","Extrapolate=Linear","MultiX=Average","Skip=True","Sort=True")</f>
        <v>13.399924485251745</v>
      </c>
      <c r="U1207" s="43">
        <f ca="1">_xll.BInterpol('Base CDI'!$H$4:$H$28,'Base CDI'!$I$4:$I$29,S1207,"Cubic","Extrapolate=Linear","MultiX=Average","Skip=True","Sort=True")</f>
        <v>13.367420595695348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47143</v>
      </c>
      <c r="T1208" s="43">
        <f ca="1">_xll.BInterpol('Base CDI'!$H$4:$H$28,'Base CDI'!$J$4:$J$29,S1208,"Cubic","Extrapolate=Linear","MultiX=Average","Skip=True","Sort=True")</f>
        <v>13.400250377594775</v>
      </c>
      <c r="U1208" s="43">
        <f ca="1">_xll.BInterpol('Base CDI'!$H$4:$H$28,'Base CDI'!$I$4:$I$29,S1208,"Cubic","Extrapolate=Linear","MultiX=Average","Skip=True","Sort=True")</f>
        <v>13.367770180471789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47144</v>
      </c>
      <c r="T1209" s="43">
        <f ca="1">_xll.BInterpol('Base CDI'!$H$4:$H$28,'Base CDI'!$J$4:$J$29,S1209,"Cubic","Extrapolate=Linear","MultiX=Average","Skip=True","Sort=True")</f>
        <v>13.400577206902918</v>
      </c>
      <c r="U1209" s="43">
        <f ca="1">_xll.BInterpol('Base CDI'!$H$4:$H$28,'Base CDI'!$I$4:$I$29,S1209,"Cubic","Extrapolate=Linear","MultiX=Average","Skip=True","Sort=True")</f>
        <v>13.368120794286749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47145</v>
      </c>
      <c r="T1210" s="43">
        <f ca="1">_xll.BInterpol('Base CDI'!$H$4:$H$28,'Base CDI'!$J$4:$J$29,S1210,"Cubic","Extrapolate=Linear","MultiX=Average","Skip=True","Sort=True")</f>
        <v>13.400904969177107</v>
      </c>
      <c r="U1210" s="43">
        <f ca="1">_xll.BInterpol('Base CDI'!$H$4:$H$28,'Base CDI'!$I$4:$I$29,S1210,"Cubic","Extrapolate=Linear","MultiX=Average","Skip=True","Sort=True")</f>
        <v>13.368472432237738</v>
      </c>
    </row>
    <row r="1211" spans="16:21" x14ac:dyDescent="0.25">
      <c r="P1211" s="10">
        <v>36277</v>
      </c>
      <c r="Q1211">
        <v>4.432512</v>
      </c>
      <c r="S1211" s="42">
        <f t="shared" ca="1" si="23"/>
        <v>47146</v>
      </c>
      <c r="T1211" s="43">
        <f ca="1">_xll.BInterpol('Base CDI'!$H$4:$H$28,'Base CDI'!$J$4:$J$29,S1211,"Cubic","Extrapolate=Linear","MultiX=Average","Skip=True","Sort=True")</f>
        <v>13.401233660418267</v>
      </c>
      <c r="U1211" s="43">
        <f ca="1">_xll.BInterpol('Base CDI'!$H$4:$H$28,'Base CDI'!$I$4:$I$29,S1211,"Cubic","Extrapolate=Linear","MultiX=Average","Skip=True","Sort=True")</f>
        <v>13.368825089422264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47147</v>
      </c>
      <c r="T1212" s="43">
        <f ca="1">_xll.BInterpol('Base CDI'!$H$4:$H$28,'Base CDI'!$J$4:$J$29,S1212,"Cubic","Extrapolate=Linear","MultiX=Average","Skip=True","Sort=True")</f>
        <v>13.401563276627327</v>
      </c>
      <c r="U1212" s="43">
        <f ca="1">_xll.BInterpol('Base CDI'!$H$4:$H$28,'Base CDI'!$I$4:$I$29,S1212,"Cubic","Extrapolate=Linear","MultiX=Average","Skip=True","Sort=True")</f>
        <v>13.369178760937839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47148</v>
      </c>
      <c r="T1213" s="43">
        <f ca="1">_xll.BInterpol('Base CDI'!$H$4:$H$28,'Base CDI'!$J$4:$J$29,S1213,"Cubic","Extrapolate=Linear","MultiX=Average","Skip=True","Sort=True")</f>
        <v>13.401893813805218</v>
      </c>
      <c r="U1213" s="43">
        <f ca="1">_xll.BInterpol('Base CDI'!$H$4:$H$28,'Base CDI'!$I$4:$I$29,S1213,"Cubic","Extrapolate=Linear","MultiX=Average","Skip=True","Sort=True")</f>
        <v>13.369533441881972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47149</v>
      </c>
      <c r="T1214" s="43">
        <f ca="1">_xll.BInterpol('Base CDI'!$H$4:$H$28,'Base CDI'!$J$4:$J$29,S1214,"Cubic","Extrapolate=Linear","MultiX=Average","Skip=True","Sort=True")</f>
        <v>13.402225267952865</v>
      </c>
      <c r="U1214" s="43">
        <f ca="1">_xll.BInterpol('Base CDI'!$H$4:$H$28,'Base CDI'!$I$4:$I$29,S1214,"Cubic","Extrapolate=Linear","MultiX=Average","Skip=True","Sort=True")</f>
        <v>13.36988912735217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47150</v>
      </c>
      <c r="T1215" s="43">
        <f ca="1">_xll.BInterpol('Base CDI'!$H$4:$H$28,'Base CDI'!$J$4:$J$29,S1215,"Cubic","Extrapolate=Linear","MultiX=Average","Skip=True","Sort=True")</f>
        <v>13.402557635071199</v>
      </c>
      <c r="U1215" s="43">
        <f ca="1">_xll.BInterpol('Base CDI'!$H$4:$H$28,'Base CDI'!$I$4:$I$29,S1215,"Cubic","Extrapolate=Linear","MultiX=Average","Skip=True","Sort=True")</f>
        <v>13.370245812445944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47151</v>
      </c>
      <c r="T1216" s="43">
        <f ca="1">_xll.BInterpol('Base CDI'!$H$4:$H$28,'Base CDI'!$J$4:$J$29,S1216,"Cubic","Extrapolate=Linear","MultiX=Average","Skip=True","Sort=True")</f>
        <v>13.402890911161149</v>
      </c>
      <c r="U1216" s="43">
        <f ca="1">_xll.BInterpol('Base CDI'!$H$4:$H$28,'Base CDI'!$I$4:$I$29,S1216,"Cubic","Extrapolate=Linear","MultiX=Average","Skip=True","Sort=True")</f>
        <v>13.370603492260805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47152</v>
      </c>
      <c r="T1217" s="43">
        <f ca="1">_xll.BInterpol('Base CDI'!$H$4:$H$28,'Base CDI'!$J$4:$J$29,S1217,"Cubic","Extrapolate=Linear","MultiX=Average","Skip=True","Sort=True")</f>
        <v>13.403225092223641</v>
      </c>
      <c r="U1217" s="43">
        <f ca="1">_xll.BInterpol('Base CDI'!$H$4:$H$28,'Base CDI'!$I$4:$I$29,S1217,"Cubic","Extrapolate=Linear","MultiX=Average","Skip=True","Sort=True")</f>
        <v>13.37096216189426</v>
      </c>
    </row>
    <row r="1218" spans="16:21" x14ac:dyDescent="0.25">
      <c r="P1218" s="10">
        <v>36286</v>
      </c>
      <c r="Q1218">
        <v>4.466475</v>
      </c>
      <c r="S1218" s="42">
        <f t="shared" ca="1" si="23"/>
        <v>47153</v>
      </c>
      <c r="T1218" s="43">
        <f ca="1">_xll.BInterpol('Base CDI'!$H$4:$H$28,'Base CDI'!$J$4:$J$29,S1218,"Cubic","Extrapolate=Linear","MultiX=Average","Skip=True","Sort=True")</f>
        <v>13.403560174259605</v>
      </c>
      <c r="U1218" s="43">
        <f ca="1">_xll.BInterpol('Base CDI'!$H$4:$H$28,'Base CDI'!$I$4:$I$29,S1218,"Cubic","Extrapolate=Linear","MultiX=Average","Skip=True","Sort=True")</f>
        <v>13.371321816443819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47154</v>
      </c>
      <c r="T1219" s="43">
        <f ca="1">_xll.BInterpol('Base CDI'!$H$4:$H$28,'Base CDI'!$J$4:$J$29,S1219,"Cubic","Extrapolate=Linear","MultiX=Average","Skip=True","Sort=True")</f>
        <v>13.403896153269969</v>
      </c>
      <c r="U1219" s="43">
        <f ca="1">_xll.BInterpol('Base CDI'!$H$4:$H$28,'Base CDI'!$I$4:$I$29,S1219,"Cubic","Extrapolate=Linear","MultiX=Average","Skip=True","Sort=True")</f>
        <v>13.371682451006992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47155</v>
      </c>
      <c r="T1220" s="43">
        <f ca="1">_xll.BInterpol('Base CDI'!$H$4:$H$28,'Base CDI'!$J$4:$J$29,S1220,"Cubic","Extrapolate=Linear","MultiX=Average","Skip=True","Sort=True")</f>
        <v>13.404233025255662</v>
      </c>
      <c r="U1220" s="43">
        <f ca="1">_xll.BInterpol('Base CDI'!$H$4:$H$28,'Base CDI'!$I$4:$I$29,S1220,"Cubic","Extrapolate=Linear","MultiX=Average","Skip=True","Sort=True")</f>
        <v>13.372044060681288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47156</v>
      </c>
      <c r="T1221" s="43">
        <f ca="1">_xll.BInterpol('Base CDI'!$H$4:$H$28,'Base CDI'!$J$4:$J$29,S1221,"Cubic","Extrapolate=Linear","MultiX=Average","Skip=True","Sort=True")</f>
        <v>13.404570786217612</v>
      </c>
      <c r="U1221" s="43">
        <f ca="1">_xll.BInterpol('Base CDI'!$H$4:$H$28,'Base CDI'!$I$4:$I$29,S1221,"Cubic","Extrapolate=Linear","MultiX=Average","Skip=True","Sort=True")</f>
        <v>13.372406640564217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47157</v>
      </c>
      <c r="T1222" s="43">
        <f ca="1">_xll.BInterpol('Base CDI'!$H$4:$H$28,'Base CDI'!$J$4:$J$29,S1222,"Cubic","Extrapolate=Linear","MultiX=Average","Skip=True","Sort=True")</f>
        <v>13.404909432156748</v>
      </c>
      <c r="U1222" s="43">
        <f ca="1">_xll.BInterpol('Base CDI'!$H$4:$H$28,'Base CDI'!$I$4:$I$29,S1222,"Cubic","Extrapolate=Linear","MultiX=Average","Skip=True","Sort=True")</f>
        <v>13.372770185753286</v>
      </c>
    </row>
    <row r="1223" spans="16:21" x14ac:dyDescent="0.25">
      <c r="P1223" s="10">
        <v>36293</v>
      </c>
      <c r="Q1223">
        <v>4.48956</v>
      </c>
      <c r="S1223" s="42">
        <f t="shared" ca="1" si="23"/>
        <v>47158</v>
      </c>
      <c r="T1223" s="43">
        <f ca="1">_xll.BInterpol('Base CDI'!$H$4:$H$28,'Base CDI'!$J$4:$J$29,S1223,"Cubic","Extrapolate=Linear","MultiX=Average","Skip=True","Sort=True")</f>
        <v>13.405248959073999</v>
      </c>
      <c r="U1223" s="43">
        <f ca="1">_xll.BInterpol('Base CDI'!$H$4:$H$28,'Base CDI'!$I$4:$I$29,S1223,"Cubic","Extrapolate=Linear","MultiX=Average","Skip=True","Sort=True")</f>
        <v>13.373134691346008</v>
      </c>
    </row>
    <row r="1224" spans="16:21" x14ac:dyDescent="0.25">
      <c r="P1224" s="10">
        <v>36294</v>
      </c>
      <c r="Q1224">
        <v>4.49376</v>
      </c>
      <c r="S1224" s="42">
        <f t="shared" ca="1" si="23"/>
        <v>47159</v>
      </c>
      <c r="T1224" s="43">
        <f ca="1">_xll.BInterpol('Base CDI'!$H$4:$H$28,'Base CDI'!$J$4:$J$29,S1224,"Cubic","Extrapolate=Linear","MultiX=Average","Skip=True","Sort=True")</f>
        <v>13.405589362970291</v>
      </c>
      <c r="U1224" s="43">
        <f ca="1">_xll.BInterpol('Base CDI'!$H$4:$H$28,'Base CDI'!$I$4:$I$29,S1224,"Cubic","Extrapolate=Linear","MultiX=Average","Skip=True","Sort=True")</f>
        <v>13.373500152439892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47160</v>
      </c>
      <c r="T1225" s="43">
        <f ca="1">_xll.BInterpol('Base CDI'!$H$4:$H$28,'Base CDI'!$J$4:$J$29,S1225,"Cubic","Extrapolate=Linear","MultiX=Average","Skip=True","Sort=True")</f>
        <v>13.405930639846556</v>
      </c>
      <c r="U1225" s="43">
        <f ca="1">_xll.BInterpol('Base CDI'!$H$4:$H$28,'Base CDI'!$I$4:$I$29,S1225,"Cubic","Extrapolate=Linear","MultiX=Average","Skip=True","Sort=True")</f>
        <v>13.373866564132443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47161</v>
      </c>
      <c r="T1226" s="43">
        <f ca="1">_xll.BInterpol('Base CDI'!$H$4:$H$28,'Base CDI'!$J$4:$J$29,S1226,"Cubic","Extrapolate=Linear","MultiX=Average","Skip=True","Sort=True")</f>
        <v>13.406272785703718</v>
      </c>
      <c r="U1226" s="43">
        <f ca="1">_xll.BInterpol('Base CDI'!$H$4:$H$28,'Base CDI'!$I$4:$I$29,S1226,"Cubic","Extrapolate=Linear","MultiX=Average","Skip=True","Sort=True")</f>
        <v>13.374233921521176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47162</v>
      </c>
      <c r="T1227" s="43">
        <f ca="1">_xll.BInterpol('Base CDI'!$H$4:$H$28,'Base CDI'!$J$4:$J$29,S1227,"Cubic","Extrapolate=Linear","MultiX=Average","Skip=True","Sort=True")</f>
        <v>13.406615796542711</v>
      </c>
      <c r="U1227" s="43">
        <f ca="1">_xll.BInterpol('Base CDI'!$H$4:$H$28,'Base CDI'!$I$4:$I$29,S1227,"Cubic","Extrapolate=Linear","MultiX=Average","Skip=True","Sort=True")</f>
        <v>13.374602219703599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47163</v>
      </c>
      <c r="T1228" s="43">
        <f ca="1">_xll.BInterpol('Base CDI'!$H$4:$H$28,'Base CDI'!$J$4:$J$29,S1228,"Cubic","Extrapolate=Linear","MultiX=Average","Skip=True","Sort=True")</f>
        <v>13.406959668364459</v>
      </c>
      <c r="U1228" s="43">
        <f ca="1">_xll.BInterpol('Base CDI'!$H$4:$H$28,'Base CDI'!$I$4:$I$29,S1228,"Cubic","Extrapolate=Linear","MultiX=Average","Skip=True","Sort=True")</f>
        <v>13.374971453777219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47164</v>
      </c>
      <c r="T1229" s="43">
        <f ca="1">_xll.BInterpol('Base CDI'!$H$4:$H$28,'Base CDI'!$J$4:$J$29,S1229,"Cubic","Extrapolate=Linear","MultiX=Average","Skip=True","Sort=True")</f>
        <v>13.407304397169893</v>
      </c>
      <c r="U1229" s="43">
        <f ca="1">_xll.BInterpol('Base CDI'!$H$4:$H$28,'Base CDI'!$I$4:$I$29,S1229,"Cubic","Extrapolate=Linear","MultiX=Average","Skip=True","Sort=True")</f>
        <v>13.375341618839546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47165</v>
      </c>
      <c r="T1230" s="43">
        <f ca="1">_xll.BInterpol('Base CDI'!$H$4:$H$28,'Base CDI'!$J$4:$J$29,S1230,"Cubic","Extrapolate=Linear","MultiX=Average","Skip=True","Sort=True")</f>
        <v>13.407649978959942</v>
      </c>
      <c r="U1230" s="43">
        <f ca="1">_xll.BInterpol('Base CDI'!$H$4:$H$28,'Base CDI'!$I$4:$I$29,S1230,"Cubic","Extrapolate=Linear","MultiX=Average","Skip=True","Sort=True")</f>
        <v>13.375712709988091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47166</v>
      </c>
      <c r="T1231" s="43">
        <f ca="1">_xll.BInterpol('Base CDI'!$H$4:$H$28,'Base CDI'!$J$4:$J$29,S1231,"Cubic","Extrapolate=Linear","MultiX=Average","Skip=True","Sort=True")</f>
        <v>13.407996409735532</v>
      </c>
      <c r="U1231" s="43">
        <f ca="1">_xll.BInterpol('Base CDI'!$H$4:$H$28,'Base CDI'!$I$4:$I$29,S1231,"Cubic","Extrapolate=Linear","MultiX=Average","Skip=True","Sort=True")</f>
        <v>13.376084722320364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47167</v>
      </c>
      <c r="T1232" s="43">
        <f ca="1">_xll.BInterpol('Base CDI'!$H$4:$H$28,'Base CDI'!$J$4:$J$29,S1232,"Cubic","Extrapolate=Linear","MultiX=Average","Skip=True","Sort=True")</f>
        <v>13.408343685497591</v>
      </c>
      <c r="U1232" s="43">
        <f ca="1">_xll.BInterpol('Base CDI'!$H$4:$H$28,'Base CDI'!$I$4:$I$29,S1232,"Cubic","Extrapolate=Linear","MultiX=Average","Skip=True","Sort=True")</f>
        <v>13.376457650933872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47168</v>
      </c>
      <c r="T1233" s="43">
        <f ca="1">_xll.BInterpol('Base CDI'!$H$4:$H$28,'Base CDI'!$J$4:$J$29,S1233,"Cubic","Extrapolate=Linear","MultiX=Average","Skip=True","Sort=True")</f>
        <v>13.408691802247052</v>
      </c>
      <c r="U1233" s="43">
        <f ca="1">_xll.BInterpol('Base CDI'!$H$4:$H$28,'Base CDI'!$I$4:$I$29,S1233,"Cubic","Extrapolate=Linear","MultiX=Average","Skip=True","Sort=True")</f>
        <v>13.376831490926126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47169</v>
      </c>
      <c r="T1234" s="43">
        <f ca="1">_xll.BInterpol('Base CDI'!$H$4:$H$28,'Base CDI'!$J$4:$J$29,S1234,"Cubic","Extrapolate=Linear","MultiX=Average","Skip=True","Sort=True")</f>
        <v>13.409040755984838</v>
      </c>
      <c r="U1234" s="43">
        <f ca="1">_xll.BInterpol('Base CDI'!$H$4:$H$28,'Base CDI'!$I$4:$I$29,S1234,"Cubic","Extrapolate=Linear","MultiX=Average","Skip=True","Sort=True")</f>
        <v>13.377206237394635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47170</v>
      </c>
      <c r="T1235" s="43">
        <f ca="1">_xll.BInterpol('Base CDI'!$H$4:$H$28,'Base CDI'!$J$4:$J$29,S1235,"Cubic","Extrapolate=Linear","MultiX=Average","Skip=True","Sort=True")</f>
        <v>13.409390542711883</v>
      </c>
      <c r="U1235" s="43">
        <f ca="1">_xll.BInterpol('Base CDI'!$H$4:$H$28,'Base CDI'!$I$4:$I$29,S1235,"Cubic","Extrapolate=Linear","MultiX=Average","Skip=True","Sort=True")</f>
        <v>13.377581885436909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47171</v>
      </c>
      <c r="T1236" s="43">
        <f ca="1">_xll.BInterpol('Base CDI'!$H$4:$H$28,'Base CDI'!$J$4:$J$29,S1236,"Cubic","Extrapolate=Linear","MultiX=Average","Skip=True","Sort=True")</f>
        <v>13.40974115842911</v>
      </c>
      <c r="U1236" s="43">
        <f ca="1">_xll.BInterpol('Base CDI'!$H$4:$H$28,'Base CDI'!$I$4:$I$29,S1236,"Cubic","Extrapolate=Linear","MultiX=Average","Skip=True","Sort=True")</f>
        <v>13.377958430150457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47172</v>
      </c>
      <c r="T1237" s="43">
        <f ca="1">_xll.BInterpol('Base CDI'!$H$4:$H$28,'Base CDI'!$J$4:$J$29,S1237,"Cubic","Extrapolate=Linear","MultiX=Average","Skip=True","Sort=True")</f>
        <v>13.410092599137451</v>
      </c>
      <c r="U1237" s="43">
        <f ca="1">_xll.BInterpol('Base CDI'!$H$4:$H$28,'Base CDI'!$I$4:$I$29,S1237,"Cubic","Extrapolate=Linear","MultiX=Average","Skip=True","Sort=True")</f>
        <v>13.378335866632787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47173</v>
      </c>
      <c r="T1238" s="43">
        <f ca="1">_xll.BInterpol('Base CDI'!$H$4:$H$28,'Base CDI'!$J$4:$J$29,S1238,"Cubic","Extrapolate=Linear","MultiX=Average","Skip=True","Sort=True")</f>
        <v>13.410444860837835</v>
      </c>
      <c r="U1238" s="43">
        <f ca="1">_xll.BInterpol('Base CDI'!$H$4:$H$28,'Base CDI'!$I$4:$I$29,S1238,"Cubic","Extrapolate=Linear","MultiX=Average","Skip=True","Sort=True")</f>
        <v>13.378714189981411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47174</v>
      </c>
      <c r="T1239" s="43">
        <f ca="1">_xll.BInterpol('Base CDI'!$H$4:$H$28,'Base CDI'!$J$4:$J$29,S1239,"Cubic","Extrapolate=Linear","MultiX=Average","Skip=True","Sort=True")</f>
        <v>13.410797939531189</v>
      </c>
      <c r="U1239" s="43">
        <f ca="1">_xll.BInterpol('Base CDI'!$H$4:$H$28,'Base CDI'!$I$4:$I$29,S1239,"Cubic","Extrapolate=Linear","MultiX=Average","Skip=True","Sort=True")</f>
        <v>13.379093395293836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47175</v>
      </c>
      <c r="T1240" s="43">
        <f ca="1">_xll.BInterpol('Base CDI'!$H$4:$H$28,'Base CDI'!$J$4:$J$29,S1240,"Cubic","Extrapolate=Linear","MultiX=Average","Skip=True","Sort=True")</f>
        <v>13.41115183121844</v>
      </c>
      <c r="U1240" s="43">
        <f ca="1">_xll.BInterpol('Base CDI'!$H$4:$H$28,'Base CDI'!$I$4:$I$29,S1240,"Cubic","Extrapolate=Linear","MultiX=Average","Skip=True","Sort=True")</f>
        <v>13.379473477667574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47176</v>
      </c>
      <c r="T1241" s="43">
        <f ca="1">_xll.BInterpol('Base CDI'!$H$4:$H$28,'Base CDI'!$J$4:$J$29,S1241,"Cubic","Extrapolate=Linear","MultiX=Average","Skip=True","Sort=True")</f>
        <v>13.411506531900519</v>
      </c>
      <c r="U1241" s="43">
        <f ca="1">_xll.BInterpol('Base CDI'!$H$4:$H$28,'Base CDI'!$I$4:$I$29,S1241,"Cubic","Extrapolate=Linear","MultiX=Average","Skip=True","Sort=True")</f>
        <v>13.379854432200132</v>
      </c>
    </row>
    <row r="1242" spans="16:21" x14ac:dyDescent="0.25">
      <c r="P1242" s="10">
        <v>36321</v>
      </c>
      <c r="Q1242">
        <v>4.561083</v>
      </c>
      <c r="S1242" s="42">
        <f t="shared" ca="1" si="24"/>
        <v>47177</v>
      </c>
      <c r="T1242" s="43">
        <f ca="1">_xll.BInterpol('Base CDI'!$H$4:$H$28,'Base CDI'!$J$4:$J$29,S1242,"Cubic","Extrapolate=Linear","MultiX=Average","Skip=True","Sort=True")</f>
        <v>13.411862037578354</v>
      </c>
      <c r="U1242" s="43">
        <f ca="1">_xll.BInterpol('Base CDI'!$H$4:$H$28,'Base CDI'!$I$4:$I$29,S1242,"Cubic","Extrapolate=Linear","MultiX=Average","Skip=True","Sort=True")</f>
        <v>13.380236253989022</v>
      </c>
    </row>
    <row r="1243" spans="16:21" x14ac:dyDescent="0.25">
      <c r="P1243" s="10">
        <v>36322</v>
      </c>
      <c r="Q1243">
        <v>4.564629</v>
      </c>
      <c r="S1243" s="42">
        <f t="shared" ca="1" si="24"/>
        <v>47178</v>
      </c>
      <c r="T1243" s="43">
        <f ca="1">_xll.BInterpol('Base CDI'!$H$4:$H$28,'Base CDI'!$J$4:$J$29,S1243,"Cubic","Extrapolate=Linear","MultiX=Average","Skip=True","Sort=True")</f>
        <v>13.412218344252873</v>
      </c>
      <c r="U1243" s="43">
        <f ca="1">_xll.BInterpol('Base CDI'!$H$4:$H$28,'Base CDI'!$I$4:$I$29,S1243,"Cubic","Extrapolate=Linear","MultiX=Average","Skip=True","Sort=True")</f>
        <v>13.38061893813175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47179</v>
      </c>
      <c r="T1244" s="43">
        <f ca="1">_xll.BInterpol('Base CDI'!$H$4:$H$28,'Base CDI'!$J$4:$J$29,S1244,"Cubic","Extrapolate=Linear","MultiX=Average","Skip=True","Sort=True")</f>
        <v>13.412575447925004</v>
      </c>
      <c r="U1244" s="43">
        <f ca="1">_xll.BInterpol('Base CDI'!$H$4:$H$28,'Base CDI'!$I$4:$I$29,S1244,"Cubic","Extrapolate=Linear","MultiX=Average","Skip=True","Sort=True")</f>
        <v>13.381002479725828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47180</v>
      </c>
      <c r="T1245" s="43">
        <f ca="1">_xll.BInterpol('Base CDI'!$H$4:$H$28,'Base CDI'!$J$4:$J$29,S1245,"Cubic","Extrapolate=Linear","MultiX=Average","Skip=True","Sort=True")</f>
        <v>13.412933344595677</v>
      </c>
      <c r="U1245" s="43">
        <f ca="1">_xll.BInterpol('Base CDI'!$H$4:$H$28,'Base CDI'!$I$4:$I$29,S1245,"Cubic","Extrapolate=Linear","MultiX=Average","Skip=True","Sort=True")</f>
        <v>13.381386873868765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47181</v>
      </c>
      <c r="T1246" s="43">
        <f ca="1">_xll.BInterpol('Base CDI'!$H$4:$H$28,'Base CDI'!$J$4:$J$29,S1246,"Cubic","Extrapolate=Linear","MultiX=Average","Skip=True","Sort=True")</f>
        <v>13.41329203026582</v>
      </c>
      <c r="U1246" s="43">
        <f ca="1">_xll.BInterpol('Base CDI'!$H$4:$H$28,'Base CDI'!$I$4:$I$29,S1246,"Cubic","Extrapolate=Linear","MultiX=Average","Skip=True","Sort=True")</f>
        <v>13.38177211565807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47182</v>
      </c>
      <c r="T1247" s="43">
        <f ca="1">_xll.BInterpol('Base CDI'!$H$4:$H$28,'Base CDI'!$J$4:$J$29,S1247,"Cubic","Extrapolate=Linear","MultiX=Average","Skip=True","Sort=True")</f>
        <v>13.413651500936361</v>
      </c>
      <c r="U1247" s="43">
        <f ca="1">_xll.BInterpol('Base CDI'!$H$4:$H$28,'Base CDI'!$I$4:$I$29,S1247,"Cubic","Extrapolate=Linear","MultiX=Average","Skip=True","Sort=True")</f>
        <v>13.382158200191252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47183</v>
      </c>
      <c r="T1248" s="43">
        <f ca="1">_xll.BInterpol('Base CDI'!$H$4:$H$28,'Base CDI'!$J$4:$J$29,S1248,"Cubic","Extrapolate=Linear","MultiX=Average","Skip=True","Sort=True")</f>
        <v>13.414011752608227</v>
      </c>
      <c r="U1248" s="43">
        <f ca="1">_xll.BInterpol('Base CDI'!$H$4:$H$28,'Base CDI'!$I$4:$I$29,S1248,"Cubic","Extrapolate=Linear","MultiX=Average","Skip=True","Sort=True")</f>
        <v>13.382545122565821</v>
      </c>
    </row>
    <row r="1249" spans="16:21" x14ac:dyDescent="0.25">
      <c r="P1249" s="10">
        <v>36332</v>
      </c>
      <c r="Q1249">
        <v>4.585934</v>
      </c>
      <c r="S1249" s="42">
        <f t="shared" ca="1" si="24"/>
        <v>47184</v>
      </c>
      <c r="T1249" s="43">
        <f ca="1">_xll.BInterpol('Base CDI'!$H$4:$H$28,'Base CDI'!$J$4:$J$29,S1249,"Cubic","Extrapolate=Linear","MultiX=Average","Skip=True","Sort=True")</f>
        <v>13.414372781282349</v>
      </c>
      <c r="U1249" s="43">
        <f ca="1">_xll.BInterpol('Base CDI'!$H$4:$H$28,'Base CDI'!$I$4:$I$29,S1249,"Cubic","Extrapolate=Linear","MultiX=Average","Skip=True","Sort=True")</f>
        <v>13.382932877879288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47185</v>
      </c>
      <c r="T1250" s="43">
        <f ca="1">_xll.BInterpol('Base CDI'!$H$4:$H$28,'Base CDI'!$J$4:$J$29,S1250,"Cubic","Extrapolate=Linear","MultiX=Average","Skip=True","Sort=True")</f>
        <v>13.414734582959655</v>
      </c>
      <c r="U1250" s="43">
        <f ca="1">_xll.BInterpol('Base CDI'!$H$4:$H$28,'Base CDI'!$I$4:$I$29,S1250,"Cubic","Extrapolate=Linear","MultiX=Average","Skip=True","Sort=True")</f>
        <v>13.383321461229158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47186</v>
      </c>
      <c r="T1251" s="43">
        <f ca="1">_xll.BInterpol('Base CDI'!$H$4:$H$28,'Base CDI'!$J$4:$J$29,S1251,"Cubic","Extrapolate=Linear","MultiX=Average","Skip=True","Sort=True")</f>
        <v>13.415097153641073</v>
      </c>
      <c r="U1251" s="43">
        <f ca="1">_xll.BInterpol('Base CDI'!$H$4:$H$28,'Base CDI'!$I$4:$I$29,S1251,"Cubic","Extrapolate=Linear","MultiX=Average","Skip=True","Sort=True")</f>
        <v>13.383710867712946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47187</v>
      </c>
      <c r="T1252" s="43">
        <f ca="1">_xll.BInterpol('Base CDI'!$H$4:$H$28,'Base CDI'!$J$4:$J$29,S1252,"Cubic","Extrapolate=Linear","MultiX=Average","Skip=True","Sort=True")</f>
        <v>13.415460489327531</v>
      </c>
      <c r="U1252" s="43">
        <f ca="1">_xll.BInterpol('Base CDI'!$H$4:$H$28,'Base CDI'!$I$4:$I$29,S1252,"Cubic","Extrapolate=Linear","MultiX=Average","Skip=True","Sort=True")</f>
        <v>13.384101092428157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47188</v>
      </c>
      <c r="T1253" s="43">
        <f ca="1">_xll.BInterpol('Base CDI'!$H$4:$H$28,'Base CDI'!$J$4:$J$29,S1253,"Cubic","Extrapolate=Linear","MultiX=Average","Skip=True","Sort=True")</f>
        <v>13.415824586019959</v>
      </c>
      <c r="U1253" s="43">
        <f ca="1">_xll.BInterpol('Base CDI'!$H$4:$H$28,'Base CDI'!$I$4:$I$29,S1253,"Cubic","Extrapolate=Linear","MultiX=Average","Skip=True","Sort=True")</f>
        <v>13.384492130472303</v>
      </c>
    </row>
    <row r="1254" spans="16:21" x14ac:dyDescent="0.25">
      <c r="P1254" s="10">
        <v>36339</v>
      </c>
      <c r="Q1254">
        <v>4.603173</v>
      </c>
      <c r="S1254" s="42">
        <f t="shared" ca="1" si="24"/>
        <v>47189</v>
      </c>
      <c r="T1254" s="43">
        <f ca="1">_xll.BInterpol('Base CDI'!$H$4:$H$28,'Base CDI'!$J$4:$J$29,S1254,"Cubic","Extrapolate=Linear","MultiX=Average","Skip=True","Sort=True")</f>
        <v>13.416189439719284</v>
      </c>
      <c r="U1254" s="43">
        <f ca="1">_xll.BInterpol('Base CDI'!$H$4:$H$28,'Base CDI'!$I$4:$I$29,S1254,"Cubic","Extrapolate=Linear","MultiX=Average","Skip=True","Sort=True")</f>
        <v>13.384883976942893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47190</v>
      </c>
      <c r="T1255" s="43">
        <f ca="1">_xll.BInterpol('Base CDI'!$H$4:$H$28,'Base CDI'!$J$4:$J$29,S1255,"Cubic","Extrapolate=Linear","MultiX=Average","Skip=True","Sort=True")</f>
        <v>13.416555046426437</v>
      </c>
      <c r="U1255" s="43">
        <f ca="1">_xll.BInterpol('Base CDI'!$H$4:$H$28,'Base CDI'!$I$4:$I$29,S1255,"Cubic","Extrapolate=Linear","MultiX=Average","Skip=True","Sort=True")</f>
        <v>13.385276626937435</v>
      </c>
    </row>
    <row r="1256" spans="16:21" x14ac:dyDescent="0.25">
      <c r="P1256" s="10">
        <v>36341</v>
      </c>
      <c r="Q1256">
        <v>4.610017</v>
      </c>
      <c r="S1256" s="42">
        <f t="shared" ca="1" si="24"/>
        <v>47191</v>
      </c>
      <c r="T1256" s="43">
        <f ca="1">_xll.BInterpol('Base CDI'!$H$4:$H$28,'Base CDI'!$J$4:$J$29,S1256,"Cubic","Extrapolate=Linear","MultiX=Average","Skip=True","Sort=True")</f>
        <v>13.416921402142343</v>
      </c>
      <c r="U1256" s="43">
        <f ca="1">_xll.BInterpol('Base CDI'!$H$4:$H$28,'Base CDI'!$I$4:$I$29,S1256,"Cubic","Extrapolate=Linear","MultiX=Average","Skip=True","Sort=True")</f>
        <v>13.38567007555344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47192</v>
      </c>
      <c r="T1257" s="43">
        <f ca="1">_xll.BInterpol('Base CDI'!$H$4:$H$28,'Base CDI'!$J$4:$J$29,S1257,"Cubic","Extrapolate=Linear","MultiX=Average","Skip=True","Sort=True")</f>
        <v>13.417288502867931</v>
      </c>
      <c r="U1257" s="43">
        <f ca="1">_xll.BInterpol('Base CDI'!$H$4:$H$28,'Base CDI'!$I$4:$I$29,S1257,"Cubic","Extrapolate=Linear","MultiX=Average","Skip=True","Sort=True")</f>
        <v>13.386064317888417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47193</v>
      </c>
      <c r="T1258" s="43">
        <f ca="1">_xll.BInterpol('Base CDI'!$H$4:$H$28,'Base CDI'!$J$4:$J$29,S1258,"Cubic","Extrapolate=Linear","MultiX=Average","Skip=True","Sort=True")</f>
        <v>13.417656344604131</v>
      </c>
      <c r="U1258" s="43">
        <f ca="1">_xll.BInterpol('Base CDI'!$H$4:$H$28,'Base CDI'!$I$4:$I$29,S1258,"Cubic","Extrapolate=Linear","MultiX=Average","Skip=True","Sort=True")</f>
        <v>13.386459349039875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47194</v>
      </c>
      <c r="T1259" s="43">
        <f ca="1">_xll.BInterpol('Base CDI'!$H$4:$H$28,'Base CDI'!$J$4:$J$29,S1259,"Cubic","Extrapolate=Linear","MultiX=Average","Skip=True","Sort=True")</f>
        <v>13.418024923351872</v>
      </c>
      <c r="U1259" s="43">
        <f ca="1">_xll.BInterpol('Base CDI'!$H$4:$H$28,'Base CDI'!$I$4:$I$29,S1259,"Cubic","Extrapolate=Linear","MultiX=Average","Skip=True","Sort=True")</f>
        <v>13.386855164105322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47195</v>
      </c>
      <c r="T1260" s="43">
        <f ca="1">_xll.BInterpol('Base CDI'!$H$4:$H$28,'Base CDI'!$J$4:$J$29,S1260,"Cubic","Extrapolate=Linear","MultiX=Average","Skip=True","Sort=True")</f>
        <v>13.418394235112082</v>
      </c>
      <c r="U1260" s="43">
        <f ca="1">_xll.BInterpol('Base CDI'!$H$4:$H$28,'Base CDI'!$I$4:$I$29,S1260,"Cubic","Extrapolate=Linear","MultiX=Average","Skip=True","Sort=True")</f>
        <v>13.387251758182272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47196</v>
      </c>
      <c r="T1261" s="43">
        <f ca="1">_xll.BInterpol('Base CDI'!$H$4:$H$28,'Base CDI'!$J$4:$J$29,S1261,"Cubic","Extrapolate=Linear","MultiX=Average","Skip=True","Sort=True")</f>
        <v>13.418764275885689</v>
      </c>
      <c r="U1261" s="43">
        <f ca="1">_xll.BInterpol('Base CDI'!$H$4:$H$28,'Base CDI'!$I$4:$I$29,S1261,"Cubic","Extrapolate=Linear","MultiX=Average","Skip=True","Sort=True")</f>
        <v>13.387649126368229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47197</v>
      </c>
      <c r="T1262" s="43">
        <f ca="1">_xll.BInterpol('Base CDI'!$H$4:$H$28,'Base CDI'!$J$4:$J$29,S1262,"Cubic","Extrapolate=Linear","MultiX=Average","Skip=True","Sort=True")</f>
        <v>13.41913504167362</v>
      </c>
      <c r="U1262" s="43">
        <f ca="1">_xll.BInterpol('Base CDI'!$H$4:$H$28,'Base CDI'!$I$4:$I$29,S1262,"Cubic","Extrapolate=Linear","MultiX=Average","Skip=True","Sort=True")</f>
        <v>13.388047263760706</v>
      </c>
    </row>
    <row r="1263" spans="16:21" x14ac:dyDescent="0.25">
      <c r="P1263" s="10">
        <v>36350</v>
      </c>
      <c r="Q1263">
        <v>4.633813</v>
      </c>
      <c r="S1263" s="42">
        <f t="shared" ca="1" si="24"/>
        <v>47198</v>
      </c>
      <c r="T1263" s="43">
        <f ca="1">_xll.BInterpol('Base CDI'!$H$4:$H$28,'Base CDI'!$J$4:$J$29,S1263,"Cubic","Extrapolate=Linear","MultiX=Average","Skip=True","Sort=True")</f>
        <v>13.419506528476806</v>
      </c>
      <c r="U1263" s="43">
        <f ca="1">_xll.BInterpol('Base CDI'!$H$4:$H$28,'Base CDI'!$I$4:$I$29,S1263,"Cubic","Extrapolate=Linear","MultiX=Average","Skip=True","Sort=True")</f>
        <v>13.388446165457212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47199</v>
      </c>
      <c r="T1264" s="43">
        <f ca="1">_xll.BInterpol('Base CDI'!$H$4:$H$28,'Base CDI'!$J$4:$J$29,S1264,"Cubic","Extrapolate=Linear","MultiX=Average","Skip=True","Sort=True")</f>
        <v>13.419878732296175</v>
      </c>
      <c r="U1264" s="43">
        <f ca="1">_xll.BInterpol('Base CDI'!$H$4:$H$28,'Base CDI'!$I$4:$I$29,S1264,"Cubic","Extrapolate=Linear","MultiX=Average","Skip=True","Sort=True")</f>
        <v>13.388845826555254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47200</v>
      </c>
      <c r="T1265" s="43">
        <f ca="1">_xll.BInterpol('Base CDI'!$H$4:$H$28,'Base CDI'!$J$4:$J$29,S1265,"Cubic","Extrapolate=Linear","MultiX=Average","Skip=True","Sort=True")</f>
        <v>13.420251649132656</v>
      </c>
      <c r="U1265" s="43">
        <f ca="1">_xll.BInterpol('Base CDI'!$H$4:$H$28,'Base CDI'!$I$4:$I$29,S1265,"Cubic","Extrapolate=Linear","MultiX=Average","Skip=True","Sort=True")</f>
        <v>13.389246242152346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47201</v>
      </c>
      <c r="T1266" s="43">
        <f ca="1">_xll.BInterpol('Base CDI'!$H$4:$H$28,'Base CDI'!$J$4:$J$29,S1266,"Cubic","Extrapolate=Linear","MultiX=Average","Skip=True","Sort=True")</f>
        <v>13.420625274987174</v>
      </c>
      <c r="U1266" s="43">
        <f ca="1">_xll.BInterpol('Base CDI'!$H$4:$H$28,'Base CDI'!$I$4:$I$29,S1266,"Cubic","Extrapolate=Linear","MultiX=Average","Skip=True","Sort=True")</f>
        <v>13.389647407345992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47202</v>
      </c>
      <c r="T1267" s="43">
        <f ca="1">_xll.BInterpol('Base CDI'!$H$4:$H$28,'Base CDI'!$J$4:$J$29,S1267,"Cubic","Extrapolate=Linear","MultiX=Average","Skip=True","Sort=True")</f>
        <v>13.420999605860661</v>
      </c>
      <c r="U1267" s="43">
        <f ca="1">_xll.BInterpol('Base CDI'!$H$4:$H$28,'Base CDI'!$I$4:$I$29,S1267,"Cubic","Extrapolate=Linear","MultiX=Average","Skip=True","Sort=True")</f>
        <v>13.390049317233705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47203</v>
      </c>
      <c r="T1268" s="43">
        <f ca="1">_xll.BInterpol('Base CDI'!$H$4:$H$28,'Base CDI'!$J$4:$J$29,S1268,"Cubic","Extrapolate=Linear","MultiX=Average","Skip=True","Sort=True")</f>
        <v>13.421374637754045</v>
      </c>
      <c r="U1268" s="43">
        <f ca="1">_xll.BInterpol('Base CDI'!$H$4:$H$28,'Base CDI'!$I$4:$I$29,S1268,"Cubic","Extrapolate=Linear","MultiX=Average","Skip=True","Sort=True")</f>
        <v>13.390451966912995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47204</v>
      </c>
      <c r="T1269" s="43">
        <f ca="1">_xll.BInterpol('Base CDI'!$H$4:$H$28,'Base CDI'!$J$4:$J$29,S1269,"Cubic","Extrapolate=Linear","MultiX=Average","Skip=True","Sort=True")</f>
        <v>13.421750366668254</v>
      </c>
      <c r="U1269" s="43">
        <f ca="1">_xll.BInterpol('Base CDI'!$H$4:$H$28,'Base CDI'!$I$4:$I$29,S1269,"Cubic","Extrapolate=Linear","MultiX=Average","Skip=True","Sort=True")</f>
        <v>13.390855351481367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47205</v>
      </c>
      <c r="T1270" s="43">
        <f ca="1">_xll.BInterpol('Base CDI'!$H$4:$H$28,'Base CDI'!$J$4:$J$29,S1270,"Cubic","Extrapolate=Linear","MultiX=Average","Skip=True","Sort=True")</f>
        <v>13.422126788604217</v>
      </c>
      <c r="U1270" s="43">
        <f ca="1">_xll.BInterpol('Base CDI'!$H$4:$H$28,'Base CDI'!$I$4:$I$29,S1270,"Cubic","Extrapolate=Linear","MultiX=Average","Skip=True","Sort=True")</f>
        <v>13.391259466036335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47206</v>
      </c>
      <c r="T1271" s="43">
        <f ca="1">_xll.BInterpol('Base CDI'!$H$4:$H$28,'Base CDI'!$J$4:$J$29,S1271,"Cubic","Extrapolate=Linear","MultiX=Average","Skip=True","Sort=True")</f>
        <v>13.42250389956286</v>
      </c>
      <c r="U1271" s="43">
        <f ca="1">_xll.BInterpol('Base CDI'!$H$4:$H$28,'Base CDI'!$I$4:$I$29,S1271,"Cubic","Extrapolate=Linear","MultiX=Average","Skip=True","Sort=True")</f>
        <v>13.391664305675407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47207</v>
      </c>
      <c r="T1272" s="43">
        <f ca="1">_xll.BInterpol('Base CDI'!$H$4:$H$28,'Base CDI'!$J$4:$J$29,S1272,"Cubic","Extrapolate=Linear","MultiX=Average","Skip=True","Sort=True")</f>
        <v>13.422881695545117</v>
      </c>
      <c r="U1272" s="43">
        <f ca="1">_xll.BInterpol('Base CDI'!$H$4:$H$28,'Base CDI'!$I$4:$I$29,S1272,"Cubic","Extrapolate=Linear","MultiX=Average","Skip=True","Sort=True")</f>
        <v>13.392069865496092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47208</v>
      </c>
      <c r="T1273" s="43">
        <f ca="1">_xll.BInterpol('Base CDI'!$H$4:$H$28,'Base CDI'!$J$4:$J$29,S1273,"Cubic","Extrapolate=Linear","MultiX=Average","Skip=True","Sort=True")</f>
        <v>13.42326017255191</v>
      </c>
      <c r="U1273" s="43">
        <f ca="1">_xll.BInterpol('Base CDI'!$H$4:$H$28,'Base CDI'!$I$4:$I$29,S1273,"Cubic","Extrapolate=Linear","MultiX=Average","Skip=True","Sort=True")</f>
        <v>13.3924761405959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47209</v>
      </c>
      <c r="T1274" s="43">
        <f ca="1">_xll.BInterpol('Base CDI'!$H$4:$H$28,'Base CDI'!$J$4:$J$29,S1274,"Cubic","Extrapolate=Linear","MultiX=Average","Skip=True","Sort=True")</f>
        <v>13.423639326584173</v>
      </c>
      <c r="U1274" s="43">
        <f ca="1">_xll.BInterpol('Base CDI'!$H$4:$H$28,'Base CDI'!$I$4:$I$29,S1274,"Cubic","Extrapolate=Linear","MultiX=Average","Skip=True","Sort=True")</f>
        <v>13.39288312607234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47210</v>
      </c>
      <c r="T1275" s="43">
        <f ca="1">_xll.BInterpol('Base CDI'!$H$4:$H$28,'Base CDI'!$J$4:$J$29,S1275,"Cubic","Extrapolate=Linear","MultiX=Average","Skip=True","Sort=True")</f>
        <v>13.424019153642829</v>
      </c>
      <c r="U1275" s="43">
        <f ca="1">_xll.BInterpol('Base CDI'!$H$4:$H$28,'Base CDI'!$I$4:$I$29,S1275,"Cubic","Extrapolate=Linear","MultiX=Average","Skip=True","Sort=True")</f>
        <v>13.393290817022919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47211</v>
      </c>
      <c r="T1276" s="43">
        <f ca="1">_xll.BInterpol('Base CDI'!$H$4:$H$28,'Base CDI'!$J$4:$J$29,S1276,"Cubic","Extrapolate=Linear","MultiX=Average","Skip=True","Sort=True")</f>
        <v>13.424399649728812</v>
      </c>
      <c r="U1276" s="43">
        <f ca="1">_xll.BInterpol('Base CDI'!$H$4:$H$28,'Base CDI'!$I$4:$I$29,S1276,"Cubic","Extrapolate=Linear","MultiX=Average","Skip=True","Sort=True")</f>
        <v>13.393699208545151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47212</v>
      </c>
      <c r="T1277" s="43">
        <f ca="1">_xll.BInterpol('Base CDI'!$H$4:$H$28,'Base CDI'!$J$4:$J$29,S1277,"Cubic","Extrapolate=Linear","MultiX=Average","Skip=True","Sort=True")</f>
        <v>13.424780810843048</v>
      </c>
      <c r="U1277" s="43">
        <f ca="1">_xll.BInterpol('Base CDI'!$H$4:$H$28,'Base CDI'!$I$4:$I$29,S1277,"Cubic","Extrapolate=Linear","MultiX=Average","Skip=True","Sort=True")</f>
        <v>13.394108295736544</v>
      </c>
    </row>
    <row r="1278" spans="16:21" x14ac:dyDescent="0.25">
      <c r="P1278" s="10">
        <v>36371</v>
      </c>
      <c r="Q1278">
        <v>4.685009</v>
      </c>
      <c r="S1278" s="42">
        <f t="shared" ca="1" si="24"/>
        <v>47213</v>
      </c>
      <c r="T1278" s="43">
        <f ca="1">_xll.BInterpol('Base CDI'!$H$4:$H$28,'Base CDI'!$J$4:$J$29,S1278,"Cubic","Extrapolate=Linear","MultiX=Average","Skip=True","Sort=True")</f>
        <v>13.425162632986464</v>
      </c>
      <c r="U1278" s="43">
        <f ca="1">_xll.BInterpol('Base CDI'!$H$4:$H$28,'Base CDI'!$I$4:$I$29,S1278,"Cubic","Extrapolate=Linear","MultiX=Average","Skip=True","Sort=True")</f>
        <v>13.394518073694606</v>
      </c>
    </row>
    <row r="1279" spans="16:21" x14ac:dyDescent="0.25">
      <c r="P1279" s="10">
        <v>36374</v>
      </c>
      <c r="Q1279">
        <v>4.688288</v>
      </c>
      <c r="S1279" s="42">
        <f t="shared" ca="1" si="24"/>
        <v>47214</v>
      </c>
      <c r="T1279" s="43">
        <f ca="1">_xll.BInterpol('Base CDI'!$H$4:$H$28,'Base CDI'!$J$4:$J$29,S1279,"Cubic","Extrapolate=Linear","MultiX=Average","Skip=True","Sort=True")</f>
        <v>13.425545112159991</v>
      </c>
      <c r="U1279" s="43">
        <f ca="1">_xll.BInterpol('Base CDI'!$H$4:$H$28,'Base CDI'!$I$4:$I$29,S1279,"Cubic","Extrapolate=Linear","MultiX=Average","Skip=True","Sort=True")</f>
        <v>13.394928537516847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47215</v>
      </c>
      <c r="T1280" s="43">
        <f ca="1">_xll.BInterpol('Base CDI'!$H$4:$H$28,'Base CDI'!$J$4:$J$29,S1280,"Cubic","Extrapolate=Linear","MultiX=Average","Skip=True","Sort=True")</f>
        <v>13.425928244364556</v>
      </c>
      <c r="U1280" s="43">
        <f ca="1">_xll.BInterpol('Base CDI'!$H$4:$H$28,'Base CDI'!$I$4:$I$29,S1280,"Cubic","Extrapolate=Linear","MultiX=Average","Skip=True","Sort=True")</f>
        <v>13.395339682300776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47216</v>
      </c>
      <c r="T1281" s="43">
        <f ca="1">_xll.BInterpol('Base CDI'!$H$4:$H$28,'Base CDI'!$J$4:$J$29,S1281,"Cubic","Extrapolate=Linear","MultiX=Average","Skip=True","Sort=True")</f>
        <v>13.426312025601089</v>
      </c>
      <c r="U1281" s="43">
        <f ca="1">_xll.BInterpol('Base CDI'!$H$4:$H$28,'Base CDI'!$I$4:$I$29,S1281,"Cubic","Extrapolate=Linear","MultiX=Average","Skip=True","Sort=True")</f>
        <v>13.395751503143904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47217</v>
      </c>
      <c r="T1282" s="43">
        <f ca="1">_xll.BInterpol('Base CDI'!$H$4:$H$28,'Base CDI'!$J$4:$J$29,S1282,"Cubic","Extrapolate=Linear","MultiX=Average","Skip=True","Sort=True")</f>
        <v>13.426696451870516</v>
      </c>
      <c r="U1282" s="43">
        <f ca="1">_xll.BInterpol('Base CDI'!$H$4:$H$28,'Base CDI'!$I$4:$I$29,S1282,"Cubic","Extrapolate=Linear","MultiX=Average","Skip=True","Sort=True")</f>
        <v>13.396163995143739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47218</v>
      </c>
      <c r="T1283" s="43">
        <f ca="1">_xll.BInterpol('Base CDI'!$H$4:$H$28,'Base CDI'!$J$4:$J$29,S1283,"Cubic","Extrapolate=Linear","MultiX=Average","Skip=True","Sort=True")</f>
        <v>13.427081519173768</v>
      </c>
      <c r="U1283" s="43">
        <f ca="1">_xll.BInterpol('Base CDI'!$H$4:$H$28,'Base CDI'!$I$4:$I$29,S1283,"Cubic","Extrapolate=Linear","MultiX=Average","Skip=True","Sort=True")</f>
        <v>13.396577153397791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47219</v>
      </c>
      <c r="T1284" s="43">
        <f ca="1">_xll.BInterpol('Base CDI'!$H$4:$H$28,'Base CDI'!$J$4:$J$29,S1284,"Cubic","Extrapolate=Linear","MultiX=Average","Skip=True","Sort=True")</f>
        <v>13.427467223511773</v>
      </c>
      <c r="U1284" s="43">
        <f ca="1">_xll.BInterpol('Base CDI'!$H$4:$H$28,'Base CDI'!$I$4:$I$29,S1284,"Cubic","Extrapolate=Linear","MultiX=Average","Skip=True","Sort=True")</f>
        <v>13.396990973003568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47220</v>
      </c>
      <c r="T1285" s="43">
        <f ca="1">_xll.BInterpol('Base CDI'!$H$4:$H$28,'Base CDI'!$J$4:$J$29,S1285,"Cubic","Extrapolate=Linear","MultiX=Average","Skip=True","Sort=True")</f>
        <v>13.427853560885458</v>
      </c>
      <c r="U1285" s="43">
        <f ca="1">_xll.BInterpol('Base CDI'!$H$4:$H$28,'Base CDI'!$I$4:$I$29,S1285,"Cubic","Extrapolate=Linear","MultiX=Average","Skip=True","Sort=True")</f>
        <v>13.397405449058583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47221</v>
      </c>
      <c r="T1286" s="43">
        <f ca="1">_xll.BInterpol('Base CDI'!$H$4:$H$28,'Base CDI'!$J$4:$J$29,S1286,"Cubic","Extrapolate=Linear","MultiX=Average","Skip=True","Sort=True")</f>
        <v>13.428240527295753</v>
      </c>
      <c r="U1286" s="43">
        <f ca="1">_xll.BInterpol('Base CDI'!$H$4:$H$28,'Base CDI'!$I$4:$I$29,S1286,"Cubic","Extrapolate=Linear","MultiX=Average","Skip=True","Sort=True")</f>
        <v>13.397820576660342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47222</v>
      </c>
      <c r="T1287" s="43">
        <f ca="1">_xll.BInterpol('Base CDI'!$H$4:$H$28,'Base CDI'!$J$4:$J$29,S1287,"Cubic","Extrapolate=Linear","MultiX=Average","Skip=True","Sort=True")</f>
        <v>13.428628118743585</v>
      </c>
      <c r="U1287" s="43">
        <f ca="1">_xll.BInterpol('Base CDI'!$H$4:$H$28,'Base CDI'!$I$4:$I$29,S1287,"Cubic","Extrapolate=Linear","MultiX=Average","Skip=True","Sort=True")</f>
        <v>13.398236350906355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47223</v>
      </c>
      <c r="T1288" s="43">
        <f ca="1">_xll.BInterpol('Base CDI'!$H$4:$H$28,'Base CDI'!$J$4:$J$29,S1288,"Cubic","Extrapolate=Linear","MultiX=Average","Skip=True","Sort=True")</f>
        <v>13.429016331229883</v>
      </c>
      <c r="U1288" s="43">
        <f ca="1">_xll.BInterpol('Base CDI'!$H$4:$H$28,'Base CDI'!$I$4:$I$29,S1288,"Cubic","Extrapolate=Linear","MultiX=Average","Skip=True","Sort=True")</f>
        <v>13.398652766894132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47224</v>
      </c>
      <c r="T1289" s="43">
        <f ca="1">_xll.BInterpol('Base CDI'!$H$4:$H$28,'Base CDI'!$J$4:$J$29,S1289,"Cubic","Extrapolate=Linear","MultiX=Average","Skip=True","Sort=True")</f>
        <v>13.429405160755579</v>
      </c>
      <c r="U1289" s="43">
        <f ca="1">_xll.BInterpol('Base CDI'!$H$4:$H$28,'Base CDI'!$I$4:$I$29,S1289,"Cubic","Extrapolate=Linear","MultiX=Average","Skip=True","Sort=True")</f>
        <v>13.399069819721184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47225</v>
      </c>
      <c r="T1290" s="43">
        <f ca="1">_xll.BInterpol('Base CDI'!$H$4:$H$28,'Base CDI'!$J$4:$J$29,S1290,"Cubic","Extrapolate=Linear","MultiX=Average","Skip=True","Sort=True")</f>
        <v>13.429794603321596</v>
      </c>
      <c r="U1290" s="43">
        <f ca="1">_xll.BInterpol('Base CDI'!$H$4:$H$28,'Base CDI'!$I$4:$I$29,S1290,"Cubic","Extrapolate=Linear","MultiX=Average","Skip=True","Sort=True")</f>
        <v>13.399487504485018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47226</v>
      </c>
      <c r="T1291" s="43">
        <f ca="1">_xll.BInterpol('Base CDI'!$H$4:$H$28,'Base CDI'!$J$4:$J$29,S1291,"Cubic","Extrapolate=Linear","MultiX=Average","Skip=True","Sort=True")</f>
        <v>13.430184654928865</v>
      </c>
      <c r="U1291" s="43">
        <f ca="1">_xll.BInterpol('Base CDI'!$H$4:$H$28,'Base CDI'!$I$4:$I$29,S1291,"Cubic","Extrapolate=Linear","MultiX=Average","Skip=True","Sort=True")</f>
        <v>13.399905816283143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47227</v>
      </c>
      <c r="T1292" s="43">
        <f ca="1">_xll.BInterpol('Base CDI'!$H$4:$H$28,'Base CDI'!$J$4:$J$29,S1292,"Cubic","Extrapolate=Linear","MultiX=Average","Skip=True","Sort=True")</f>
        <v>13.430575311578316</v>
      </c>
      <c r="U1292" s="43">
        <f ca="1">_xll.BInterpol('Base CDI'!$H$4:$H$28,'Base CDI'!$I$4:$I$29,S1292,"Cubic","Extrapolate=Linear","MultiX=Average","Skip=True","Sort=True")</f>
        <v>13.400324750213072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47228</v>
      </c>
      <c r="T1293" s="43">
        <f ca="1">_xll.BInterpol('Base CDI'!$H$4:$H$28,'Base CDI'!$J$4:$J$29,S1293,"Cubic","Extrapolate=Linear","MultiX=Average","Skip=True","Sort=True")</f>
        <v>13.430966569270874</v>
      </c>
      <c r="U1293" s="43">
        <f ca="1">_xll.BInterpol('Base CDI'!$H$4:$H$28,'Base CDI'!$I$4:$I$29,S1293,"Cubic","Extrapolate=Linear","MultiX=Average","Skip=True","Sort=True")</f>
        <v>13.40074430137231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47229</v>
      </c>
      <c r="T1294" s="43">
        <f ca="1">_xll.BInterpol('Base CDI'!$H$4:$H$28,'Base CDI'!$J$4:$J$29,S1294,"Cubic","Extrapolate=Linear","MultiX=Average","Skip=True","Sort=True")</f>
        <v>13.43135842400747</v>
      </c>
      <c r="U1294" s="43">
        <f ca="1">_xll.BInterpol('Base CDI'!$H$4:$H$28,'Base CDI'!$I$4:$I$29,S1294,"Cubic","Extrapolate=Linear","MultiX=Average","Skip=True","Sort=True")</f>
        <v>13.401164464858368</v>
      </c>
    </row>
    <row r="1295" spans="16:21" x14ac:dyDescent="0.25">
      <c r="P1295" s="10">
        <v>36396</v>
      </c>
      <c r="Q1295">
        <v>4.740926</v>
      </c>
      <c r="S1295" s="42">
        <f t="shared" ca="1" si="25"/>
        <v>47230</v>
      </c>
      <c r="T1295" s="43">
        <f ca="1">_xll.BInterpol('Base CDI'!$H$4:$H$28,'Base CDI'!$J$4:$J$29,S1295,"Cubic","Extrapolate=Linear","MultiX=Average","Skip=True","Sort=True")</f>
        <v>13.431750871789033</v>
      </c>
      <c r="U1295" s="43">
        <f ca="1">_xll.BInterpol('Base CDI'!$H$4:$H$28,'Base CDI'!$I$4:$I$29,S1295,"Cubic","Extrapolate=Linear","MultiX=Average","Skip=True","Sort=True")</f>
        <v>13.401585235768758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47231</v>
      </c>
      <c r="T1296" s="43">
        <f ca="1">_xll.BInterpol('Base CDI'!$H$4:$H$28,'Base CDI'!$J$4:$J$29,S1296,"Cubic","Extrapolate=Linear","MultiX=Average","Skip=True","Sort=True")</f>
        <v>13.43214390861649</v>
      </c>
      <c r="U1296" s="43">
        <f ca="1">_xll.BInterpol('Base CDI'!$H$4:$H$28,'Base CDI'!$I$4:$I$29,S1296,"Cubic","Extrapolate=Linear","MultiX=Average","Skip=True","Sort=True")</f>
        <v>13.402006609200987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47232</v>
      </c>
      <c r="T1297" s="43">
        <f ca="1">_xll.BInterpol('Base CDI'!$H$4:$H$28,'Base CDI'!$J$4:$J$29,S1297,"Cubic","Extrapolate=Linear","MultiX=Average","Skip=True","Sort=True")</f>
        <v>13.432537530490769</v>
      </c>
      <c r="U1297" s="43">
        <f ca="1">_xll.BInterpol('Base CDI'!$H$4:$H$28,'Base CDI'!$I$4:$I$29,S1297,"Cubic","Extrapolate=Linear","MultiX=Average","Skip=True","Sort=True")</f>
        <v>13.402428580252565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47233</v>
      </c>
      <c r="T1298" s="43">
        <f ca="1">_xll.BInterpol('Base CDI'!$H$4:$H$28,'Base CDI'!$J$4:$J$29,S1298,"Cubic","Extrapolate=Linear","MultiX=Average","Skip=True","Sort=True")</f>
        <v>13.432931733412801</v>
      </c>
      <c r="U1298" s="43">
        <f ca="1">_xll.BInterpol('Base CDI'!$H$4:$H$28,'Base CDI'!$I$4:$I$29,S1298,"Cubic","Extrapolate=Linear","MultiX=Average","Skip=True","Sort=True")</f>
        <v>13.402851144021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47234</v>
      </c>
      <c r="T1299" s="43">
        <f ca="1">_xll.BInterpol('Base CDI'!$H$4:$H$28,'Base CDI'!$J$4:$J$29,S1299,"Cubic","Extrapolate=Linear","MultiX=Average","Skip=True","Sort=True")</f>
        <v>13.433326513383513</v>
      </c>
      <c r="U1299" s="43">
        <f ca="1">_xll.BInterpol('Base CDI'!$H$4:$H$28,'Base CDI'!$I$4:$I$29,S1299,"Cubic","Extrapolate=Linear","MultiX=Average","Skip=True","Sort=True")</f>
        <v>13.403274295603804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47235</v>
      </c>
      <c r="T1300" s="43">
        <f ca="1">_xll.BInterpol('Base CDI'!$H$4:$H$28,'Base CDI'!$J$4:$J$29,S1300,"Cubic","Extrapolate=Linear","MultiX=Average","Skip=True","Sort=True")</f>
        <v>13.433721866403832</v>
      </c>
      <c r="U1300" s="43">
        <f ca="1">_xll.BInterpol('Base CDI'!$H$4:$H$28,'Base CDI'!$I$4:$I$29,S1300,"Cubic","Extrapolate=Linear","MultiX=Average","Skip=True","Sort=True")</f>
        <v>13.403698030098484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47236</v>
      </c>
      <c r="T1301" s="43">
        <f ca="1">_xll.BInterpol('Base CDI'!$H$4:$H$28,'Base CDI'!$J$4:$J$29,S1301,"Cubic","Extrapolate=Linear","MultiX=Average","Skip=True","Sort=True")</f>
        <v>13.434117788474689</v>
      </c>
      <c r="U1301" s="43">
        <f ca="1">_xll.BInterpol('Base CDI'!$H$4:$H$28,'Base CDI'!$I$4:$I$29,S1301,"Cubic","Extrapolate=Linear","MultiX=Average","Skip=True","Sort=True")</f>
        <v>13.40412234260255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47237</v>
      </c>
      <c r="T1302" s="43">
        <f ca="1">_xll.BInterpol('Base CDI'!$H$4:$H$28,'Base CDI'!$J$4:$J$29,S1302,"Cubic","Extrapolate=Linear","MultiX=Average","Skip=True","Sort=True")</f>
        <v>13.43451427559701</v>
      </c>
      <c r="U1302" s="43">
        <f ca="1">_xll.BInterpol('Base CDI'!$H$4:$H$28,'Base CDI'!$I$4:$I$29,S1302,"Cubic","Extrapolate=Linear","MultiX=Average","Skip=True","Sort=True")</f>
        <v>13.404547228213513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47238</v>
      </c>
      <c r="T1303" s="43">
        <f ca="1">_xll.BInterpol('Base CDI'!$H$4:$H$28,'Base CDI'!$J$4:$J$29,S1303,"Cubic","Extrapolate=Linear","MultiX=Average","Skip=True","Sort=True")</f>
        <v>13.434911323771727</v>
      </c>
      <c r="U1303" s="43">
        <f ca="1">_xll.BInterpol('Base CDI'!$H$4:$H$28,'Base CDI'!$I$4:$I$29,S1303,"Cubic","Extrapolate=Linear","MultiX=Average","Skip=True","Sort=True")</f>
        <v>13.404972682028882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47239</v>
      </c>
      <c r="T1304" s="43">
        <f ca="1">_xll.BInterpol('Base CDI'!$H$4:$H$28,'Base CDI'!$J$4:$J$29,S1304,"Cubic","Extrapolate=Linear","MultiX=Average","Skip=True","Sort=True")</f>
        <v>13.435308928999765</v>
      </c>
      <c r="U1304" s="43">
        <f ca="1">_xll.BInterpol('Base CDI'!$H$4:$H$28,'Base CDI'!$I$4:$I$29,S1304,"Cubic","Extrapolate=Linear","MultiX=Average","Skip=True","Sort=True")</f>
        <v>13.405398699146165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47240</v>
      </c>
      <c r="T1305" s="43">
        <f ca="1">_xll.BInterpol('Base CDI'!$H$4:$H$28,'Base CDI'!$J$4:$J$29,S1305,"Cubic","Extrapolate=Linear","MultiX=Average","Skip=True","Sort=True")</f>
        <v>13.435707087282054</v>
      </c>
      <c r="U1305" s="43">
        <f ca="1">_xll.BInterpol('Base CDI'!$H$4:$H$28,'Base CDI'!$I$4:$I$29,S1305,"Cubic","Extrapolate=Linear","MultiX=Average","Skip=True","Sort=True")</f>
        <v>13.405825274662872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47241</v>
      </c>
      <c r="T1306" s="43">
        <f ca="1">_xll.BInterpol('Base CDI'!$H$4:$H$28,'Base CDI'!$J$4:$J$29,S1306,"Cubic","Extrapolate=Linear","MultiX=Average","Skip=True","Sort=True")</f>
        <v>13.436105794619523</v>
      </c>
      <c r="U1306" s="43">
        <f ca="1">_xll.BInterpol('Base CDI'!$H$4:$H$28,'Base CDI'!$I$4:$I$29,S1306,"Cubic","Extrapolate=Linear","MultiX=Average","Skip=True","Sort=True")</f>
        <v>13.406252403676513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47242</v>
      </c>
      <c r="T1307" s="43">
        <f ca="1">_xll.BInterpol('Base CDI'!$H$4:$H$28,'Base CDI'!$J$4:$J$29,S1307,"Cubic","Extrapolate=Linear","MultiX=Average","Skip=True","Sort=True")</f>
        <v>13.4365050470131</v>
      </c>
      <c r="U1307" s="43">
        <f ca="1">_xll.BInterpol('Base CDI'!$H$4:$H$28,'Base CDI'!$I$4:$I$29,S1307,"Cubic","Extrapolate=Linear","MultiX=Average","Skip=True","Sort=True")</f>
        <v>13.406680081284597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47243</v>
      </c>
      <c r="T1308" s="43">
        <f ca="1">_xll.BInterpol('Base CDI'!$H$4:$H$28,'Base CDI'!$J$4:$J$29,S1308,"Cubic","Extrapolate=Linear","MultiX=Average","Skip=True","Sort=True")</f>
        <v>13.436904840463713</v>
      </c>
      <c r="U1308" s="43">
        <f ca="1">_xll.BInterpol('Base CDI'!$H$4:$H$28,'Base CDI'!$I$4:$I$29,S1308,"Cubic","Extrapolate=Linear","MultiX=Average","Skip=True","Sort=True")</f>
        <v>13.407108302584632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47244</v>
      </c>
      <c r="T1309" s="43">
        <f ca="1">_xll.BInterpol('Base CDI'!$H$4:$H$28,'Base CDI'!$J$4:$J$29,S1309,"Cubic","Extrapolate=Linear","MultiX=Average","Skip=True","Sort=True")</f>
        <v>13.437305170972291</v>
      </c>
      <c r="U1309" s="43">
        <f ca="1">_xll.BInterpol('Base CDI'!$H$4:$H$28,'Base CDI'!$I$4:$I$29,S1309,"Cubic","Extrapolate=Linear","MultiX=Average","Skip=True","Sort=True")</f>
        <v>13.40753706267413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47245</v>
      </c>
      <c r="T1310" s="43">
        <f ca="1">_xll.BInterpol('Base CDI'!$H$4:$H$28,'Base CDI'!$J$4:$J$29,S1310,"Cubic","Extrapolate=Linear","MultiX=Average","Skip=True","Sort=True")</f>
        <v>13.437706034539762</v>
      </c>
      <c r="U1310" s="43">
        <f ca="1">_xll.BInterpol('Base CDI'!$H$4:$H$28,'Base CDI'!$I$4:$I$29,S1310,"Cubic","Extrapolate=Linear","MultiX=Average","Skip=True","Sort=True")</f>
        <v>13.407966356650601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47246</v>
      </c>
      <c r="T1311" s="43">
        <f ca="1">_xll.BInterpol('Base CDI'!$H$4:$H$28,'Base CDI'!$J$4:$J$29,S1311,"Cubic","Extrapolate=Linear","MultiX=Average","Skip=True","Sort=True")</f>
        <v>13.438107427167054</v>
      </c>
      <c r="U1311" s="43">
        <f ca="1">_xll.BInterpol('Base CDI'!$H$4:$H$28,'Base CDI'!$I$4:$I$29,S1311,"Cubic","Extrapolate=Linear","MultiX=Average","Skip=True","Sort=True")</f>
        <v>13.40839617961155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47247</v>
      </c>
      <c r="T1312" s="43">
        <f ca="1">_xll.BInterpol('Base CDI'!$H$4:$H$28,'Base CDI'!$J$4:$J$29,S1312,"Cubic","Extrapolate=Linear","MultiX=Average","Skip=True","Sort=True")</f>
        <v>13.438509344855099</v>
      </c>
      <c r="U1312" s="43">
        <f ca="1">_xll.BInterpol('Base CDI'!$H$4:$H$28,'Base CDI'!$I$4:$I$29,S1312,"Cubic","Extrapolate=Linear","MultiX=Average","Skip=True","Sort=True")</f>
        <v>13.40882652665449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47248</v>
      </c>
      <c r="T1313" s="43">
        <f ca="1">_xll.BInterpol('Base CDI'!$H$4:$H$28,'Base CDI'!$J$4:$J$29,S1313,"Cubic","Extrapolate=Linear","MultiX=Average","Skip=True","Sort=True")</f>
        <v>13.438911783604821</v>
      </c>
      <c r="U1313" s="43">
        <f ca="1">_xll.BInterpol('Base CDI'!$H$4:$H$28,'Base CDI'!$I$4:$I$29,S1313,"Cubic","Extrapolate=Linear","MultiX=Average","Skip=True","Sort=True")</f>
        <v>13.409257392876931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47249</v>
      </c>
      <c r="T1314" s="43">
        <f ca="1">_xll.BInterpol('Base CDI'!$H$4:$H$28,'Base CDI'!$J$4:$J$29,S1314,"Cubic","Extrapolate=Linear","MultiX=Average","Skip=True","Sort=True")</f>
        <v>13.439314739417151</v>
      </c>
      <c r="U1314" s="43">
        <f ca="1">_xll.BInterpol('Base CDI'!$H$4:$H$28,'Base CDI'!$I$4:$I$29,S1314,"Cubic","Extrapolate=Linear","MultiX=Average","Skip=True","Sort=True")</f>
        <v>13.409688773376379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47250</v>
      </c>
      <c r="T1315" s="43">
        <f ca="1">_xll.BInterpol('Base CDI'!$H$4:$H$28,'Base CDI'!$J$4:$J$29,S1315,"Cubic","Extrapolate=Linear","MultiX=Average","Skip=True","Sort=True")</f>
        <v>13.439718208293016</v>
      </c>
      <c r="U1315" s="43">
        <f ca="1">_xll.BInterpol('Base CDI'!$H$4:$H$28,'Base CDI'!$I$4:$I$29,S1315,"Cubic","Extrapolate=Linear","MultiX=Average","Skip=True","Sort=True")</f>
        <v>13.410120663250346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47251</v>
      </c>
      <c r="T1316" s="43">
        <f ca="1">_xll.BInterpol('Base CDI'!$H$4:$H$28,'Base CDI'!$J$4:$J$29,S1316,"Cubic","Extrapolate=Linear","MultiX=Average","Skip=True","Sort=True")</f>
        <v>13.440122186233346</v>
      </c>
      <c r="U1316" s="43">
        <f ca="1">_xll.BInterpol('Base CDI'!$H$4:$H$28,'Base CDI'!$I$4:$I$29,S1316,"Cubic","Extrapolate=Linear","MultiX=Average","Skip=True","Sort=True")</f>
        <v>13.410553057596342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47252</v>
      </c>
      <c r="T1317" s="43">
        <f ca="1">_xll.BInterpol('Base CDI'!$H$4:$H$28,'Base CDI'!$J$4:$J$29,S1317,"Cubic","Extrapolate=Linear","MultiX=Average","Skip=True","Sort=True")</f>
        <v>13.44052666923907</v>
      </c>
      <c r="U1317" s="43">
        <f ca="1">_xll.BInterpol('Base CDI'!$H$4:$H$28,'Base CDI'!$I$4:$I$29,S1317,"Cubic","Extrapolate=Linear","MultiX=Average","Skip=True","Sort=True")</f>
        <v>13.410985951511876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47253</v>
      </c>
      <c r="T1318" s="43">
        <f ca="1">_xll.BInterpol('Base CDI'!$H$4:$H$28,'Base CDI'!$J$4:$J$29,S1318,"Cubic","Extrapolate=Linear","MultiX=Average","Skip=True","Sort=True")</f>
        <v>13.440931653311113</v>
      </c>
      <c r="U1318" s="43">
        <f ca="1">_xll.BInterpol('Base CDI'!$H$4:$H$28,'Base CDI'!$I$4:$I$29,S1318,"Cubic","Extrapolate=Linear","MultiX=Average","Skip=True","Sort=True")</f>
        <v>13.411419340094454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47254</v>
      </c>
      <c r="T1319" s="43">
        <f ca="1">_xll.BInterpol('Base CDI'!$H$4:$H$28,'Base CDI'!$J$4:$J$29,S1319,"Cubic","Extrapolate=Linear","MultiX=Average","Skip=True","Sort=True")</f>
        <v>13.441337134450407</v>
      </c>
      <c r="U1319" s="43">
        <f ca="1">_xll.BInterpol('Base CDI'!$H$4:$H$28,'Base CDI'!$I$4:$I$29,S1319,"Cubic","Extrapolate=Linear","MultiX=Average","Skip=True","Sort=True")</f>
        <v>13.411853218441589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47255</v>
      </c>
      <c r="T1320" s="43">
        <f ca="1">_xll.BInterpol('Base CDI'!$H$4:$H$28,'Base CDI'!$J$4:$J$29,S1320,"Cubic","Extrapolate=Linear","MultiX=Average","Skip=True","Sort=True")</f>
        <v>13.44174310865788</v>
      </c>
      <c r="U1320" s="43">
        <f ca="1">_xll.BInterpol('Base CDI'!$H$4:$H$28,'Base CDI'!$I$4:$I$29,S1320,"Cubic","Extrapolate=Linear","MultiX=Average","Skip=True","Sort=True")</f>
        <v>13.412287581650791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47256</v>
      </c>
      <c r="T1321" s="43">
        <f ca="1">_xll.BInterpol('Base CDI'!$H$4:$H$28,'Base CDI'!$J$4:$J$29,S1321,"Cubic","Extrapolate=Linear","MultiX=Average","Skip=True","Sort=True")</f>
        <v>13.442149571934459</v>
      </c>
      <c r="U1321" s="43">
        <f ca="1">_xll.BInterpol('Base CDI'!$H$4:$H$28,'Base CDI'!$I$4:$I$29,S1321,"Cubic","Extrapolate=Linear","MultiX=Average","Skip=True","Sort=True")</f>
        <v>13.412722424819567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47257</v>
      </c>
      <c r="T1322" s="43">
        <f ca="1">_xll.BInterpol('Base CDI'!$H$4:$H$28,'Base CDI'!$J$4:$J$29,S1322,"Cubic","Extrapolate=Linear","MultiX=Average","Skip=True","Sort=True")</f>
        <v>13.442556520281073</v>
      </c>
      <c r="U1322" s="43">
        <f ca="1">_xll.BInterpol('Base CDI'!$H$4:$H$28,'Base CDI'!$I$4:$I$29,S1322,"Cubic","Extrapolate=Linear","MultiX=Average","Skip=True","Sort=True")</f>
        <v>13.413157743045428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47258</v>
      </c>
      <c r="T1323" s="43">
        <f ca="1">_xll.BInterpol('Base CDI'!$H$4:$H$28,'Base CDI'!$J$4:$J$29,S1323,"Cubic","Extrapolate=Linear","MultiX=Average","Skip=True","Sort=True")</f>
        <v>13.442963949698653</v>
      </c>
      <c r="U1323" s="43">
        <f ca="1">_xll.BInterpol('Base CDI'!$H$4:$H$28,'Base CDI'!$I$4:$I$29,S1323,"Cubic","Extrapolate=Linear","MultiX=Average","Skip=True","Sort=True")</f>
        <v>13.413593531425882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47259</v>
      </c>
      <c r="T1324" s="43">
        <f ca="1">_xll.BInterpol('Base CDI'!$H$4:$H$28,'Base CDI'!$J$4:$J$29,S1324,"Cubic","Extrapolate=Linear","MultiX=Average","Skip=True","Sort=True")</f>
        <v>13.443371856188124</v>
      </c>
      <c r="U1324" s="43">
        <f ca="1">_xll.BInterpol('Base CDI'!$H$4:$H$28,'Base CDI'!$I$4:$I$29,S1324,"Cubic","Extrapolate=Linear","MultiX=Average","Skip=True","Sort=True")</f>
        <v>13.414029785058439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47260</v>
      </c>
      <c r="T1325" s="43">
        <f ca="1">_xll.BInterpol('Base CDI'!$H$4:$H$28,'Base CDI'!$J$4:$J$29,S1325,"Cubic","Extrapolate=Linear","MultiX=Average","Skip=True","Sort=True")</f>
        <v>13.443780235750415</v>
      </c>
      <c r="U1325" s="43">
        <f ca="1">_xll.BInterpol('Base CDI'!$H$4:$H$28,'Base CDI'!$I$4:$I$29,S1325,"Cubic","Extrapolate=Linear","MultiX=Average","Skip=True","Sort=True")</f>
        <v>13.414466499040609</v>
      </c>
    </row>
    <row r="1326" spans="16:21" x14ac:dyDescent="0.25">
      <c r="P1326" s="10">
        <v>36440</v>
      </c>
      <c r="Q1326">
        <v>4.843915</v>
      </c>
      <c r="S1326" s="42">
        <f t="shared" ca="1" si="25"/>
        <v>47261</v>
      </c>
      <c r="T1326" s="43">
        <f ca="1">_xll.BInterpol('Base CDI'!$H$4:$H$28,'Base CDI'!$J$4:$J$29,S1326,"Cubic","Extrapolate=Linear","MultiX=Average","Skip=True","Sort=True")</f>
        <v>13.444189084386457</v>
      </c>
      <c r="U1326" s="43">
        <f ca="1">_xll.BInterpol('Base CDI'!$H$4:$H$28,'Base CDI'!$I$4:$I$29,S1326,"Cubic","Extrapolate=Linear","MultiX=Average","Skip=True","Sort=True")</f>
        <v>13.414903668469901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47262</v>
      </c>
      <c r="T1327" s="43">
        <f ca="1">_xll.BInterpol('Base CDI'!$H$4:$H$28,'Base CDI'!$J$4:$J$29,S1327,"Cubic","Extrapolate=Linear","MultiX=Average","Skip=True","Sort=True")</f>
        <v>13.444598398097176</v>
      </c>
      <c r="U1327" s="43">
        <f ca="1">_xll.BInterpol('Base CDI'!$H$4:$H$28,'Base CDI'!$I$4:$I$29,S1327,"Cubic","Extrapolate=Linear","MultiX=Average","Skip=True","Sort=True")</f>
        <v>13.415341288443825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47263</v>
      </c>
      <c r="T1328" s="43">
        <f ca="1">_xll.BInterpol('Base CDI'!$H$4:$H$28,'Base CDI'!$J$4:$J$29,S1328,"Cubic","Extrapolate=Linear","MultiX=Average","Skip=True","Sort=True")</f>
        <v>13.445008172883501</v>
      </c>
      <c r="U1328" s="43">
        <f ca="1">_xll.BInterpol('Base CDI'!$H$4:$H$28,'Base CDI'!$I$4:$I$29,S1328,"Cubic","Extrapolate=Linear","MultiX=Average","Skip=True","Sort=True")</f>
        <v>13.41577935405989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47264</v>
      </c>
      <c r="T1329" s="43">
        <f ca="1">_xll.BInterpol('Base CDI'!$H$4:$H$28,'Base CDI'!$J$4:$J$29,S1329,"Cubic","Extrapolate=Linear","MultiX=Average","Skip=True","Sort=True")</f>
        <v>13.445418404746361</v>
      </c>
      <c r="U1329" s="43">
        <f ca="1">_xll.BInterpol('Base CDI'!$H$4:$H$28,'Base CDI'!$I$4:$I$29,S1329,"Cubic","Extrapolate=Linear","MultiX=Average","Skip=True","Sort=True")</f>
        <v>13.416217860415605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47265</v>
      </c>
      <c r="T1330" s="43">
        <f ca="1">_xll.BInterpol('Base CDI'!$H$4:$H$28,'Base CDI'!$J$4:$J$29,S1330,"Cubic","Extrapolate=Linear","MultiX=Average","Skip=True","Sort=True")</f>
        <v>13.445829089686683</v>
      </c>
      <c r="U1330" s="43">
        <f ca="1">_xll.BInterpol('Base CDI'!$H$4:$H$28,'Base CDI'!$I$4:$I$29,S1330,"Cubic","Extrapolate=Linear","MultiX=Average","Skip=True","Sort=True")</f>
        <v>13.416656802608481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47266</v>
      </c>
      <c r="T1331" s="43">
        <f ca="1">_xll.BInterpol('Base CDI'!$H$4:$H$28,'Base CDI'!$J$4:$J$29,S1331,"Cubic","Extrapolate=Linear","MultiX=Average","Skip=True","Sort=True")</f>
        <v>13.446240223705399</v>
      </c>
      <c r="U1331" s="43">
        <f ca="1">_xll.BInterpol('Base CDI'!$H$4:$H$28,'Base CDI'!$I$4:$I$29,S1331,"Cubic","Extrapolate=Linear","MultiX=Average","Skip=True","Sort=True")</f>
        <v>13.417096175736024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47267</v>
      </c>
      <c r="T1332" s="43">
        <f ca="1">_xll.BInterpol('Base CDI'!$H$4:$H$28,'Base CDI'!$J$4:$J$29,S1332,"Cubic","Extrapolate=Linear","MultiX=Average","Skip=True","Sort=True")</f>
        <v>13.446651802803434</v>
      </c>
      <c r="U1332" s="43">
        <f ca="1">_xll.BInterpol('Base CDI'!$H$4:$H$28,'Base CDI'!$I$4:$I$29,S1332,"Cubic","Extrapolate=Linear","MultiX=Average","Skip=True","Sort=True")</f>
        <v>13.417535974895747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47268</v>
      </c>
      <c r="T1333" s="43">
        <f ca="1">_xll.BInterpol('Base CDI'!$H$4:$H$28,'Base CDI'!$J$4:$J$29,S1333,"Cubic","Extrapolate=Linear","MultiX=Average","Skip=True","Sort=True")</f>
        <v>13.447063822981718</v>
      </c>
      <c r="U1333" s="43">
        <f ca="1">_xll.BInterpol('Base CDI'!$H$4:$H$28,'Base CDI'!$I$4:$I$29,S1333,"Cubic","Extrapolate=Linear","MultiX=Average","Skip=True","Sort=True")</f>
        <v>13.417976195185158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47269</v>
      </c>
      <c r="T1334" s="43">
        <f ca="1">_xll.BInterpol('Base CDI'!$H$4:$H$28,'Base CDI'!$J$4:$J$29,S1334,"Cubic","Extrapolate=Linear","MultiX=Average","Skip=True","Sort=True")</f>
        <v>13.44747628024118</v>
      </c>
      <c r="U1334" s="43">
        <f ca="1">_xll.BInterpol('Base CDI'!$H$4:$H$28,'Base CDI'!$I$4:$I$29,S1334,"Cubic","Extrapolate=Linear","MultiX=Average","Skip=True","Sort=True")</f>
        <v>13.418416831701766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47270</v>
      </c>
      <c r="T1335" s="43">
        <f ca="1">_xll.BInterpol('Base CDI'!$H$4:$H$28,'Base CDI'!$J$4:$J$29,S1335,"Cubic","Extrapolate=Linear","MultiX=Average","Skip=True","Sort=True")</f>
        <v>13.447889170582748</v>
      </c>
      <c r="U1335" s="43">
        <f ca="1">_xll.BInterpol('Base CDI'!$H$4:$H$28,'Base CDI'!$I$4:$I$29,S1335,"Cubic","Extrapolate=Linear","MultiX=Average","Skip=True","Sort=True")</f>
        <v>13.418857879543081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47271</v>
      </c>
      <c r="T1336" s="43">
        <f ca="1">_xll.BInterpol('Base CDI'!$H$4:$H$28,'Base CDI'!$J$4:$J$29,S1336,"Cubic","Extrapolate=Linear","MultiX=Average","Skip=True","Sort=True")</f>
        <v>13.448302490007348</v>
      </c>
      <c r="U1336" s="43">
        <f ca="1">_xll.BInterpol('Base CDI'!$H$4:$H$28,'Base CDI'!$I$4:$I$29,S1336,"Cubic","Extrapolate=Linear","MultiX=Average","Skip=True","Sort=True")</f>
        <v>13.419299333806613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47272</v>
      </c>
      <c r="T1337" s="43">
        <f ca="1">_xll.BInterpol('Base CDI'!$H$4:$H$28,'Base CDI'!$J$4:$J$29,S1337,"Cubic","Extrapolate=Linear","MultiX=Average","Skip=True","Sort=True")</f>
        <v>13.448716234515913</v>
      </c>
      <c r="U1337" s="43">
        <f ca="1">_xll.BInterpol('Base CDI'!$H$4:$H$28,'Base CDI'!$I$4:$I$29,S1337,"Cubic","Extrapolate=Linear","MultiX=Average","Skip=True","Sort=True")</f>
        <v>13.419741189589871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47273</v>
      </c>
      <c r="T1338" s="43">
        <f ca="1">_xll.BInterpol('Base CDI'!$H$4:$H$28,'Base CDI'!$J$4:$J$29,S1338,"Cubic","Extrapolate=Linear","MultiX=Average","Skip=True","Sort=True")</f>
        <v>13.44913040010937</v>
      </c>
      <c r="U1338" s="43">
        <f ca="1">_xll.BInterpol('Base CDI'!$H$4:$H$28,'Base CDI'!$I$4:$I$29,S1338,"Cubic","Extrapolate=Linear","MultiX=Average","Skip=True","Sort=True")</f>
        <v>13.420183441990364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47274</v>
      </c>
      <c r="T1339" s="43">
        <f ca="1">_xll.BInterpol('Base CDI'!$H$4:$H$28,'Base CDI'!$J$4:$J$29,S1339,"Cubic","Extrapolate=Linear","MultiX=Average","Skip=True","Sort=True")</f>
        <v>13.449544982788645</v>
      </c>
      <c r="U1339" s="43">
        <f ca="1">_xll.BInterpol('Base CDI'!$H$4:$H$28,'Base CDI'!$I$4:$I$29,S1339,"Cubic","Extrapolate=Linear","MultiX=Average","Skip=True","Sort=True")</f>
        <v>13.420626086105601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47275</v>
      </c>
      <c r="T1340" s="43">
        <f ca="1">_xll.BInterpol('Base CDI'!$H$4:$H$28,'Base CDI'!$J$4:$J$29,S1340,"Cubic","Extrapolate=Linear","MultiX=Average","Skip=True","Sort=True")</f>
        <v>13.449959978554668</v>
      </c>
      <c r="U1340" s="43">
        <f ca="1">_xll.BInterpol('Base CDI'!$H$4:$H$28,'Base CDI'!$I$4:$I$29,S1340,"Cubic","Extrapolate=Linear","MultiX=Average","Skip=True","Sort=True")</f>
        <v>13.421069117033092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47276</v>
      </c>
      <c r="T1341" s="43">
        <f ca="1">_xll.BInterpol('Base CDI'!$H$4:$H$28,'Base CDI'!$J$4:$J$29,S1341,"Cubic","Extrapolate=Linear","MultiX=Average","Skip=True","Sort=True")</f>
        <v>13.450375383408369</v>
      </c>
      <c r="U1341" s="43">
        <f ca="1">_xll.BInterpol('Base CDI'!$H$4:$H$28,'Base CDI'!$I$4:$I$29,S1341,"Cubic","Extrapolate=Linear","MultiX=Average","Skip=True","Sort=True")</f>
        <v>13.421512529870347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47277</v>
      </c>
      <c r="T1342" s="43">
        <f ca="1">_xll.BInterpol('Base CDI'!$H$4:$H$28,'Base CDI'!$J$4:$J$29,S1342,"Cubic","Extrapolate=Linear","MultiX=Average","Skip=True","Sort=True")</f>
        <v>13.450791193350675</v>
      </c>
      <c r="U1342" s="43">
        <f ca="1">_xll.BInterpol('Base CDI'!$H$4:$H$28,'Base CDI'!$I$4:$I$29,S1342,"Cubic","Extrapolate=Linear","MultiX=Average","Skip=True","Sort=True")</f>
        <v>13.421956319714875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47278</v>
      </c>
      <c r="T1343" s="43">
        <f ca="1">_xll.BInterpol('Base CDI'!$H$4:$H$28,'Base CDI'!$J$4:$J$29,S1343,"Cubic","Extrapolate=Linear","MultiX=Average","Skip=True","Sort=True")</f>
        <v>13.451207404382515</v>
      </c>
      <c r="U1343" s="43">
        <f ca="1">_xll.BInterpol('Base CDI'!$H$4:$H$28,'Base CDI'!$I$4:$I$29,S1343,"Cubic","Extrapolate=Linear","MultiX=Average","Skip=True","Sort=True")</f>
        <v>13.422400481664186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47279</v>
      </c>
      <c r="T1344" s="43">
        <f ca="1">_xll.BInterpol('Base CDI'!$H$4:$H$28,'Base CDI'!$J$4:$J$29,S1344,"Cubic","Extrapolate=Linear","MultiX=Average","Skip=True","Sort=True")</f>
        <v>13.451624012504817</v>
      </c>
      <c r="U1344" s="43">
        <f ca="1">_xll.BInterpol('Base CDI'!$H$4:$H$28,'Base CDI'!$I$4:$I$29,S1344,"Cubic","Extrapolate=Linear","MultiX=Average","Skip=True","Sort=True")</f>
        <v>13.422845010815786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47280</v>
      </c>
      <c r="T1345" s="43">
        <f ca="1">_xll.BInterpol('Base CDI'!$H$4:$H$28,'Base CDI'!$J$4:$J$29,S1345,"Cubic","Extrapolate=Linear","MultiX=Average","Skip=True","Sort=True")</f>
        <v>13.452041013718508</v>
      </c>
      <c r="U1345" s="43">
        <f ca="1">_xll.BInterpol('Base CDI'!$H$4:$H$28,'Base CDI'!$I$4:$I$29,S1345,"Cubic","Extrapolate=Linear","MultiX=Average","Skip=True","Sort=True")</f>
        <v>13.423289902267189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47281</v>
      </c>
      <c r="T1346" s="43">
        <f ca="1">_xll.BInterpol('Base CDI'!$H$4:$H$28,'Base CDI'!$J$4:$J$29,S1346,"Cubic","Extrapolate=Linear","MultiX=Average","Skip=True","Sort=True")</f>
        <v>13.452458404024521</v>
      </c>
      <c r="U1346" s="43">
        <f ca="1">_xll.BInterpol('Base CDI'!$H$4:$H$28,'Base CDI'!$I$4:$I$29,S1346,"Cubic","Extrapolate=Linear","MultiX=Average","Skip=True","Sort=True")</f>
        <v>13.423735151115904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47282</v>
      </c>
      <c r="T1347" s="43">
        <f ca="1">_xll.BInterpol('Base CDI'!$H$4:$H$28,'Base CDI'!$J$4:$J$29,S1347,"Cubic","Extrapolate=Linear","MultiX=Average","Skip=True","Sort=True")</f>
        <v>13.452876179423781</v>
      </c>
      <c r="U1347" s="43">
        <f ca="1">_xll.BInterpol('Base CDI'!$H$4:$H$28,'Base CDI'!$I$4:$I$29,S1347,"Cubic","Extrapolate=Linear","MultiX=Average","Skip=True","Sort=True")</f>
        <v>13.424180752459437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47283</v>
      </c>
      <c r="T1348" s="43">
        <f ca="1">_xll.BInterpol('Base CDI'!$H$4:$H$28,'Base CDI'!$J$4:$J$29,S1348,"Cubic","Extrapolate=Linear","MultiX=Average","Skip=True","Sort=True")</f>
        <v>13.453294335917217</v>
      </c>
      <c r="U1348" s="43">
        <f ca="1">_xll.BInterpol('Base CDI'!$H$4:$H$28,'Base CDI'!$I$4:$I$29,S1348,"Cubic","Extrapolate=Linear","MultiX=Average","Skip=True","Sort=True")</f>
        <v>13.424626701395301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47284</v>
      </c>
      <c r="T1349" s="43">
        <f ca="1">_xll.BInterpol('Base CDI'!$H$4:$H$28,'Base CDI'!$J$4:$J$29,S1349,"Cubic","Extrapolate=Linear","MultiX=Average","Skip=True","Sort=True")</f>
        <v>13.453712869505758</v>
      </c>
      <c r="U1349" s="43">
        <f ca="1">_xll.BInterpol('Base CDI'!$H$4:$H$28,'Base CDI'!$I$4:$I$29,S1349,"Cubic","Extrapolate=Linear","MultiX=Average","Skip=True","Sort=True")</f>
        <v>13.425072993021002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47285</v>
      </c>
      <c r="T1350" s="43">
        <f ca="1">_xll.BInterpol('Base CDI'!$H$4:$H$28,'Base CDI'!$J$4:$J$29,S1350,"Cubic","Extrapolate=Linear","MultiX=Average","Skip=True","Sort=True")</f>
        <v>13.454131776190332</v>
      </c>
      <c r="U1350" s="43">
        <f ca="1">_xll.BInterpol('Base CDI'!$H$4:$H$28,'Base CDI'!$I$4:$I$29,S1350,"Cubic","Extrapolate=Linear","MultiX=Average","Skip=True","Sort=True")</f>
        <v>13.425519622434052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47286</v>
      </c>
      <c r="T1351" s="43">
        <f ca="1">_xll.BInterpol('Base CDI'!$H$4:$H$28,'Base CDI'!$J$4:$J$29,S1351,"Cubic","Extrapolate=Linear","MultiX=Average","Skip=True","Sort=True")</f>
        <v>13.454551051971867</v>
      </c>
      <c r="U1351" s="43">
        <f ca="1">_xll.BInterpol('Base CDI'!$H$4:$H$28,'Base CDI'!$I$4:$I$29,S1351,"Cubic","Extrapolate=Linear","MultiX=Average","Skip=True","Sort=True")</f>
        <v>13.425966584731961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47287</v>
      </c>
      <c r="T1352" s="43">
        <f ca="1">_xll.BInterpol('Base CDI'!$H$4:$H$28,'Base CDI'!$J$4:$J$29,S1352,"Cubic","Extrapolate=Linear","MultiX=Average","Skip=True","Sort=True")</f>
        <v>13.454970692851292</v>
      </c>
      <c r="U1352" s="43">
        <f ca="1">_xll.BInterpol('Base CDI'!$H$4:$H$28,'Base CDI'!$I$4:$I$29,S1352,"Cubic","Extrapolate=Linear","MultiX=Average","Skip=True","Sort=True")</f>
        <v>13.426413875012235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47288</v>
      </c>
      <c r="T1353" s="43">
        <f ca="1">_xll.BInterpol('Base CDI'!$H$4:$H$28,'Base CDI'!$J$4:$J$29,S1353,"Cubic","Extrapolate=Linear","MultiX=Average","Skip=True","Sort=True")</f>
        <v>13.455390694829537</v>
      </c>
      <c r="U1353" s="43">
        <f ca="1">_xll.BInterpol('Base CDI'!$H$4:$H$28,'Base CDI'!$I$4:$I$29,S1353,"Cubic","Extrapolate=Linear","MultiX=Average","Skip=True","Sort=True")</f>
        <v>13.426861488372387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47289</v>
      </c>
      <c r="T1354" s="43">
        <f ca="1">_xll.BInterpol('Base CDI'!$H$4:$H$28,'Base CDI'!$J$4:$J$29,S1354,"Cubic","Extrapolate=Linear","MultiX=Average","Skip=True","Sort=True")</f>
        <v>13.45581105390753</v>
      </c>
      <c r="U1354" s="43">
        <f ca="1">_xll.BInterpol('Base CDI'!$H$4:$H$28,'Base CDI'!$I$4:$I$29,S1354,"Cubic","Extrapolate=Linear","MultiX=Average","Skip=True","Sort=True")</f>
        <v>13.427309419909925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47290</v>
      </c>
      <c r="T1355" s="43">
        <f ca="1">_xll.BInterpol('Base CDI'!$H$4:$H$28,'Base CDI'!$J$4:$J$29,S1355,"Cubic","Extrapolate=Linear","MultiX=Average","Skip=True","Sort=True")</f>
        <v>13.456231766086196</v>
      </c>
      <c r="U1355" s="43">
        <f ca="1">_xll.BInterpol('Base CDI'!$H$4:$H$28,'Base CDI'!$I$4:$I$29,S1355,"Cubic","Extrapolate=Linear","MultiX=Average","Skip=True","Sort=True")</f>
        <v>13.427757664722359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47291</v>
      </c>
      <c r="T1356" s="43">
        <f ca="1">_xll.BInterpol('Base CDI'!$H$4:$H$28,'Base CDI'!$J$4:$J$29,S1356,"Cubic","Extrapolate=Linear","MultiX=Average","Skip=True","Sort=True")</f>
        <v>13.456652827366469</v>
      </c>
      <c r="U1356" s="43">
        <f ca="1">_xll.BInterpol('Base CDI'!$H$4:$H$28,'Base CDI'!$I$4:$I$29,S1356,"Cubic","Extrapolate=Linear","MultiX=Average","Skip=True","Sort=True")</f>
        <v>13.428206217907196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47292</v>
      </c>
      <c r="T1357" s="43">
        <f ca="1">_xll.BInterpol('Base CDI'!$H$4:$H$28,'Base CDI'!$J$4:$J$29,S1357,"Cubic","Extrapolate=Linear","MultiX=Average","Skip=True","Sort=True")</f>
        <v>13.457074233749273</v>
      </c>
      <c r="U1357" s="43">
        <f ca="1">_xll.BInterpol('Base CDI'!$H$4:$H$28,'Base CDI'!$I$4:$I$29,S1357,"Cubic","Extrapolate=Linear","MultiX=Average","Skip=True","Sort=True")</f>
        <v>13.428655074561949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47293</v>
      </c>
      <c r="T1358" s="43">
        <f ca="1">_xll.BInterpol('Base CDI'!$H$4:$H$28,'Base CDI'!$J$4:$J$29,S1358,"Cubic","Extrapolate=Linear","MultiX=Average","Skip=True","Sort=True")</f>
        <v>13.457495981235539</v>
      </c>
      <c r="U1358" s="43">
        <f ca="1">_xll.BInterpol('Base CDI'!$H$4:$H$28,'Base CDI'!$I$4:$I$29,S1358,"Cubic","Extrapolate=Linear","MultiX=Average","Skip=True","Sort=True")</f>
        <v>13.429104229784125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47294</v>
      </c>
      <c r="T1359" s="43">
        <f ca="1">_xll.BInterpol('Base CDI'!$H$4:$H$28,'Base CDI'!$J$4:$J$29,S1359,"Cubic","Extrapolate=Linear","MultiX=Average","Skip=True","Sort=True")</f>
        <v>13.457918065826194</v>
      </c>
      <c r="U1359" s="43">
        <f ca="1">_xll.BInterpol('Base CDI'!$H$4:$H$28,'Base CDI'!$I$4:$I$29,S1359,"Cubic","Extrapolate=Linear","MultiX=Average","Skip=True","Sort=True")</f>
        <v>13.429553678671233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47295</v>
      </c>
      <c r="T1360" s="43">
        <f ca="1">_xll.BInterpol('Base CDI'!$H$4:$H$28,'Base CDI'!$J$4:$J$29,S1360,"Cubic","Extrapolate=Linear","MultiX=Average","Skip=True","Sort=True")</f>
        <v>13.458340483522168</v>
      </c>
      <c r="U1360" s="43">
        <f ca="1">_xll.BInterpol('Base CDI'!$H$4:$H$28,'Base CDI'!$I$4:$I$29,S1360,"Cubic","Extrapolate=Linear","MultiX=Average","Skip=True","Sort=True")</f>
        <v>13.430003416320785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47296</v>
      </c>
      <c r="T1361" s="43">
        <f ca="1">_xll.BInterpol('Base CDI'!$H$4:$H$28,'Base CDI'!$J$4:$J$29,S1361,"Cubic","Extrapolate=Linear","MultiX=Average","Skip=True","Sort=True")</f>
        <v>13.458763230324388</v>
      </c>
      <c r="U1361" s="43">
        <f ca="1">_xll.BInterpol('Base CDI'!$H$4:$H$28,'Base CDI'!$I$4:$I$29,S1361,"Cubic","Extrapolate=Linear","MultiX=Average","Skip=True","Sort=True")</f>
        <v>13.430453437830289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47297</v>
      </c>
      <c r="T1362" s="43">
        <f ca="1">_xll.BInterpol('Base CDI'!$H$4:$H$28,'Base CDI'!$J$4:$J$29,S1362,"Cubic","Extrapolate=Linear","MultiX=Average","Skip=True","Sort=True")</f>
        <v>13.459186302233784</v>
      </c>
      <c r="U1362" s="43">
        <f ca="1">_xll.BInterpol('Base CDI'!$H$4:$H$28,'Base CDI'!$I$4:$I$29,S1362,"Cubic","Extrapolate=Linear","MultiX=Average","Skip=True","Sort=True")</f>
        <v>13.430903738297253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47298</v>
      </c>
      <c r="T1363" s="43">
        <f ca="1">_xll.BInterpol('Base CDI'!$H$4:$H$28,'Base CDI'!$J$4:$J$29,S1363,"Cubic","Extrapolate=Linear","MultiX=Average","Skip=True","Sort=True")</f>
        <v>13.459609695251283</v>
      </c>
      <c r="U1363" s="43">
        <f ca="1">_xll.BInterpol('Base CDI'!$H$4:$H$28,'Base CDI'!$I$4:$I$29,S1363,"Cubic","Extrapolate=Linear","MultiX=Average","Skip=True","Sort=True")</f>
        <v>13.43135431281919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47299</v>
      </c>
      <c r="T1364" s="43">
        <f ca="1">_xll.BInterpol('Base CDI'!$H$4:$H$28,'Base CDI'!$J$4:$J$29,S1364,"Cubic","Extrapolate=Linear","MultiX=Average","Skip=True","Sort=True")</f>
        <v>13.460033405377814</v>
      </c>
      <c r="U1364" s="43">
        <f ca="1">_xll.BInterpol('Base CDI'!$H$4:$H$28,'Base CDI'!$I$4:$I$29,S1364,"Cubic","Extrapolate=Linear","MultiX=Average","Skip=True","Sort=True")</f>
        <v>13.431805156493606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47300</v>
      </c>
      <c r="T1365" s="43">
        <f ca="1">_xll.BInterpol('Base CDI'!$H$4:$H$28,'Base CDI'!$J$4:$J$29,S1365,"Cubic","Extrapolate=Linear","MultiX=Average","Skip=True","Sort=True")</f>
        <v>13.460457428614307</v>
      </c>
      <c r="U1365" s="43">
        <f ca="1">_xll.BInterpol('Base CDI'!$H$4:$H$28,'Base CDI'!$I$4:$I$29,S1365,"Cubic","Extrapolate=Linear","MultiX=Average","Skip=True","Sort=True")</f>
        <v>13.432256264418012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47301</v>
      </c>
      <c r="T1366" s="43">
        <f ca="1">_xll.BInterpol('Base CDI'!$H$4:$H$28,'Base CDI'!$J$4:$J$29,S1366,"Cubic","Extrapolate=Linear","MultiX=Average","Skip=True","Sort=True")</f>
        <v>13.460881760961687</v>
      </c>
      <c r="U1366" s="43">
        <f ca="1">_xll.BInterpol('Base CDI'!$H$4:$H$28,'Base CDI'!$I$4:$I$29,S1366,"Cubic","Extrapolate=Linear","MultiX=Average","Skip=True","Sort=True")</f>
        <v>13.432707631689915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47302</v>
      </c>
      <c r="T1367" s="43">
        <f ca="1">_xll.BInterpol('Base CDI'!$H$4:$H$28,'Base CDI'!$J$4:$J$29,S1367,"Cubic","Extrapolate=Linear","MultiX=Average","Skip=True","Sort=True")</f>
        <v>13.461306398420886</v>
      </c>
      <c r="U1367" s="43">
        <f ca="1">_xll.BInterpol('Base CDI'!$H$4:$H$28,'Base CDI'!$I$4:$I$29,S1367,"Cubic","Extrapolate=Linear","MultiX=Average","Skip=True","Sort=True")</f>
        <v>13.43315925340683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47303</v>
      </c>
      <c r="T1368" s="43">
        <f ca="1">_xll.BInterpol('Base CDI'!$H$4:$H$28,'Base CDI'!$J$4:$J$29,S1368,"Cubic","Extrapolate=Linear","MultiX=Average","Skip=True","Sort=True")</f>
        <v>13.461731336992832</v>
      </c>
      <c r="U1368" s="43">
        <f ca="1">_xll.BInterpol('Base CDI'!$H$4:$H$28,'Base CDI'!$I$4:$I$29,S1368,"Cubic","Extrapolate=Linear","MultiX=Average","Skip=True","Sort=True")</f>
        <v>13.43361112466626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47304</v>
      </c>
      <c r="T1369" s="43">
        <f ca="1">_xll.BInterpol('Base CDI'!$H$4:$H$28,'Base CDI'!$J$4:$J$29,S1369,"Cubic","Extrapolate=Linear","MultiX=Average","Skip=True","Sort=True")</f>
        <v>13.462156572678451</v>
      </c>
      <c r="U1369" s="43">
        <f ca="1">_xll.BInterpol('Base CDI'!$H$4:$H$28,'Base CDI'!$I$4:$I$29,S1369,"Cubic","Extrapolate=Linear","MultiX=Average","Skip=True","Sort=True")</f>
        <v>13.434063240565719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47305</v>
      </c>
      <c r="T1370" s="43">
        <f ca="1">_xll.BInterpol('Base CDI'!$H$4:$H$28,'Base CDI'!$J$4:$J$29,S1370,"Cubic","Extrapolate=Linear","MultiX=Average","Skip=True","Sort=True")</f>
        <v>13.462582101478674</v>
      </c>
      <c r="U1370" s="43">
        <f ca="1">_xll.BInterpol('Base CDI'!$H$4:$H$28,'Base CDI'!$I$4:$I$29,S1370,"Cubic","Extrapolate=Linear","MultiX=Average","Skip=True","Sort=True")</f>
        <v>13.434515596202715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47306</v>
      </c>
      <c r="T1371" s="43">
        <f ca="1">_xll.BInterpol('Base CDI'!$H$4:$H$28,'Base CDI'!$J$4:$J$29,S1371,"Cubic","Extrapolate=Linear","MultiX=Average","Skip=True","Sort=True")</f>
        <v>13.463007919394428</v>
      </c>
      <c r="U1371" s="43">
        <f ca="1">_xll.BInterpol('Base CDI'!$H$4:$H$28,'Base CDI'!$I$4:$I$29,S1371,"Cubic","Extrapolate=Linear","MultiX=Average","Skip=True","Sort=True")</f>
        <v>13.434968186674755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47307</v>
      </c>
      <c r="T1372" s="43">
        <f ca="1">_xll.BInterpol('Base CDI'!$H$4:$H$28,'Base CDI'!$J$4:$J$29,S1372,"Cubic","Extrapolate=Linear","MultiX=Average","Skip=True","Sort=True")</f>
        <v>13.463434022426643</v>
      </c>
      <c r="U1372" s="43">
        <f ca="1">_xll.BInterpol('Base CDI'!$H$4:$H$28,'Base CDI'!$I$4:$I$29,S1372,"Cubic","Extrapolate=Linear","MultiX=Average","Skip=True","Sort=True")</f>
        <v>13.435421007079354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47308</v>
      </c>
      <c r="T1373" s="43">
        <f ca="1">_xll.BInterpol('Base CDI'!$H$4:$H$28,'Base CDI'!$J$4:$J$29,S1373,"Cubic","Extrapolate=Linear","MultiX=Average","Skip=True","Sort=True")</f>
        <v>13.463860406576247</v>
      </c>
      <c r="U1373" s="43">
        <f ca="1">_xll.BInterpol('Base CDI'!$H$4:$H$28,'Base CDI'!$I$4:$I$29,S1373,"Cubic","Extrapolate=Linear","MultiX=Average","Skip=True","Sort=True")</f>
        <v>13.435874052514016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47309</v>
      </c>
      <c r="T1374" s="43">
        <f ca="1">_xll.BInterpol('Base CDI'!$H$4:$H$28,'Base CDI'!$J$4:$J$29,S1374,"Cubic","Extrapolate=Linear","MultiX=Average","Skip=True","Sort=True")</f>
        <v>13.464287067844168</v>
      </c>
      <c r="U1374" s="43">
        <f ca="1">_xll.BInterpol('Base CDI'!$H$4:$H$28,'Base CDI'!$I$4:$I$29,S1374,"Cubic","Extrapolate=Linear","MultiX=Average","Skip=True","Sort=True")</f>
        <v>13.436327318076252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47310</v>
      </c>
      <c r="T1375" s="43">
        <f ca="1">_xll.BInterpol('Base CDI'!$H$4:$H$28,'Base CDI'!$J$4:$J$29,S1375,"Cubic","Extrapolate=Linear","MultiX=Average","Skip=True","Sort=True")</f>
        <v>13.464714002231334</v>
      </c>
      <c r="U1375" s="43">
        <f ca="1">_xll.BInterpol('Base CDI'!$H$4:$H$28,'Base CDI'!$I$4:$I$29,S1375,"Cubic","Extrapolate=Linear","MultiX=Average","Skip=True","Sort=True")</f>
        <v>13.436780798863573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47311</v>
      </c>
      <c r="T1376" s="43">
        <f ca="1">_xll.BInterpol('Base CDI'!$H$4:$H$28,'Base CDI'!$J$4:$J$29,S1376,"Cubic","Extrapolate=Linear","MultiX=Average","Skip=True","Sort=True")</f>
        <v>13.465141205738673</v>
      </c>
      <c r="U1376" s="43">
        <f ca="1">_xll.BInterpol('Base CDI'!$H$4:$H$28,'Base CDI'!$I$4:$I$29,S1376,"Cubic","Extrapolate=Linear","MultiX=Average","Skip=True","Sort=True")</f>
        <v>13.437234489973488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47312</v>
      </c>
      <c r="T1377" s="43">
        <f ca="1">_xll.BInterpol('Base CDI'!$H$4:$H$28,'Base CDI'!$J$4:$J$29,S1377,"Cubic","Extrapolate=Linear","MultiX=Average","Skip=True","Sort=True")</f>
        <v>13.465568674367116</v>
      </c>
      <c r="U1377" s="43">
        <f ca="1">_xll.BInterpol('Base CDI'!$H$4:$H$28,'Base CDI'!$I$4:$I$29,S1377,"Cubic","Extrapolate=Linear","MultiX=Average","Skip=True","Sort=True")</f>
        <v>13.437688386503504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47313</v>
      </c>
      <c r="T1378" s="43">
        <f ca="1">_xll.BInterpol('Base CDI'!$H$4:$H$28,'Base CDI'!$J$4:$J$29,S1378,"Cubic","Extrapolate=Linear","MultiX=Average","Skip=True","Sort=True")</f>
        <v>13.465996404117591</v>
      </c>
      <c r="U1378" s="43">
        <f ca="1">_xll.BInterpol('Base CDI'!$H$4:$H$28,'Base CDI'!$I$4:$I$29,S1378,"Cubic","Extrapolate=Linear","MultiX=Average","Skip=True","Sort=True")</f>
        <v>13.438142483551132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47314</v>
      </c>
      <c r="T1379" s="43">
        <f ca="1">_xll.BInterpol('Base CDI'!$H$4:$H$28,'Base CDI'!$J$4:$J$29,S1379,"Cubic","Extrapolate=Linear","MultiX=Average","Skip=True","Sort=True")</f>
        <v>13.466424390991024</v>
      </c>
      <c r="U1379" s="43">
        <f ca="1">_xll.BInterpol('Base CDI'!$H$4:$H$28,'Base CDI'!$I$4:$I$29,S1379,"Cubic","Extrapolate=Linear","MultiX=Average","Skip=True","Sort=True")</f>
        <v>13.438596776213883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47315</v>
      </c>
      <c r="T1380" s="43">
        <f ca="1">_xll.BInterpol('Base CDI'!$H$4:$H$28,'Base CDI'!$J$4:$J$29,S1380,"Cubic","Extrapolate=Linear","MultiX=Average","Skip=True","Sort=True")</f>
        <v>13.466852630988347</v>
      </c>
      <c r="U1380" s="43">
        <f ca="1">_xll.BInterpol('Base CDI'!$H$4:$H$28,'Base CDI'!$I$4:$I$29,S1380,"Cubic","Extrapolate=Linear","MultiX=Average","Skip=True","Sort=True")</f>
        <v>13.439051259589265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47316</v>
      </c>
      <c r="T1381" s="43">
        <f ca="1">_xll.BInterpol('Base CDI'!$H$4:$H$28,'Base CDI'!$J$4:$J$29,S1381,"Cubic","Extrapolate=Linear","MultiX=Average","Skip=True","Sort=True")</f>
        <v>13.467281120110485</v>
      </c>
      <c r="U1381" s="43">
        <f ca="1">_xll.BInterpol('Base CDI'!$H$4:$H$28,'Base CDI'!$I$4:$I$29,S1381,"Cubic","Extrapolate=Linear","MultiX=Average","Skip=True","Sort=True")</f>
        <v>13.439505928774787</v>
      </c>
    </row>
    <row r="1382" spans="16:21" x14ac:dyDescent="0.25">
      <c r="P1382" s="10">
        <v>36523</v>
      </c>
      <c r="Q1382">
        <v>5.032502</v>
      </c>
      <c r="S1382" s="42">
        <f t="shared" ca="1" si="26"/>
        <v>47317</v>
      </c>
      <c r="T1382" s="43">
        <f ca="1">_xll.BInterpol('Base CDI'!$H$4:$H$28,'Base CDI'!$J$4:$J$29,S1382,"Cubic","Extrapolate=Linear","MultiX=Average","Skip=True","Sort=True")</f>
        <v>13.467709854358368</v>
      </c>
      <c r="U1382" s="43">
        <f ca="1">_xll.BInterpol('Base CDI'!$H$4:$H$28,'Base CDI'!$I$4:$I$29,S1382,"Cubic","Extrapolate=Linear","MultiX=Average","Skip=True","Sort=True")</f>
        <v>13.43996077886796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47318</v>
      </c>
      <c r="T1383" s="43">
        <f ca="1">_xll.BInterpol('Base CDI'!$H$4:$H$28,'Base CDI'!$J$4:$J$29,S1383,"Cubic","Extrapolate=Linear","MultiX=Average","Skip=True","Sort=True")</f>
        <v>13.468138829732926</v>
      </c>
      <c r="U1383" s="43">
        <f ca="1">_xll.BInterpol('Base CDI'!$H$4:$H$28,'Base CDI'!$I$4:$I$29,S1383,"Cubic","Extrapolate=Linear","MultiX=Average","Skip=True","Sort=True")</f>
        <v>13.440415804966291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47319</v>
      </c>
      <c r="T1384" s="43">
        <f ca="1">_xll.BInterpol('Base CDI'!$H$4:$H$28,'Base CDI'!$J$4:$J$29,S1384,"Cubic","Extrapolate=Linear","MultiX=Average","Skip=True","Sort=True")</f>
        <v>13.468568042235086</v>
      </c>
      <c r="U1384" s="43">
        <f ca="1">_xll.BInterpol('Base CDI'!$H$4:$H$28,'Base CDI'!$I$4:$I$29,S1384,"Cubic","Extrapolate=Linear","MultiX=Average","Skip=True","Sort=True")</f>
        <v>13.44087100216729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47320</v>
      </c>
      <c r="T1385" s="43">
        <f ca="1">_xll.BInterpol('Base CDI'!$H$4:$H$28,'Base CDI'!$J$4:$J$29,S1385,"Cubic","Extrapolate=Linear","MultiX=Average","Skip=True","Sort=True")</f>
        <v>13.468997487865776</v>
      </c>
      <c r="U1385" s="43">
        <f ca="1">_xll.BInterpol('Base CDI'!$H$4:$H$28,'Base CDI'!$I$4:$I$29,S1385,"Cubic","Extrapolate=Linear","MultiX=Average","Skip=True","Sort=True")</f>
        <v>13.441326365568468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47321</v>
      </c>
      <c r="T1386" s="43">
        <f ca="1">_xll.BInterpol('Base CDI'!$H$4:$H$28,'Base CDI'!$J$4:$J$29,S1386,"Cubic","Extrapolate=Linear","MultiX=Average","Skip=True","Sort=True")</f>
        <v>13.469427162625925</v>
      </c>
      <c r="U1386" s="43">
        <f ca="1">_xll.BInterpol('Base CDI'!$H$4:$H$28,'Base CDI'!$I$4:$I$29,S1386,"Cubic","Extrapolate=Linear","MultiX=Average","Skip=True","Sort=True")</f>
        <v>13.441781890267334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47322</v>
      </c>
      <c r="T1387" s="43">
        <f ca="1">_xll.BInterpol('Base CDI'!$H$4:$H$28,'Base CDI'!$J$4:$J$29,S1387,"Cubic","Extrapolate=Linear","MultiX=Average","Skip=True","Sort=True")</f>
        <v>13.469857062516461</v>
      </c>
      <c r="U1387" s="43">
        <f ca="1">_xll.BInterpol('Base CDI'!$H$4:$H$28,'Base CDI'!$I$4:$I$29,S1387,"Cubic","Extrapolate=Linear","MultiX=Average","Skip=True","Sort=True")</f>
        <v>13.442237571361396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47323</v>
      </c>
      <c r="T1388" s="43">
        <f ca="1">_xll.BInterpol('Base CDI'!$H$4:$H$28,'Base CDI'!$J$4:$J$29,S1388,"Cubic","Extrapolate=Linear","MultiX=Average","Skip=True","Sort=True")</f>
        <v>13.470287183538314</v>
      </c>
      <c r="U1388" s="43">
        <f ca="1">_xll.BInterpol('Base CDI'!$H$4:$H$28,'Base CDI'!$I$4:$I$29,S1388,"Cubic","Extrapolate=Linear","MultiX=Average","Skip=True","Sort=True")</f>
        <v>13.442693403948166</v>
      </c>
    </row>
    <row r="1389" spans="16:21" x14ac:dyDescent="0.25">
      <c r="P1389" s="10">
        <v>36532</v>
      </c>
      <c r="Q1389">
        <v>5.05661</v>
      </c>
      <c r="S1389" s="42">
        <f t="shared" ca="1" si="26"/>
        <v>47324</v>
      </c>
      <c r="T1389" s="43">
        <f ca="1">_xll.BInterpol('Base CDI'!$H$4:$H$28,'Base CDI'!$J$4:$J$29,S1389,"Cubic","Extrapolate=Linear","MultiX=Average","Skip=True","Sort=True")</f>
        <v>13.470717521692411</v>
      </c>
      <c r="U1389" s="43">
        <f ca="1">_xll.BInterpol('Base CDI'!$H$4:$H$28,'Base CDI'!$I$4:$I$29,S1389,"Cubic","Extrapolate=Linear","MultiX=Average","Skip=True","Sort=True")</f>
        <v>13.443149383125151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47325</v>
      </c>
      <c r="T1390" s="43">
        <f ca="1">_xll.BInterpol('Base CDI'!$H$4:$H$28,'Base CDI'!$J$4:$J$29,S1390,"Cubic","Extrapolate=Linear","MultiX=Average","Skip=True","Sort=True")</f>
        <v>13.471148072979682</v>
      </c>
      <c r="U1390" s="43">
        <f ca="1">_xll.BInterpol('Base CDI'!$H$4:$H$28,'Base CDI'!$I$4:$I$29,S1390,"Cubic","Extrapolate=Linear","MultiX=Average","Skip=True","Sort=True")</f>
        <v>13.443605503989861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47326</v>
      </c>
      <c r="T1391" s="43">
        <f ca="1">_xll.BInterpol('Base CDI'!$H$4:$H$28,'Base CDI'!$J$4:$J$29,S1391,"Cubic","Extrapolate=Linear","MultiX=Average","Skip=True","Sort=True")</f>
        <v>13.471578833401054</v>
      </c>
      <c r="U1391" s="43">
        <f ca="1">_xll.BInterpol('Base CDI'!$H$4:$H$28,'Base CDI'!$I$4:$I$29,S1391,"Cubic","Extrapolate=Linear","MultiX=Average","Skip=True","Sort=True")</f>
        <v>13.444061761639805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47327</v>
      </c>
      <c r="T1392" s="43">
        <f ca="1">_xll.BInterpol('Base CDI'!$H$4:$H$28,'Base CDI'!$J$4:$J$29,S1392,"Cubic","Extrapolate=Linear","MultiX=Average","Skip=True","Sort=True")</f>
        <v>13.472009798957457</v>
      </c>
      <c r="U1392" s="43">
        <f ca="1">_xll.BInterpol('Base CDI'!$H$4:$H$28,'Base CDI'!$I$4:$I$29,S1392,"Cubic","Extrapolate=Linear","MultiX=Average","Skip=True","Sort=True")</f>
        <v>13.444518151172495</v>
      </c>
    </row>
    <row r="1393" spans="16:21" x14ac:dyDescent="0.25">
      <c r="P1393" s="10">
        <v>36538</v>
      </c>
      <c r="Q1393">
        <v>5.070424</v>
      </c>
      <c r="S1393" s="42">
        <f t="shared" ca="1" si="26"/>
        <v>47328</v>
      </c>
      <c r="T1393" s="43">
        <f ca="1">_xll.BInterpol('Base CDI'!$H$4:$H$28,'Base CDI'!$J$4:$J$29,S1393,"Cubic","Extrapolate=Linear","MultiX=Average","Skip=True","Sort=True")</f>
        <v>13.472440965649817</v>
      </c>
      <c r="U1393" s="43">
        <f ca="1">_xll.BInterpol('Base CDI'!$H$4:$H$28,'Base CDI'!$I$4:$I$29,S1393,"Cubic","Extrapolate=Linear","MultiX=Average","Skip=True","Sort=True")</f>
        <v>13.444974667685438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47329</v>
      </c>
      <c r="T1394" s="43">
        <f ca="1">_xll.BInterpol('Base CDI'!$H$4:$H$28,'Base CDI'!$J$4:$J$29,S1394,"Cubic","Extrapolate=Linear","MultiX=Average","Skip=True","Sort=True")</f>
        <v>13.472872329479063</v>
      </c>
      <c r="U1394" s="43">
        <f ca="1">_xll.BInterpol('Base CDI'!$H$4:$H$28,'Base CDI'!$I$4:$I$29,S1394,"Cubic","Extrapolate=Linear","MultiX=Average","Skip=True","Sort=True")</f>
        <v>13.445431306276143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47330</v>
      </c>
      <c r="T1395" s="43">
        <f ca="1">_xll.BInterpol('Base CDI'!$H$4:$H$28,'Base CDI'!$J$4:$J$29,S1395,"Cubic","Extrapolate=Linear","MultiX=Average","Skip=True","Sort=True")</f>
        <v>13.473303886446127</v>
      </c>
      <c r="U1395" s="43">
        <f ca="1">_xll.BInterpol('Base CDI'!$H$4:$H$28,'Base CDI'!$I$4:$I$29,S1395,"Cubic","Extrapolate=Linear","MultiX=Average","Skip=True","Sort=True")</f>
        <v>13.445888062042121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47331</v>
      </c>
      <c r="T1396" s="43">
        <f ca="1">_xll.BInterpol('Base CDI'!$H$4:$H$28,'Base CDI'!$J$4:$J$29,S1396,"Cubic","Extrapolate=Linear","MultiX=Average","Skip=True","Sort=True")</f>
        <v>13.473735632551936</v>
      </c>
      <c r="U1396" s="43">
        <f ca="1">_xll.BInterpol('Base CDI'!$H$4:$H$28,'Base CDI'!$I$4:$I$29,S1396,"Cubic","Extrapolate=Linear","MultiX=Average","Skip=True","Sort=True")</f>
        <v>13.446344930080881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47332</v>
      </c>
      <c r="T1397" s="43">
        <f ca="1">_xll.BInterpol('Base CDI'!$H$4:$H$28,'Base CDI'!$J$4:$J$29,S1397,"Cubic","Extrapolate=Linear","MultiX=Average","Skip=True","Sort=True")</f>
        <v>13.474167563797415</v>
      </c>
      <c r="U1397" s="43">
        <f ca="1">_xll.BInterpol('Base CDI'!$H$4:$H$28,'Base CDI'!$I$4:$I$29,S1397,"Cubic","Extrapolate=Linear","MultiX=Average","Skip=True","Sort=True")</f>
        <v>13.446801905489933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47333</v>
      </c>
      <c r="T1398" s="43">
        <f ca="1">_xll.BInterpol('Base CDI'!$H$4:$H$28,'Base CDI'!$J$4:$J$29,S1398,"Cubic","Extrapolate=Linear","MultiX=Average","Skip=True","Sort=True")</f>
        <v>13.474599676183496</v>
      </c>
      <c r="U1398" s="43">
        <f ca="1">_xll.BInterpol('Base CDI'!$H$4:$H$28,'Base CDI'!$I$4:$I$29,S1398,"Cubic","Extrapolate=Linear","MultiX=Average","Skip=True","Sort=True")</f>
        <v>13.447258983366783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47334</v>
      </c>
      <c r="T1399" s="43">
        <f ca="1">_xll.BInterpol('Base CDI'!$H$4:$H$28,'Base CDI'!$J$4:$J$29,S1399,"Cubic","Extrapolate=Linear","MultiX=Average","Skip=True","Sort=True")</f>
        <v>13.475031965711107</v>
      </c>
      <c r="U1399" s="43">
        <f ca="1">_xll.BInterpol('Base CDI'!$H$4:$H$28,'Base CDI'!$I$4:$I$29,S1399,"Cubic","Extrapolate=Linear","MultiX=Average","Skip=True","Sort=True")</f>
        <v>13.447716158808946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47335</v>
      </c>
      <c r="T1400" s="43">
        <f ca="1">_xll.BInterpol('Base CDI'!$H$4:$H$28,'Base CDI'!$J$4:$J$29,S1400,"Cubic","Extrapolate=Linear","MultiX=Average","Skip=True","Sort=True")</f>
        <v>13.475464428381175</v>
      </c>
      <c r="U1400" s="43">
        <f ca="1">_xll.BInterpol('Base CDI'!$H$4:$H$28,'Base CDI'!$I$4:$I$29,S1400,"Cubic","Extrapolate=Linear","MultiX=Average","Skip=True","Sort=True")</f>
        <v>13.448173426913927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47336</v>
      </c>
      <c r="T1401" s="43">
        <f ca="1">_xll.BInterpol('Base CDI'!$H$4:$H$28,'Base CDI'!$J$4:$J$29,S1401,"Cubic","Extrapolate=Linear","MultiX=Average","Skip=True","Sort=True")</f>
        <v>13.47589706019463</v>
      </c>
      <c r="U1401" s="43">
        <f ca="1">_xll.BInterpol('Base CDI'!$H$4:$H$28,'Base CDI'!$I$4:$I$29,S1401,"Cubic","Extrapolate=Linear","MultiX=Average","Skip=True","Sort=True")</f>
        <v>13.448630782779238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47337</v>
      </c>
      <c r="T1402" s="43">
        <f ca="1">_xll.BInterpol('Base CDI'!$H$4:$H$28,'Base CDI'!$J$4:$J$29,S1402,"Cubic","Extrapolate=Linear","MultiX=Average","Skip=True","Sort=True")</f>
        <v>13.4763298571524</v>
      </c>
      <c r="U1402" s="43">
        <f ca="1">_xll.BInterpol('Base CDI'!$H$4:$H$28,'Base CDI'!$I$4:$I$29,S1402,"Cubic","Extrapolate=Linear","MultiX=Average","Skip=True","Sort=True")</f>
        <v>13.449088221502386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47338</v>
      </c>
      <c r="T1403" s="43">
        <f ca="1">_xll.BInterpol('Base CDI'!$H$4:$H$28,'Base CDI'!$J$4:$J$29,S1403,"Cubic","Extrapolate=Linear","MultiX=Average","Skip=True","Sort=True")</f>
        <v>13.476762815255414</v>
      </c>
      <c r="U1403" s="43">
        <f ca="1">_xll.BInterpol('Base CDI'!$H$4:$H$28,'Base CDI'!$I$4:$I$29,S1403,"Cubic","Extrapolate=Linear","MultiX=Average","Skip=True","Sort=True")</f>
        <v>13.449545738180882</v>
      </c>
    </row>
    <row r="1404" spans="16:21" x14ac:dyDescent="0.25">
      <c r="P1404" s="10">
        <v>36553</v>
      </c>
      <c r="Q1404">
        <v>5.108562</v>
      </c>
      <c r="S1404" s="42">
        <f t="shared" ca="1" si="26"/>
        <v>47339</v>
      </c>
      <c r="T1404" s="43">
        <f ca="1">_xll.BInterpol('Base CDI'!$H$4:$H$28,'Base CDI'!$J$4:$J$29,S1404,"Cubic","Extrapolate=Linear","MultiX=Average","Skip=True","Sort=True")</f>
        <v>13.4771959305046</v>
      </c>
      <c r="U1404" s="43">
        <f ca="1">_xll.BInterpol('Base CDI'!$H$4:$H$28,'Base CDI'!$I$4:$I$29,S1404,"Cubic","Extrapolate=Linear","MultiX=Average","Skip=True","Sort=True")</f>
        <v>13.450003327912237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47340</v>
      </c>
      <c r="T1405" s="43">
        <f ca="1">_xll.BInterpol('Base CDI'!$H$4:$H$28,'Base CDI'!$J$4:$J$29,S1405,"Cubic","Extrapolate=Linear","MultiX=Average","Skip=True","Sort=True")</f>
        <v>13.477629198900885</v>
      </c>
      <c r="U1405" s="43">
        <f ca="1">_xll.BInterpol('Base CDI'!$H$4:$H$28,'Base CDI'!$I$4:$I$29,S1405,"Cubic","Extrapolate=Linear","MultiX=Average","Skip=True","Sort=True")</f>
        <v>13.450460985793956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47341</v>
      </c>
      <c r="T1406" s="43">
        <f ca="1">_xll.BInterpol('Base CDI'!$H$4:$H$28,'Base CDI'!$J$4:$J$29,S1406,"Cubic","Extrapolate=Linear","MultiX=Average","Skip=True","Sort=True")</f>
        <v>13.478062616445202</v>
      </c>
      <c r="U1406" s="43">
        <f ca="1">_xll.BInterpol('Base CDI'!$H$4:$H$28,'Base CDI'!$I$4:$I$29,S1406,"Cubic","Extrapolate=Linear","MultiX=Average","Skip=True","Sort=True")</f>
        <v>13.450918706923554</v>
      </c>
    </row>
    <row r="1407" spans="16:21" x14ac:dyDescent="0.25">
      <c r="P1407" s="10">
        <v>36558</v>
      </c>
      <c r="Q1407">
        <v>5.118995</v>
      </c>
      <c r="S1407" s="42">
        <f t="shared" ca="1" si="26"/>
        <v>47342</v>
      </c>
      <c r="T1407" s="43">
        <f ca="1">_xll.BInterpol('Base CDI'!$H$4:$H$28,'Base CDI'!$J$4:$J$29,S1407,"Cubic","Extrapolate=Linear","MultiX=Average","Skip=True","Sort=True")</f>
        <v>13.478496179138475</v>
      </c>
      <c r="U1407" s="43">
        <f ca="1">_xll.BInterpol('Base CDI'!$H$4:$H$28,'Base CDI'!$I$4:$I$29,S1407,"Cubic","Extrapolate=Linear","MultiX=Average","Skip=True","Sort=True")</f>
        <v>13.451376486398535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47343</v>
      </c>
      <c r="T1408" s="43">
        <f ca="1">_xll.BInterpol('Base CDI'!$H$4:$H$28,'Base CDI'!$J$4:$J$29,S1408,"Cubic","Extrapolate=Linear","MultiX=Average","Skip=True","Sort=True")</f>
        <v>13.478929882981634</v>
      </c>
      <c r="U1408" s="43">
        <f ca="1">_xll.BInterpol('Base CDI'!$H$4:$H$28,'Base CDI'!$I$4:$I$29,S1408,"Cubic","Extrapolate=Linear","MultiX=Average","Skip=True","Sort=True")</f>
        <v>13.451834319316411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47344</v>
      </c>
      <c r="T1409" s="43">
        <f ca="1">_xll.BInterpol('Base CDI'!$H$4:$H$28,'Base CDI'!$J$4:$J$29,S1409,"Cubic","Extrapolate=Linear","MultiX=Average","Skip=True","Sort=True")</f>
        <v>13.479363723975606</v>
      </c>
      <c r="U1409" s="43">
        <f ca="1">_xll.BInterpol('Base CDI'!$H$4:$H$28,'Base CDI'!$I$4:$I$29,S1409,"Cubic","Extrapolate=Linear","MultiX=Average","Skip=True","Sort=True")</f>
        <v>13.452292200774693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47345</v>
      </c>
      <c r="T1410" s="43">
        <f ca="1">_xll.BInterpol('Base CDI'!$H$4:$H$28,'Base CDI'!$J$4:$J$29,S1410,"Cubic","Extrapolate=Linear","MultiX=Average","Skip=True","Sort=True")</f>
        <v>13.479797698121324</v>
      </c>
      <c r="U1410" s="43">
        <f ca="1">_xll.BInterpol('Base CDI'!$H$4:$H$28,'Base CDI'!$I$4:$I$29,S1410,"Cubic","Extrapolate=Linear","MultiX=Average","Skip=True","Sort=True")</f>
        <v>13.452750125870889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47346</v>
      </c>
      <c r="T1411" s="43">
        <f ca="1">_xll.BInterpol('Base CDI'!$H$4:$H$28,'Base CDI'!$J$4:$J$29,S1411,"Cubic","Extrapolate=Linear","MultiX=Average","Skip=True","Sort=True")</f>
        <v>13.480231801419711</v>
      </c>
      <c r="U1411" s="43">
        <f ca="1">_xll.BInterpol('Base CDI'!$H$4:$H$28,'Base CDI'!$I$4:$I$29,S1411,"Cubic","Extrapolate=Linear","MultiX=Average","Skip=True","Sort=True")</f>
        <v>13.453208089702507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47347</v>
      </c>
      <c r="T1412" s="43">
        <f ca="1">_xll.BInterpol('Base CDI'!$H$4:$H$28,'Base CDI'!$J$4:$J$29,S1412,"Cubic","Extrapolate=Linear","MultiX=Average","Skip=True","Sort=True")</f>
        <v>13.480666029871699</v>
      </c>
      <c r="U1412" s="43">
        <f ca="1">_xll.BInterpol('Base CDI'!$H$4:$H$28,'Base CDI'!$I$4:$I$29,S1412,"Cubic","Extrapolate=Linear","MultiX=Average","Skip=True","Sort=True")</f>
        <v>13.453666087367058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47348</v>
      </c>
      <c r="T1413" s="43">
        <f ca="1">_xll.BInterpol('Base CDI'!$H$4:$H$28,'Base CDI'!$J$4:$J$29,S1413,"Cubic","Extrapolate=Linear","MultiX=Average","Skip=True","Sort=True")</f>
        <v>13.481100379478216</v>
      </c>
      <c r="U1413" s="43">
        <f ca="1">_xll.BInterpol('Base CDI'!$H$4:$H$28,'Base CDI'!$I$4:$I$29,S1413,"Cubic","Extrapolate=Linear","MultiX=Average","Skip=True","Sort=True")</f>
        <v>13.454124113962051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47349</v>
      </c>
      <c r="T1414" s="43">
        <f ca="1">_xll.BInterpol('Base CDI'!$H$4:$H$28,'Base CDI'!$J$4:$J$29,S1414,"Cubic","Extrapolate=Linear","MultiX=Average","Skip=True","Sort=True")</f>
        <v>13.481534846240189</v>
      </c>
      <c r="U1414" s="43">
        <f ca="1">_xll.BInterpol('Base CDI'!$H$4:$H$28,'Base CDI'!$I$4:$I$29,S1414,"Cubic","Extrapolate=Linear","MultiX=Average","Skip=True","Sort=True")</f>
        <v>13.454582164584995</v>
      </c>
    </row>
    <row r="1415" spans="16:21" x14ac:dyDescent="0.25">
      <c r="P1415" s="10">
        <v>36570</v>
      </c>
      <c r="Q1415">
        <v>5.146935</v>
      </c>
      <c r="S1415" s="42">
        <f t="shared" ca="1" si="26"/>
        <v>47350</v>
      </c>
      <c r="T1415" s="43">
        <f ca="1">_xll.BInterpol('Base CDI'!$H$4:$H$28,'Base CDI'!$J$4:$J$29,S1415,"Cubic","Extrapolate=Linear","MultiX=Average","Skip=True","Sort=True")</f>
        <v>13.481969426158548</v>
      </c>
      <c r="U1415" s="43">
        <f ca="1">_xll.BInterpol('Base CDI'!$H$4:$H$28,'Base CDI'!$I$4:$I$29,S1415,"Cubic","Extrapolate=Linear","MultiX=Average","Skip=True","Sort=True")</f>
        <v>13.455040234333399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47351</v>
      </c>
      <c r="T1416" s="43">
        <f ca="1">_xll.BInterpol('Base CDI'!$H$4:$H$28,'Base CDI'!$J$4:$J$29,S1416,"Cubic","Extrapolate=Linear","MultiX=Average","Skip=True","Sort=True")</f>
        <v>13.482404115234221</v>
      </c>
      <c r="U1416" s="43">
        <f ca="1">_xll.BInterpol('Base CDI'!$H$4:$H$28,'Base CDI'!$I$4:$I$29,S1416,"Cubic","Extrapolate=Linear","MultiX=Average","Skip=True","Sort=True")</f>
        <v>13.455498318304775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47352</v>
      </c>
      <c r="T1417" s="43">
        <f ca="1">_xll.BInterpol('Base CDI'!$H$4:$H$28,'Base CDI'!$J$4:$J$29,S1417,"Cubic","Extrapolate=Linear","MultiX=Average","Skip=True","Sort=True")</f>
        <v>13.482838909468136</v>
      </c>
      <c r="U1417" s="43">
        <f ca="1">_xll.BInterpol('Base CDI'!$H$4:$H$28,'Base CDI'!$I$4:$I$29,S1417,"Cubic","Extrapolate=Linear","MultiX=Average","Skip=True","Sort=True")</f>
        <v>13.455956411596631</v>
      </c>
    </row>
    <row r="1418" spans="16:21" x14ac:dyDescent="0.25">
      <c r="P1418" s="10">
        <v>36573</v>
      </c>
      <c r="Q1418">
        <v>5.157457</v>
      </c>
      <c r="S1418" s="42">
        <f t="shared" ca="1" si="26"/>
        <v>47353</v>
      </c>
      <c r="T1418" s="43">
        <f ca="1">_xll.BInterpol('Base CDI'!$H$4:$H$28,'Base CDI'!$J$4:$J$29,S1418,"Cubic","Extrapolate=Linear","MultiX=Average","Skip=True","Sort=True")</f>
        <v>13.483273804861222</v>
      </c>
      <c r="U1418" s="43">
        <f ca="1">_xll.BInterpol('Base CDI'!$H$4:$H$28,'Base CDI'!$I$4:$I$29,S1418,"Cubic","Extrapolate=Linear","MultiX=Average","Skip=True","Sort=True")</f>
        <v>13.456414509306475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47354</v>
      </c>
      <c r="T1419" s="43">
        <f ca="1">_xll.BInterpol('Base CDI'!$H$4:$H$28,'Base CDI'!$J$4:$J$29,S1419,"Cubic","Extrapolate=Linear","MultiX=Average","Skip=True","Sort=True")</f>
        <v>13.483708797414408</v>
      </c>
      <c r="U1419" s="43">
        <f ca="1">_xll.BInterpol('Base CDI'!$H$4:$H$28,'Base CDI'!$I$4:$I$29,S1419,"Cubic","Extrapolate=Linear","MultiX=Average","Skip=True","Sort=True")</f>
        <v>13.456872606531817</v>
      </c>
    </row>
    <row r="1420" spans="16:21" x14ac:dyDescent="0.25">
      <c r="P1420" s="10">
        <v>36577</v>
      </c>
      <c r="Q1420">
        <v>5.164485</v>
      </c>
      <c r="S1420" s="42">
        <f t="shared" ca="1" si="27"/>
        <v>47355</v>
      </c>
      <c r="T1420" s="43">
        <f ca="1">_xll.BInterpol('Base CDI'!$H$4:$H$28,'Base CDI'!$J$4:$J$29,S1420,"Cubic","Extrapolate=Linear","MultiX=Average","Skip=True","Sort=True")</f>
        <v>13.484143883128622</v>
      </c>
      <c r="U1420" s="43">
        <f ca="1">_xll.BInterpol('Base CDI'!$H$4:$H$28,'Base CDI'!$I$4:$I$29,S1420,"Cubic","Extrapolate=Linear","MultiX=Average","Skip=True","Sort=True")</f>
        <v>13.457330698370168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47356</v>
      </c>
      <c r="T1421" s="43">
        <f ca="1">_xll.BInterpol('Base CDI'!$H$4:$H$28,'Base CDI'!$J$4:$J$29,S1421,"Cubic","Extrapolate=Linear","MultiX=Average","Skip=True","Sort=True")</f>
        <v>13.484579058004792</v>
      </c>
      <c r="U1421" s="43">
        <f ca="1">_xll.BInterpol('Base CDI'!$H$4:$H$28,'Base CDI'!$I$4:$I$29,S1421,"Cubic","Extrapolate=Linear","MultiX=Average","Skip=True","Sort=True")</f>
        <v>13.457788779919037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47357</v>
      </c>
      <c r="T1422" s="43">
        <f ca="1">_xll.BInterpol('Base CDI'!$H$4:$H$28,'Base CDI'!$J$4:$J$29,S1422,"Cubic","Extrapolate=Linear","MultiX=Average","Skip=True","Sort=True")</f>
        <v>13.485014318043847</v>
      </c>
      <c r="U1422" s="43">
        <f ca="1">_xll.BInterpol('Base CDI'!$H$4:$H$28,'Base CDI'!$I$4:$I$29,S1422,"Cubic","Extrapolate=Linear","MultiX=Average","Skip=True","Sort=True")</f>
        <v>13.458246846275932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47358</v>
      </c>
      <c r="T1423" s="43">
        <f ca="1">_xll.BInterpol('Base CDI'!$H$4:$H$28,'Base CDI'!$J$4:$J$29,S1423,"Cubic","Extrapolate=Linear","MultiX=Average","Skip=True","Sort=True")</f>
        <v>13.485449659246717</v>
      </c>
      <c r="U1423" s="43">
        <f ca="1">_xll.BInterpol('Base CDI'!$H$4:$H$28,'Base CDI'!$I$4:$I$29,S1423,"Cubic","Extrapolate=Linear","MultiX=Average","Skip=True","Sort=True")</f>
        <v>13.458704892538364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47359</v>
      </c>
      <c r="T1424" s="43">
        <f ca="1">_xll.BInterpol('Base CDI'!$H$4:$H$28,'Base CDI'!$J$4:$J$29,S1424,"Cubic","Extrapolate=Linear","MultiX=Average","Skip=True","Sort=True")</f>
        <v>13.485885077614327</v>
      </c>
      <c r="U1424" s="43">
        <f ca="1">_xll.BInterpol('Base CDI'!$H$4:$H$28,'Base CDI'!$I$4:$I$29,S1424,"Cubic","Extrapolate=Linear","MultiX=Average","Skip=True","Sort=True")</f>
        <v>13.459162913803841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47360</v>
      </c>
      <c r="T1425" s="43">
        <f ca="1">_xll.BInterpol('Base CDI'!$H$4:$H$28,'Base CDI'!$J$4:$J$29,S1425,"Cubic","Extrapolate=Linear","MultiX=Average","Skip=True","Sort=True")</f>
        <v>13.486320569147608</v>
      </c>
      <c r="U1425" s="43">
        <f ca="1">_xll.BInterpol('Base CDI'!$H$4:$H$28,'Base CDI'!$I$4:$I$29,S1425,"Cubic","Extrapolate=Linear","MultiX=Average","Skip=True","Sort=True")</f>
        <v>13.459620905169874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47361</v>
      </c>
      <c r="T1426" s="43">
        <f ca="1">_xll.BInterpol('Base CDI'!$H$4:$H$28,'Base CDI'!$J$4:$J$29,S1426,"Cubic","Extrapolate=Linear","MultiX=Average","Skip=True","Sort=True")</f>
        <v>13.486756129847489</v>
      </c>
      <c r="U1426" s="43">
        <f ca="1">_xll.BInterpol('Base CDI'!$H$4:$H$28,'Base CDI'!$I$4:$I$29,S1426,"Cubic","Extrapolate=Linear","MultiX=Average","Skip=True","Sort=True")</f>
        <v>13.460078861733971</v>
      </c>
    </row>
    <row r="1427" spans="16:21" x14ac:dyDescent="0.25">
      <c r="P1427" s="10">
        <v>36586</v>
      </c>
      <c r="Q1427">
        <v>5.189203</v>
      </c>
      <c r="S1427" s="42">
        <f t="shared" ca="1" si="27"/>
        <v>47362</v>
      </c>
      <c r="T1427" s="43">
        <f ca="1">_xll.BInterpol('Base CDI'!$H$4:$H$28,'Base CDI'!$J$4:$J$29,S1427,"Cubic","Extrapolate=Linear","MultiX=Average","Skip=True","Sort=True")</f>
        <v>13.487191755714896</v>
      </c>
      <c r="U1427" s="43">
        <f ca="1">_xll.BInterpol('Base CDI'!$H$4:$H$28,'Base CDI'!$I$4:$I$29,S1427,"Cubic","Extrapolate=Linear","MultiX=Average","Skip=True","Sort=True")</f>
        <v>13.460536778593641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47363</v>
      </c>
      <c r="T1428" s="43">
        <f ca="1">_xll.BInterpol('Base CDI'!$H$4:$H$28,'Base CDI'!$J$4:$J$29,S1428,"Cubic","Extrapolate=Linear","MultiX=Average","Skip=True","Sort=True")</f>
        <v>13.487627442750759</v>
      </c>
      <c r="U1428" s="43">
        <f ca="1">_xll.BInterpol('Base CDI'!$H$4:$H$28,'Base CDI'!$I$4:$I$29,S1428,"Cubic","Extrapolate=Linear","MultiX=Average","Skip=True","Sort=True")</f>
        <v>13.460994650846395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47364</v>
      </c>
      <c r="T1429" s="43">
        <f ca="1">_xll.BInterpol('Base CDI'!$H$4:$H$28,'Base CDI'!$J$4:$J$29,S1429,"Cubic","Extrapolate=Linear","MultiX=Average","Skip=True","Sort=True")</f>
        <v>13.488063186956007</v>
      </c>
      <c r="U1429" s="43">
        <f ca="1">_xll.BInterpol('Base CDI'!$H$4:$H$28,'Base CDI'!$I$4:$I$29,S1429,"Cubic","Extrapolate=Linear","MultiX=Average","Skip=True","Sort=True")</f>
        <v>13.461452473589743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47365</v>
      </c>
      <c r="T1430" s="43">
        <f ca="1">_xll.BInterpol('Base CDI'!$H$4:$H$28,'Base CDI'!$J$4:$J$29,S1430,"Cubic","Extrapolate=Linear","MultiX=Average","Skip=True","Sort=True")</f>
        <v>13.488498984331567</v>
      </c>
      <c r="U1430" s="43">
        <f ca="1">_xll.BInterpol('Base CDI'!$H$4:$H$28,'Base CDI'!$I$4:$I$29,S1430,"Cubic","Extrapolate=Linear","MultiX=Average","Skip=True","Sort=True")</f>
        <v>13.461910241921192</v>
      </c>
    </row>
    <row r="1431" spans="16:21" x14ac:dyDescent="0.25">
      <c r="P1431" s="10">
        <v>36594</v>
      </c>
      <c r="Q1431">
        <v>5.203379</v>
      </c>
      <c r="S1431" s="42">
        <f t="shared" ca="1" si="27"/>
        <v>47366</v>
      </c>
      <c r="T1431" s="43">
        <f ca="1">_xll.BInterpol('Base CDI'!$H$4:$H$28,'Base CDI'!$J$4:$J$29,S1431,"Cubic","Extrapolate=Linear","MultiX=Average","Skip=True","Sort=True")</f>
        <v>13.488934830878371</v>
      </c>
      <c r="U1431" s="43">
        <f ca="1">_xll.BInterpol('Base CDI'!$H$4:$H$28,'Base CDI'!$I$4:$I$29,S1431,"Cubic","Extrapolate=Linear","MultiX=Average","Skip=True","Sort=True")</f>
        <v>13.462367950938253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47367</v>
      </c>
      <c r="T1432" s="43">
        <f ca="1">_xll.BInterpol('Base CDI'!$H$4:$H$28,'Base CDI'!$J$4:$J$29,S1432,"Cubic","Extrapolate=Linear","MultiX=Average","Skip=True","Sort=True")</f>
        <v>13.489370722597343</v>
      </c>
      <c r="U1432" s="43">
        <f ca="1">_xll.BInterpol('Base CDI'!$H$4:$H$28,'Base CDI'!$I$4:$I$29,S1432,"Cubic","Extrapolate=Linear","MultiX=Average","Skip=True","Sort=True")</f>
        <v>13.462825595738435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47368</v>
      </c>
      <c r="T1433" s="43">
        <f ca="1">_xll.BInterpol('Base CDI'!$H$4:$H$28,'Base CDI'!$J$4:$J$29,S1433,"Cubic","Extrapolate=Linear","MultiX=Average","Skip=True","Sort=True")</f>
        <v>13.489806655489414</v>
      </c>
      <c r="U1433" s="43">
        <f ca="1">_xll.BInterpol('Base CDI'!$H$4:$H$28,'Base CDI'!$I$4:$I$29,S1433,"Cubic","Extrapolate=Linear","MultiX=Average","Skip=True","Sort=True")</f>
        <v>13.463283171419249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47369</v>
      </c>
      <c r="T1434" s="43">
        <f ca="1">_xll.BInterpol('Base CDI'!$H$4:$H$28,'Base CDI'!$J$4:$J$29,S1434,"Cubic","Extrapolate=Linear","MultiX=Average","Skip=True","Sort=True")</f>
        <v>13.490242625555512</v>
      </c>
      <c r="U1434" s="43">
        <f ca="1">_xll.BInterpol('Base CDI'!$H$4:$H$28,'Base CDI'!$I$4:$I$29,S1434,"Cubic","Extrapolate=Linear","MultiX=Average","Skip=True","Sort=True")</f>
        <v>13.463740673078201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47370</v>
      </c>
      <c r="T1435" s="43">
        <f ca="1">_xll.BInterpol('Base CDI'!$H$4:$H$28,'Base CDI'!$J$4:$J$29,S1435,"Cubic","Extrapolate=Linear","MultiX=Average","Skip=True","Sort=True")</f>
        <v>13.490678628796564</v>
      </c>
      <c r="U1435" s="43">
        <f ca="1">_xll.BInterpol('Base CDI'!$H$4:$H$28,'Base CDI'!$I$4:$I$29,S1435,"Cubic","Extrapolate=Linear","MultiX=Average","Skip=True","Sort=True")</f>
        <v>13.464198095812803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47371</v>
      </c>
      <c r="T1436" s="43">
        <f ca="1">_xll.BInterpol('Base CDI'!$H$4:$H$28,'Base CDI'!$J$4:$J$29,S1436,"Cubic","Extrapolate=Linear","MultiX=Average","Skip=True","Sort=True")</f>
        <v>13.491114661213501</v>
      </c>
      <c r="U1436" s="43">
        <f ca="1">_xll.BInterpol('Base CDI'!$H$4:$H$28,'Base CDI'!$I$4:$I$29,S1436,"Cubic","Extrapolate=Linear","MultiX=Average","Skip=True","Sort=True")</f>
        <v>13.464655434720564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47372</v>
      </c>
      <c r="T1437" s="43">
        <f ca="1">_xll.BInterpol('Base CDI'!$H$4:$H$28,'Base CDI'!$J$4:$J$29,S1437,"Cubic","Extrapolate=Linear","MultiX=Average","Skip=True","Sort=True")</f>
        <v>13.49155071880725</v>
      </c>
      <c r="U1437" s="43">
        <f ca="1">_xll.BInterpol('Base CDI'!$H$4:$H$28,'Base CDI'!$I$4:$I$29,S1437,"Cubic","Extrapolate=Linear","MultiX=Average","Skip=True","Sort=True")</f>
        <v>13.465112684898994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47373</v>
      </c>
      <c r="T1438" s="43">
        <f ca="1">_xll.BInterpol('Base CDI'!$H$4:$H$28,'Base CDI'!$J$4:$J$29,S1438,"Cubic","Extrapolate=Linear","MultiX=Average","Skip=True","Sort=True")</f>
        <v>13.49198679757874</v>
      </c>
      <c r="U1438" s="43">
        <f ca="1">_xll.BInterpol('Base CDI'!$H$4:$H$28,'Base CDI'!$I$4:$I$29,S1438,"Cubic","Extrapolate=Linear","MultiX=Average","Skip=True","Sort=True")</f>
        <v>13.4655698414456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47374</v>
      </c>
      <c r="T1439" s="43">
        <f ca="1">_xll.BInterpol('Base CDI'!$H$4:$H$28,'Base CDI'!$J$4:$J$29,S1439,"Cubic","Extrapolate=Linear","MultiX=Average","Skip=True","Sort=True")</f>
        <v>13.4924228935289</v>
      </c>
      <c r="U1439" s="43">
        <f ca="1">_xll.BInterpol('Base CDI'!$H$4:$H$28,'Base CDI'!$I$4:$I$29,S1439,"Cubic","Extrapolate=Linear","MultiX=Average","Skip=True","Sort=True")</f>
        <v>13.466026899457894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47375</v>
      </c>
      <c r="T1440" s="43">
        <f ca="1">_xll.BInterpol('Base CDI'!$H$4:$H$28,'Base CDI'!$J$4:$J$29,S1440,"Cubic","Extrapolate=Linear","MultiX=Average","Skip=True","Sort=True")</f>
        <v>13.492859002658657</v>
      </c>
      <c r="U1440" s="43">
        <f ca="1">_xll.BInterpol('Base CDI'!$H$4:$H$28,'Base CDI'!$I$4:$I$29,S1440,"Cubic","Extrapolate=Linear","MultiX=Average","Skip=True","Sort=True")</f>
        <v>13.466483854033385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47376</v>
      </c>
      <c r="T1441" s="43">
        <f ca="1">_xll.BInterpol('Base CDI'!$H$4:$H$28,'Base CDI'!$J$4:$J$29,S1441,"Cubic","Extrapolate=Linear","MultiX=Average","Skip=True","Sort=True")</f>
        <v>13.493295120968941</v>
      </c>
      <c r="U1441" s="43">
        <f ca="1">_xll.BInterpol('Base CDI'!$H$4:$H$28,'Base CDI'!$I$4:$I$29,S1441,"Cubic","Extrapolate=Linear","MultiX=Average","Skip=True","Sort=True")</f>
        <v>13.46694070026958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47377</v>
      </c>
      <c r="T1442" s="43">
        <f ca="1">_xll.BInterpol('Base CDI'!$H$4:$H$28,'Base CDI'!$J$4:$J$29,S1442,"Cubic","Extrapolate=Linear","MultiX=Average","Skip=True","Sort=True")</f>
        <v>13.49373124446068</v>
      </c>
      <c r="U1442" s="43">
        <f ca="1">_xll.BInterpol('Base CDI'!$H$4:$H$28,'Base CDI'!$I$4:$I$29,S1442,"Cubic","Extrapolate=Linear","MultiX=Average","Skip=True","Sort=True")</f>
        <v>13.467397433263992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47378</v>
      </c>
      <c r="T1443" s="43">
        <f ca="1">_xll.BInterpol('Base CDI'!$H$4:$H$28,'Base CDI'!$J$4:$J$29,S1443,"Cubic","Extrapolate=Linear","MultiX=Average","Skip=True","Sort=True")</f>
        <v>13.494167369134802</v>
      </c>
      <c r="U1443" s="43">
        <f ca="1">_xll.BInterpol('Base CDI'!$H$4:$H$28,'Base CDI'!$I$4:$I$29,S1443,"Cubic","Extrapolate=Linear","MultiX=Average","Skip=True","Sort=True")</f>
        <v>13.467854048114129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47379</v>
      </c>
      <c r="T1444" s="43">
        <f ca="1">_xll.BInterpol('Base CDI'!$H$4:$H$28,'Base CDI'!$J$4:$J$29,S1444,"Cubic","Extrapolate=Linear","MultiX=Average","Skip=True","Sort=True")</f>
        <v>13.494603490992237</v>
      </c>
      <c r="U1444" s="43">
        <f ca="1">_xll.BInterpol('Base CDI'!$H$4:$H$28,'Base CDI'!$I$4:$I$29,S1444,"Cubic","Extrapolate=Linear","MultiX=Average","Skip=True","Sort=True")</f>
        <v>13.4683105399175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47380</v>
      </c>
      <c r="T1445" s="43">
        <f ca="1">_xll.BInterpol('Base CDI'!$H$4:$H$28,'Base CDI'!$J$4:$J$29,S1445,"Cubic","Extrapolate=Linear","MultiX=Average","Skip=True","Sort=True")</f>
        <v>13.495039606033911</v>
      </c>
      <c r="U1445" s="43">
        <f ca="1">_xll.BInterpol('Base CDI'!$H$4:$H$28,'Base CDI'!$I$4:$I$29,S1445,"Cubic","Extrapolate=Linear","MultiX=Average","Skip=True","Sort=True")</f>
        <v>13.468766903771614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47381</v>
      </c>
      <c r="T1446" s="43">
        <f ca="1">_xll.BInterpol('Base CDI'!$H$4:$H$28,'Base CDI'!$J$4:$J$29,S1446,"Cubic","Extrapolate=Linear","MultiX=Average","Skip=True","Sort=True")</f>
        <v>13.495475710260754</v>
      </c>
      <c r="U1446" s="43">
        <f ca="1">_xll.BInterpol('Base CDI'!$H$4:$H$28,'Base CDI'!$I$4:$I$29,S1446,"Cubic","Extrapolate=Linear","MultiX=Average","Skip=True","Sort=True")</f>
        <v>13.469223134773982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47382</v>
      </c>
      <c r="T1447" s="43">
        <f ca="1">_xll.BInterpol('Base CDI'!$H$4:$H$28,'Base CDI'!$J$4:$J$29,S1447,"Cubic","Extrapolate=Linear","MultiX=Average","Skip=True","Sort=True")</f>
        <v>13.495911799673694</v>
      </c>
      <c r="U1447" s="43">
        <f ca="1">_xll.BInterpol('Base CDI'!$H$4:$H$28,'Base CDI'!$I$4:$I$29,S1447,"Cubic","Extrapolate=Linear","MultiX=Average","Skip=True","Sort=True")</f>
        <v>13.469679228022111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47383</v>
      </c>
      <c r="T1448" s="43">
        <f ca="1">_xll.BInterpol('Base CDI'!$H$4:$H$28,'Base CDI'!$J$4:$J$29,S1448,"Cubic","Extrapolate=Linear","MultiX=Average","Skip=True","Sort=True")</f>
        <v>13.496347870273661</v>
      </c>
      <c r="U1448" s="43">
        <f ca="1">_xll.BInterpol('Base CDI'!$H$4:$H$28,'Base CDI'!$I$4:$I$29,S1448,"Cubic","Extrapolate=Linear","MultiX=Average","Skip=True","Sort=True")</f>
        <v>13.470135178613512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47384</v>
      </c>
      <c r="T1449" s="43">
        <f ca="1">_xll.BInterpol('Base CDI'!$H$4:$H$28,'Base CDI'!$J$4:$J$29,S1449,"Cubic","Extrapolate=Linear","MultiX=Average","Skip=True","Sort=True")</f>
        <v>13.496783918061583</v>
      </c>
      <c r="U1449" s="43">
        <f ca="1">_xll.BInterpol('Base CDI'!$H$4:$H$28,'Base CDI'!$I$4:$I$29,S1449,"Cubic","Extrapolate=Linear","MultiX=Average","Skip=True","Sort=True")</f>
        <v>13.470590981645696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47385</v>
      </c>
      <c r="T1450" s="43">
        <f ca="1">_xll.BInterpol('Base CDI'!$H$4:$H$28,'Base CDI'!$J$4:$J$29,S1450,"Cubic","Extrapolate=Linear","MultiX=Average","Skip=True","Sort=True")</f>
        <v>13.497219939038386</v>
      </c>
      <c r="U1450" s="43">
        <f ca="1">_xll.BInterpol('Base CDI'!$H$4:$H$28,'Base CDI'!$I$4:$I$29,S1450,"Cubic","Extrapolate=Linear","MultiX=Average","Skip=True","Sort=True")</f>
        <v>13.471046632216169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47386</v>
      </c>
      <c r="T1451" s="43">
        <f ca="1">_xll.BInterpol('Base CDI'!$H$4:$H$28,'Base CDI'!$J$4:$J$29,S1451,"Cubic","Extrapolate=Linear","MultiX=Average","Skip=True","Sort=True")</f>
        <v>13.497655929205001</v>
      </c>
      <c r="U1451" s="43">
        <f ca="1">_xll.BInterpol('Base CDI'!$H$4:$H$28,'Base CDI'!$I$4:$I$29,S1451,"Cubic","Extrapolate=Linear","MultiX=Average","Skip=True","Sort=True")</f>
        <v>13.471502125422443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47387</v>
      </c>
      <c r="T1452" s="43">
        <f ca="1">_xll.BInterpol('Base CDI'!$H$4:$H$28,'Base CDI'!$J$4:$J$29,S1452,"Cubic","Extrapolate=Linear","MultiX=Average","Skip=True","Sort=True")</f>
        <v>13.498091884562356</v>
      </c>
      <c r="U1452" s="43">
        <f ca="1">_xll.BInterpol('Base CDI'!$H$4:$H$28,'Base CDI'!$I$4:$I$29,S1452,"Cubic","Extrapolate=Linear","MultiX=Average","Skip=True","Sort=True")</f>
        <v>13.471957456362027</v>
      </c>
    </row>
    <row r="1453" spans="16:21" x14ac:dyDescent="0.25">
      <c r="P1453" s="10">
        <v>36626</v>
      </c>
      <c r="Q1453">
        <v>5.281523</v>
      </c>
      <c r="S1453" s="42">
        <f t="shared" ca="1" si="27"/>
        <v>47388</v>
      </c>
      <c r="T1453" s="43">
        <f ca="1">_xll.BInterpol('Base CDI'!$H$4:$H$28,'Base CDI'!$J$4:$J$29,S1453,"Cubic","Extrapolate=Linear","MultiX=Average","Skip=True","Sort=True")</f>
        <v>13.498527801111379</v>
      </c>
      <c r="U1453" s="43">
        <f ca="1">_xll.BInterpol('Base CDI'!$H$4:$H$28,'Base CDI'!$I$4:$I$29,S1453,"Cubic","Extrapolate=Linear","MultiX=Average","Skip=True","Sort=True")</f>
        <v>13.472412620132429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47389</v>
      </c>
      <c r="T1454" s="43">
        <f ca="1">_xll.BInterpol('Base CDI'!$H$4:$H$28,'Base CDI'!$J$4:$J$29,S1454,"Cubic","Extrapolate=Linear","MultiX=Average","Skip=True","Sort=True")</f>
        <v>13.498963674853</v>
      </c>
      <c r="U1454" s="43">
        <f ca="1">_xll.BInterpol('Base CDI'!$H$4:$H$28,'Base CDI'!$I$4:$I$29,S1454,"Cubic","Extrapolate=Linear","MultiX=Average","Skip=True","Sort=True")</f>
        <v>13.472867611831161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47390</v>
      </c>
      <c r="T1455" s="43">
        <f ca="1">_xll.BInterpol('Base CDI'!$H$4:$H$28,'Base CDI'!$J$4:$J$29,S1455,"Cubic","Extrapolate=Linear","MultiX=Average","Skip=True","Sort=True")</f>
        <v>13.499399501788146</v>
      </c>
      <c r="U1455" s="43">
        <f ca="1">_xll.BInterpol('Base CDI'!$H$4:$H$28,'Base CDI'!$I$4:$I$29,S1455,"Cubic","Extrapolate=Linear","MultiX=Average","Skip=True","Sort=True")</f>
        <v>13.473322426555729</v>
      </c>
    </row>
    <row r="1456" spans="16:21" x14ac:dyDescent="0.25">
      <c r="P1456" s="10">
        <v>36629</v>
      </c>
      <c r="Q1456">
        <v>5.292154</v>
      </c>
      <c r="S1456" s="42">
        <f t="shared" ca="1" si="27"/>
        <v>47391</v>
      </c>
      <c r="T1456" s="43">
        <f ca="1">_xll.BInterpol('Base CDI'!$H$4:$H$28,'Base CDI'!$J$4:$J$29,S1456,"Cubic","Extrapolate=Linear","MultiX=Average","Skip=True","Sort=True")</f>
        <v>13.499835277917745</v>
      </c>
      <c r="U1456" s="43">
        <f ca="1">_xll.BInterpol('Base CDI'!$H$4:$H$28,'Base CDI'!$I$4:$I$29,S1456,"Cubic","Extrapolate=Linear","MultiX=Average","Skip=True","Sort=True")</f>
        <v>13.473777059403645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47392</v>
      </c>
      <c r="T1457" s="43">
        <f ca="1">_xll.BInterpol('Base CDI'!$H$4:$H$28,'Base CDI'!$J$4:$J$29,S1457,"Cubic","Extrapolate=Linear","MultiX=Average","Skip=True","Sort=True")</f>
        <v>13.500270999242726</v>
      </c>
      <c r="U1457" s="43">
        <f ca="1">_xll.BInterpol('Base CDI'!$H$4:$H$28,'Base CDI'!$I$4:$I$29,S1457,"Cubic","Extrapolate=Linear","MultiX=Average","Skip=True","Sort=True")</f>
        <v>13.474231505472417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47393</v>
      </c>
      <c r="T1458" s="43">
        <f ca="1">_xll.BInterpol('Base CDI'!$H$4:$H$28,'Base CDI'!$J$4:$J$29,S1458,"Cubic","Extrapolate=Linear","MultiX=Average","Skip=True","Sort=True")</f>
        <v>13.500706661764019</v>
      </c>
      <c r="U1458" s="43">
        <f ca="1">_xll.BInterpol('Base CDI'!$H$4:$H$28,'Base CDI'!$I$4:$I$29,S1458,"Cubic","Extrapolate=Linear","MultiX=Average","Skip=True","Sort=True")</f>
        <v>13.474685759859558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47394</v>
      </c>
      <c r="T1459" s="43">
        <f ca="1">_xll.BInterpol('Base CDI'!$H$4:$H$28,'Base CDI'!$J$4:$J$29,S1459,"Cubic","Extrapolate=Linear","MultiX=Average","Skip=True","Sort=True")</f>
        <v>13.501142261482551</v>
      </c>
      <c r="U1459" s="43">
        <f ca="1">_xll.BInterpol('Base CDI'!$H$4:$H$28,'Base CDI'!$I$4:$I$29,S1459,"Cubic","Extrapolate=Linear","MultiX=Average","Skip=True","Sort=True")</f>
        <v>13.475139817662571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47395</v>
      </c>
      <c r="T1460" s="43">
        <f ca="1">_xll.BInterpol('Base CDI'!$H$4:$H$28,'Base CDI'!$J$4:$J$29,S1460,"Cubic","Extrapolate=Linear","MultiX=Average","Skip=True","Sort=True")</f>
        <v>13.50157779439925</v>
      </c>
      <c r="U1460" s="43">
        <f ca="1">_xll.BInterpol('Base CDI'!$H$4:$H$28,'Base CDI'!$I$4:$I$29,S1460,"Cubic","Extrapolate=Linear","MultiX=Average","Skip=True","Sort=True")</f>
        <v>13.47559367397897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47396</v>
      </c>
      <c r="T1461" s="43">
        <f ca="1">_xll.BInterpol('Base CDI'!$H$4:$H$28,'Base CDI'!$J$4:$J$29,S1461,"Cubic","Extrapolate=Linear","MultiX=Average","Skip=True","Sort=True")</f>
        <v>13.502013256515045</v>
      </c>
      <c r="U1461" s="43">
        <f ca="1">_xll.BInterpol('Base CDI'!$H$4:$H$28,'Base CDI'!$I$4:$I$29,S1461,"Cubic","Extrapolate=Linear","MultiX=Average","Skip=True","Sort=True")</f>
        <v>13.476047323906265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47397</v>
      </c>
      <c r="T1462" s="43">
        <f ca="1">_xll.BInterpol('Base CDI'!$H$4:$H$28,'Base CDI'!$J$4:$J$29,S1462,"Cubic","Extrapolate=Linear","MultiX=Average","Skip=True","Sort=True")</f>
        <v>13.502448643830867</v>
      </c>
      <c r="U1462" s="43">
        <f ca="1">_xll.BInterpol('Base CDI'!$H$4:$H$28,'Base CDI'!$I$4:$I$29,S1462,"Cubic","Extrapolate=Linear","MultiX=Average","Skip=True","Sort=True")</f>
        <v>13.476500762541963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47398</v>
      </c>
      <c r="T1463" s="43">
        <f ca="1">_xll.BInterpol('Base CDI'!$H$4:$H$28,'Base CDI'!$J$4:$J$29,S1463,"Cubic","Extrapolate=Linear","MultiX=Average","Skip=True","Sort=True")</f>
        <v>13.502883952347641</v>
      </c>
      <c r="U1463" s="43">
        <f ca="1">_xll.BInterpol('Base CDI'!$H$4:$H$28,'Base CDI'!$I$4:$I$29,S1463,"Cubic","Extrapolate=Linear","MultiX=Average","Skip=True","Sort=True")</f>
        <v>13.476953984983574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47399</v>
      </c>
      <c r="T1464" s="43">
        <f ca="1">_xll.BInterpol('Base CDI'!$H$4:$H$28,'Base CDI'!$J$4:$J$29,S1464,"Cubic","Extrapolate=Linear","MultiX=Average","Skip=True","Sort=True")</f>
        <v>13.503319178066297</v>
      </c>
      <c r="U1464" s="43">
        <f ca="1">_xll.BInterpol('Base CDI'!$H$4:$H$28,'Base CDI'!$I$4:$I$29,S1464,"Cubic","Extrapolate=Linear","MultiX=Average","Skip=True","Sort=True")</f>
        <v>13.477406986328608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47400</v>
      </c>
      <c r="T1465" s="43">
        <f ca="1">_xll.BInterpol('Base CDI'!$H$4:$H$28,'Base CDI'!$J$4:$J$29,S1465,"Cubic","Extrapolate=Linear","MultiX=Average","Skip=True","Sort=True")</f>
        <v>13.503754316987763</v>
      </c>
      <c r="U1465" s="43">
        <f ca="1">_xll.BInterpol('Base CDI'!$H$4:$H$28,'Base CDI'!$I$4:$I$29,S1465,"Cubic","Extrapolate=Linear","MultiX=Average","Skip=True","Sort=True")</f>
        <v>13.477859761674573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47401</v>
      </c>
      <c r="T1466" s="43">
        <f ca="1">_xll.BInterpol('Base CDI'!$H$4:$H$28,'Base CDI'!$J$4:$J$29,S1466,"Cubic","Extrapolate=Linear","MultiX=Average","Skip=True","Sort=True")</f>
        <v>13.504189365112968</v>
      </c>
      <c r="U1466" s="43">
        <f ca="1">_xll.BInterpol('Base CDI'!$H$4:$H$28,'Base CDI'!$I$4:$I$29,S1466,"Cubic","Extrapolate=Linear","MultiX=Average","Skip=True","Sort=True")</f>
        <v>13.478312306118982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47402</v>
      </c>
      <c r="T1467" s="43">
        <f ca="1">_xll.BInterpol('Base CDI'!$H$4:$H$28,'Base CDI'!$J$4:$J$29,S1467,"Cubic","Extrapolate=Linear","MultiX=Average","Skip=True","Sort=True")</f>
        <v>13.50462431844284</v>
      </c>
      <c r="U1467" s="43">
        <f ca="1">_xll.BInterpol('Base CDI'!$H$4:$H$28,'Base CDI'!$I$4:$I$29,S1467,"Cubic","Extrapolate=Linear","MultiX=Average","Skip=True","Sort=True")</f>
        <v>13.478764614759339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47403</v>
      </c>
      <c r="T1468" s="43">
        <f ca="1">_xll.BInterpol('Base CDI'!$H$4:$H$28,'Base CDI'!$J$4:$J$29,S1468,"Cubic","Extrapolate=Linear","MultiX=Average","Skip=True","Sort=True")</f>
        <v>13.505059172978308</v>
      </c>
      <c r="U1468" s="43">
        <f ca="1">_xll.BInterpol('Base CDI'!$H$4:$H$28,'Base CDI'!$I$4:$I$29,S1468,"Cubic","Extrapolate=Linear","MultiX=Average","Skip=True","Sort=True")</f>
        <v>13.479216682693158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47404</v>
      </c>
      <c r="T1469" s="43">
        <f ca="1">_xll.BInterpol('Base CDI'!$H$4:$H$28,'Base CDI'!$J$4:$J$29,S1469,"Cubic","Extrapolate=Linear","MultiX=Average","Skip=True","Sort=True")</f>
        <v>13.505493924720302</v>
      </c>
      <c r="U1469" s="43">
        <f ca="1">_xll.BInterpol('Base CDI'!$H$4:$H$28,'Base CDI'!$I$4:$I$29,S1469,"Cubic","Extrapolate=Linear","MultiX=Average","Skip=True","Sort=True")</f>
        <v>13.479668505017946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47405</v>
      </c>
      <c r="T1470" s="43">
        <f ca="1">_xll.BInterpol('Base CDI'!$H$4:$H$28,'Base CDI'!$J$4:$J$29,S1470,"Cubic","Extrapolate=Linear","MultiX=Average","Skip=True","Sort=True")</f>
        <v>13.505928569669747</v>
      </c>
      <c r="U1470" s="43">
        <f ca="1">_xll.BInterpol('Base CDI'!$H$4:$H$28,'Base CDI'!$I$4:$I$29,S1470,"Cubic","Extrapolate=Linear","MultiX=Average","Skip=True","Sort=True")</f>
        <v>13.480120076831215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47406</v>
      </c>
      <c r="T1471" s="43">
        <f ca="1">_xll.BInterpol('Base CDI'!$H$4:$H$28,'Base CDI'!$J$4:$J$29,S1471,"Cubic","Extrapolate=Linear","MultiX=Average","Skip=True","Sort=True")</f>
        <v>13.506363103827573</v>
      </c>
      <c r="U1471" s="43">
        <f ca="1">_xll.BInterpol('Base CDI'!$H$4:$H$28,'Base CDI'!$I$4:$I$29,S1471,"Cubic","Extrapolate=Linear","MultiX=Average","Skip=True","Sort=True")</f>
        <v>13.480571393230472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47407</v>
      </c>
      <c r="T1472" s="43">
        <f ca="1">_xll.BInterpol('Base CDI'!$H$4:$H$28,'Base CDI'!$J$4:$J$29,S1472,"Cubic","Extrapolate=Linear","MultiX=Average","Skip=True","Sort=True")</f>
        <v>13.506797523194709</v>
      </c>
      <c r="U1472" s="43">
        <f ca="1">_xll.BInterpol('Base CDI'!$H$4:$H$28,'Base CDI'!$I$4:$I$29,S1472,"Cubic","Extrapolate=Linear","MultiX=Average","Skip=True","Sort=True")</f>
        <v>13.481022449313226</v>
      </c>
    </row>
    <row r="1473" spans="16:21" x14ac:dyDescent="0.25">
      <c r="P1473" s="10">
        <v>36656</v>
      </c>
      <c r="Q1473">
        <v>5.353021</v>
      </c>
      <c r="S1473" s="42">
        <f t="shared" ca="1" si="27"/>
        <v>47408</v>
      </c>
      <c r="T1473" s="43">
        <f ca="1">_xll.BInterpol('Base CDI'!$H$4:$H$28,'Base CDI'!$J$4:$J$29,S1473,"Cubic","Extrapolate=Linear","MultiX=Average","Skip=True","Sort=True")</f>
        <v>13.507231823772083</v>
      </c>
      <c r="U1473" s="43">
        <f ca="1">_xll.BInterpol('Base CDI'!$H$4:$H$28,'Base CDI'!$I$4:$I$29,S1473,"Cubic","Extrapolate=Linear","MultiX=Average","Skip=True","Sort=True")</f>
        <v>13.481473240176987</v>
      </c>
    </row>
    <row r="1474" spans="16:21" x14ac:dyDescent="0.25">
      <c r="P1474" s="10">
        <v>36657</v>
      </c>
      <c r="Q1474">
        <v>5.356617</v>
      </c>
      <c r="S1474" s="42">
        <f t="shared" ca="1" si="27"/>
        <v>47409</v>
      </c>
      <c r="T1474" s="43">
        <f ca="1">_xll.BInterpol('Base CDI'!$H$4:$H$28,'Base CDI'!$J$4:$J$29,S1474,"Cubic","Extrapolate=Linear","MultiX=Average","Skip=True","Sort=True")</f>
        <v>13.507666001560624</v>
      </c>
      <c r="U1474" s="43">
        <f ca="1">_xll.BInterpol('Base CDI'!$H$4:$H$28,'Base CDI'!$I$4:$I$29,S1474,"Cubic","Extrapolate=Linear","MultiX=Average","Skip=True","Sort=True")</f>
        <v>13.481923760919267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47410</v>
      </c>
      <c r="T1475" s="43">
        <f ca="1">_xll.BInterpol('Base CDI'!$H$4:$H$28,'Base CDI'!$J$4:$J$29,S1475,"Cubic","Extrapolate=Linear","MultiX=Average","Skip=True","Sort=True")</f>
        <v>13.508100052561261</v>
      </c>
      <c r="U1475" s="43">
        <f ca="1">_xll.BInterpol('Base CDI'!$H$4:$H$28,'Base CDI'!$I$4:$I$29,S1475,"Cubic","Extrapolate=Linear","MultiX=Average","Skip=True","Sort=True")</f>
        <v>13.482374006637572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47411</v>
      </c>
      <c r="T1476" s="43">
        <f ca="1">_xll.BInterpol('Base CDI'!$H$4:$H$28,'Base CDI'!$J$4:$J$29,S1476,"Cubic","Extrapolate=Linear","MultiX=Average","Skip=True","Sort=True")</f>
        <v>13.508533972774922</v>
      </c>
      <c r="U1476" s="43">
        <f ca="1">_xll.BInterpol('Base CDI'!$H$4:$H$28,'Base CDI'!$I$4:$I$29,S1476,"Cubic","Extrapolate=Linear","MultiX=Average","Skip=True","Sort=True")</f>
        <v>13.482823972429413</v>
      </c>
    </row>
    <row r="1477" spans="16:21" x14ac:dyDescent="0.25">
      <c r="P1477" s="10">
        <v>36662</v>
      </c>
      <c r="Q1477">
        <v>5.367413</v>
      </c>
      <c r="S1477" s="42">
        <f t="shared" ca="1" si="27"/>
        <v>47412</v>
      </c>
      <c r="T1477" s="43">
        <f ca="1">_xll.BInterpol('Base CDI'!$H$4:$H$28,'Base CDI'!$J$4:$J$29,S1477,"Cubic","Extrapolate=Linear","MultiX=Average","Skip=True","Sort=True")</f>
        <v>13.508967758202534</v>
      </c>
      <c r="U1477" s="43">
        <f ca="1">_xll.BInterpol('Base CDI'!$H$4:$H$28,'Base CDI'!$I$4:$I$29,S1477,"Cubic","Extrapolate=Linear","MultiX=Average","Skip=True","Sort=True")</f>
        <v>13.483273653392299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47413</v>
      </c>
      <c r="T1478" s="43">
        <f ca="1">_xll.BInterpol('Base CDI'!$H$4:$H$28,'Base CDI'!$J$4:$J$29,S1478,"Cubic","Extrapolate=Linear","MultiX=Average","Skip=True","Sort=True")</f>
        <v>13.509401404845027</v>
      </c>
      <c r="U1478" s="43">
        <f ca="1">_xll.BInterpol('Base CDI'!$H$4:$H$28,'Base CDI'!$I$4:$I$29,S1478,"Cubic","Extrapolate=Linear","MultiX=Average","Skip=True","Sort=True")</f>
        <v>13.483723044623741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47414</v>
      </c>
      <c r="T1479" s="43">
        <f ca="1">_xll.BInterpol('Base CDI'!$H$4:$H$28,'Base CDI'!$J$4:$J$29,S1479,"Cubic","Extrapolate=Linear","MultiX=Average","Skip=True","Sort=True")</f>
        <v>13.509834908703329</v>
      </c>
      <c r="U1479" s="43">
        <f ca="1">_xll.BInterpol('Base CDI'!$H$4:$H$28,'Base CDI'!$I$4:$I$29,S1479,"Cubic","Extrapolate=Linear","MultiX=Average","Skip=True","Sort=True")</f>
        <v>13.484172141221245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47415</v>
      </c>
      <c r="T1480" s="43">
        <f ca="1">_xll.BInterpol('Base CDI'!$H$4:$H$28,'Base CDI'!$J$4:$J$29,S1480,"Cubic","Extrapolate=Linear","MultiX=Average","Skip=True","Sort=True")</f>
        <v>13.51026826577837</v>
      </c>
      <c r="U1480" s="43">
        <f ca="1">_xll.BInterpol('Base CDI'!$H$4:$H$28,'Base CDI'!$I$4:$I$29,S1480,"Cubic","Extrapolate=Linear","MultiX=Average","Skip=True","Sort=True")</f>
        <v>13.484620938282324</v>
      </c>
    </row>
    <row r="1481" spans="16:21" x14ac:dyDescent="0.25">
      <c r="P1481" s="10">
        <v>36668</v>
      </c>
      <c r="Q1481">
        <v>5.381831</v>
      </c>
      <c r="S1481" s="42">
        <f t="shared" ca="1" si="27"/>
        <v>47416</v>
      </c>
      <c r="T1481" s="43">
        <f ca="1">_xll.BInterpol('Base CDI'!$H$4:$H$28,'Base CDI'!$J$4:$J$29,S1481,"Cubic","Extrapolate=Linear","MultiX=Average","Skip=True","Sort=True")</f>
        <v>13.510701472071077</v>
      </c>
      <c r="U1481" s="43">
        <f ca="1">_xll.BInterpol('Base CDI'!$H$4:$H$28,'Base CDI'!$I$4:$I$29,S1481,"Cubic","Extrapolate=Linear","MultiX=Average","Skip=True","Sort=True")</f>
        <v>13.485069430904485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47417</v>
      </c>
      <c r="T1482" s="43">
        <f ca="1">_xll.BInterpol('Base CDI'!$H$4:$H$28,'Base CDI'!$J$4:$J$29,S1482,"Cubic","Extrapolate=Linear","MultiX=Average","Skip=True","Sort=True")</f>
        <v>13.511134523582378</v>
      </c>
      <c r="U1482" s="43">
        <f ca="1">_xll.BInterpol('Base CDI'!$H$4:$H$28,'Base CDI'!$I$4:$I$29,S1482,"Cubic","Extrapolate=Linear","MultiX=Average","Skip=True","Sort=True")</f>
        <v>13.485517614185239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47418</v>
      </c>
      <c r="T1483" s="43">
        <f ca="1">_xll.BInterpol('Base CDI'!$H$4:$H$28,'Base CDI'!$J$4:$J$29,S1483,"Cubic","Extrapolate=Linear","MultiX=Average","Skip=True","Sort=True")</f>
        <v>13.511567416313202</v>
      </c>
      <c r="U1483" s="43">
        <f ca="1">_xll.BInterpol('Base CDI'!$H$4:$H$28,'Base CDI'!$I$4:$I$29,S1483,"Cubic","Extrapolate=Linear","MultiX=Average","Skip=True","Sort=True")</f>
        <v>13.485965483222095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47419</v>
      </c>
      <c r="T1484" s="43">
        <f ca="1">_xll.BInterpol('Base CDI'!$H$4:$H$28,'Base CDI'!$J$4:$J$29,S1484,"Cubic","Extrapolate=Linear","MultiX=Average","Skip=True","Sort=True")</f>
        <v>13.512000146264478</v>
      </c>
      <c r="U1484" s="43">
        <f ca="1">_xll.BInterpol('Base CDI'!$H$4:$H$28,'Base CDI'!$I$4:$I$29,S1484,"Cubic","Extrapolate=Linear","MultiX=Average","Skip=True","Sort=True")</f>
        <v>13.486413033112562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47420</v>
      </c>
      <c r="T1485" s="43">
        <f ca="1">_xll.BInterpol('Base CDI'!$H$4:$H$28,'Base CDI'!$J$4:$J$29,S1485,"Cubic","Extrapolate=Linear","MultiX=Average","Skip=True","Sort=True")</f>
        <v>13.512432709437135</v>
      </c>
      <c r="U1485" s="43">
        <f ca="1">_xll.BInterpol('Base CDI'!$H$4:$H$28,'Base CDI'!$I$4:$I$29,S1485,"Cubic","Extrapolate=Linear","MultiX=Average","Skip=True","Sort=True")</f>
        <v>13.486860258954149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47421</v>
      </c>
      <c r="T1486" s="43">
        <f ca="1">_xll.BInterpol('Base CDI'!$H$4:$H$28,'Base CDI'!$J$4:$J$29,S1486,"Cubic","Extrapolate=Linear","MultiX=Average","Skip=True","Sort=True")</f>
        <v>13.5128651018321</v>
      </c>
      <c r="U1486" s="43">
        <f ca="1">_xll.BInterpol('Base CDI'!$H$4:$H$28,'Base CDI'!$I$4:$I$29,S1486,"Cubic","Extrapolate=Linear","MultiX=Average","Skip=True","Sort=True")</f>
        <v>13.487307155844366</v>
      </c>
    </row>
    <row r="1487" spans="16:21" x14ac:dyDescent="0.25">
      <c r="P1487" s="10">
        <v>36676</v>
      </c>
      <c r="Q1487">
        <v>5.403537</v>
      </c>
      <c r="S1487" s="42">
        <f t="shared" ca="1" si="28"/>
        <v>47422</v>
      </c>
      <c r="T1487" s="43">
        <f ca="1">_xll.BInterpol('Base CDI'!$H$4:$H$28,'Base CDI'!$J$4:$J$29,S1487,"Cubic","Extrapolate=Linear","MultiX=Average","Skip=True","Sort=True")</f>
        <v>13.513297319450302</v>
      </c>
      <c r="U1487" s="43">
        <f ca="1">_xll.BInterpol('Base CDI'!$H$4:$H$28,'Base CDI'!$I$4:$I$29,S1487,"Cubic","Extrapolate=Linear","MultiX=Average","Skip=True","Sort=True")</f>
        <v>13.487753718880723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47423</v>
      </c>
      <c r="T1488" s="43">
        <f ca="1">_xll.BInterpol('Base CDI'!$H$4:$H$28,'Base CDI'!$J$4:$J$29,S1488,"Cubic","Extrapolate=Linear","MultiX=Average","Skip=True","Sort=True")</f>
        <v>13.513729358292672</v>
      </c>
      <c r="U1488" s="43">
        <f ca="1">_xll.BInterpol('Base CDI'!$H$4:$H$28,'Base CDI'!$I$4:$I$29,S1488,"Cubic","Extrapolate=Linear","MultiX=Average","Skip=True","Sort=True")</f>
        <v>13.488199943160728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47424</v>
      </c>
      <c r="T1489" s="43">
        <f ca="1">_xll.BInterpol('Base CDI'!$H$4:$H$28,'Base CDI'!$J$4:$J$29,S1489,"Cubic","Extrapolate=Linear","MultiX=Average","Skip=True","Sort=True")</f>
        <v>13.514161214360133</v>
      </c>
      <c r="U1489" s="43">
        <f ca="1">_xll.BInterpol('Base CDI'!$H$4:$H$28,'Base CDI'!$I$4:$I$29,S1489,"Cubic","Extrapolate=Linear","MultiX=Average","Skip=True","Sort=True")</f>
        <v>13.488645823781892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47425</v>
      </c>
      <c r="T1490" s="43">
        <f ca="1">_xll.BInterpol('Base CDI'!$H$4:$H$28,'Base CDI'!$J$4:$J$29,S1490,"Cubic","Extrapolate=Linear","MultiX=Average","Skip=True","Sort=True")</f>
        <v>13.514592883653618</v>
      </c>
      <c r="U1490" s="43">
        <f ca="1">_xll.BInterpol('Base CDI'!$H$4:$H$28,'Base CDI'!$I$4:$I$29,S1490,"Cubic","Extrapolate=Linear","MultiX=Average","Skip=True","Sort=True")</f>
        <v>13.489091355841724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47426</v>
      </c>
      <c r="T1491" s="43">
        <f ca="1">_xll.BInterpol('Base CDI'!$H$4:$H$28,'Base CDI'!$J$4:$J$29,S1491,"Cubic","Extrapolate=Linear","MultiX=Average","Skip=True","Sort=True")</f>
        <v>13.515024362174055</v>
      </c>
      <c r="U1491" s="43">
        <f ca="1">_xll.BInterpol('Base CDI'!$H$4:$H$28,'Base CDI'!$I$4:$I$29,S1491,"Cubic","Extrapolate=Linear","MultiX=Average","Skip=True","Sort=True")</f>
        <v>13.489536534437732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47427</v>
      </c>
      <c r="T1492" s="43">
        <f ca="1">_xll.BInterpol('Base CDI'!$H$4:$H$28,'Base CDI'!$J$4:$J$29,S1492,"Cubic","Extrapolate=Linear","MultiX=Average","Skip=True","Sort=True")</f>
        <v>13.515455645922371</v>
      </c>
      <c r="U1492" s="43">
        <f ca="1">_xll.BInterpol('Base CDI'!$H$4:$H$28,'Base CDI'!$I$4:$I$29,S1492,"Cubic","Extrapolate=Linear","MultiX=Average","Skip=True","Sort=True")</f>
        <v>13.489981354667428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47428</v>
      </c>
      <c r="T1493" s="43">
        <f ca="1">_xll.BInterpol('Base CDI'!$H$4:$H$28,'Base CDI'!$J$4:$J$29,S1493,"Cubic","Extrapolate=Linear","MultiX=Average","Skip=True","Sort=True")</f>
        <v>13.515886730899494</v>
      </c>
      <c r="U1493" s="43">
        <f ca="1">_xll.BInterpol('Base CDI'!$H$4:$H$28,'Base CDI'!$I$4:$I$29,S1493,"Cubic","Extrapolate=Linear","MultiX=Average","Skip=True","Sort=True")</f>
        <v>13.49042581162832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47429</v>
      </c>
      <c r="T1494" s="43">
        <f ca="1">_xll.BInterpol('Base CDI'!$H$4:$H$28,'Base CDI'!$J$4:$J$29,S1494,"Cubic","Extrapolate=Linear","MultiX=Average","Skip=True","Sort=True")</f>
        <v>13.516317613106356</v>
      </c>
      <c r="U1494" s="43">
        <f ca="1">_xll.BInterpol('Base CDI'!$H$4:$H$28,'Base CDI'!$I$4:$I$29,S1494,"Cubic","Extrapolate=Linear","MultiX=Average","Skip=True","Sort=True")</f>
        <v>13.490869900417916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47430</v>
      </c>
      <c r="T1495" s="43">
        <f ca="1">_xll.BInterpol('Base CDI'!$H$4:$H$28,'Base CDI'!$J$4:$J$29,S1495,"Cubic","Extrapolate=Linear","MultiX=Average","Skip=True","Sort=True")</f>
        <v>13.516748288543882</v>
      </c>
      <c r="U1495" s="43">
        <f ca="1">_xll.BInterpol('Base CDI'!$H$4:$H$28,'Base CDI'!$I$4:$I$29,S1495,"Cubic","Extrapolate=Linear","MultiX=Average","Skip=True","Sort=True")</f>
        <v>13.491313616133729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47431</v>
      </c>
      <c r="T1496" s="43">
        <f ca="1">_xll.BInterpol('Base CDI'!$H$4:$H$28,'Base CDI'!$J$4:$J$29,S1496,"Cubic","Extrapolate=Linear","MultiX=Average","Skip=True","Sort=True")</f>
        <v>13.517178753213001</v>
      </c>
      <c r="U1496" s="43">
        <f ca="1">_xll.BInterpol('Base CDI'!$H$4:$H$28,'Base CDI'!$I$4:$I$29,S1496,"Cubic","Extrapolate=Linear","MultiX=Average","Skip=True","Sort=True")</f>
        <v>13.491756953873265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47432</v>
      </c>
      <c r="T1497" s="43">
        <f ca="1">_xll.BInterpol('Base CDI'!$H$4:$H$28,'Base CDI'!$J$4:$J$29,S1497,"Cubic","Extrapolate=Linear","MultiX=Average","Skip=True","Sort=True")</f>
        <v>13.517609003114643</v>
      </c>
      <c r="U1497" s="43">
        <f ca="1">_xll.BInterpol('Base CDI'!$H$4:$H$28,'Base CDI'!$I$4:$I$29,S1497,"Cubic","Extrapolate=Linear","MultiX=Average","Skip=True","Sort=True")</f>
        <v>13.492199908734035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47433</v>
      </c>
      <c r="T1498" s="43">
        <f ca="1">_xll.BInterpol('Base CDI'!$H$4:$H$28,'Base CDI'!$J$4:$J$29,S1498,"Cubic","Extrapolate=Linear","MultiX=Average","Skip=True","Sort=True")</f>
        <v>13.518039034249735</v>
      </c>
      <c r="U1498" s="43">
        <f ca="1">_xll.BInterpol('Base CDI'!$H$4:$H$28,'Base CDI'!$I$4:$I$29,S1498,"Cubic","Extrapolate=Linear","MultiX=Average","Skip=True","Sort=True")</f>
        <v>13.492642475813547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47434</v>
      </c>
      <c r="T1499" s="43">
        <f ca="1">_xll.BInterpol('Base CDI'!$H$4:$H$28,'Base CDI'!$J$4:$J$29,S1499,"Cubic","Extrapolate=Linear","MultiX=Average","Skip=True","Sort=True")</f>
        <v>13.518468842619207</v>
      </c>
      <c r="U1499" s="43">
        <f ca="1">_xll.BInterpol('Base CDI'!$H$4:$H$28,'Base CDI'!$I$4:$I$29,S1499,"Cubic","Extrapolate=Linear","MultiX=Average","Skip=True","Sort=True")</f>
        <v>13.493084650209312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47435</v>
      </c>
      <c r="T1500" s="43">
        <f ca="1">_xll.BInterpol('Base CDI'!$H$4:$H$28,'Base CDI'!$J$4:$J$29,S1500,"Cubic","Extrapolate=Linear","MultiX=Average","Skip=True","Sort=True")</f>
        <v>13.518898424223986</v>
      </c>
      <c r="U1500" s="43">
        <f ca="1">_xll.BInterpol('Base CDI'!$H$4:$H$28,'Base CDI'!$I$4:$I$29,S1500,"Cubic","Extrapolate=Linear","MultiX=Average","Skip=True","Sort=True")</f>
        <v>13.493526427018839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47436</v>
      </c>
      <c r="T1501" s="43">
        <f ca="1">_xll.BInterpol('Base CDI'!$H$4:$H$28,'Base CDI'!$J$4:$J$29,S1501,"Cubic","Extrapolate=Linear","MultiX=Average","Skip=True","Sort=True")</f>
        <v>13.519327775065001</v>
      </c>
      <c r="U1501" s="43">
        <f ca="1">_xll.BInterpol('Base CDI'!$H$4:$H$28,'Base CDI'!$I$4:$I$29,S1501,"Cubic","Extrapolate=Linear","MultiX=Average","Skip=True","Sort=True")</f>
        <v>13.493967801339638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47437</v>
      </c>
      <c r="T1502" s="43">
        <f ca="1">_xll.BInterpol('Base CDI'!$H$4:$H$28,'Base CDI'!$J$4:$J$29,S1502,"Cubic","Extrapolate=Linear","MultiX=Average","Skip=True","Sort=True")</f>
        <v>13.519756891143182</v>
      </c>
      <c r="U1502" s="43">
        <f ca="1">_xll.BInterpol('Base CDI'!$H$4:$H$28,'Base CDI'!$I$4:$I$29,S1502,"Cubic","Extrapolate=Linear","MultiX=Average","Skip=True","Sort=True")</f>
        <v>13.494408768269217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47438</v>
      </c>
      <c r="T1503" s="43">
        <f ca="1">_xll.BInterpol('Base CDI'!$H$4:$H$28,'Base CDI'!$J$4:$J$29,S1503,"Cubic","Extrapolate=Linear","MultiX=Average","Skip=True","Sort=True")</f>
        <v>13.520185768459456</v>
      </c>
      <c r="U1503" s="43">
        <f ca="1">_xll.BInterpol('Base CDI'!$H$4:$H$28,'Base CDI'!$I$4:$I$29,S1503,"Cubic","Extrapolate=Linear","MultiX=Average","Skip=True","Sort=True")</f>
        <v>13.494849322905088</v>
      </c>
    </row>
    <row r="1504" spans="16:21" x14ac:dyDescent="0.25">
      <c r="P1504" s="10">
        <v>36700</v>
      </c>
      <c r="Q1504">
        <v>5.46495</v>
      </c>
      <c r="S1504" s="42">
        <f t="shared" ca="1" si="28"/>
        <v>47439</v>
      </c>
      <c r="T1504" s="43">
        <f ca="1">_xll.BInterpol('Base CDI'!$H$4:$H$28,'Base CDI'!$J$4:$J$29,S1504,"Cubic","Extrapolate=Linear","MultiX=Average","Skip=True","Sort=True")</f>
        <v>13.520614403014751</v>
      </c>
      <c r="U1504" s="43">
        <f ca="1">_xll.BInterpol('Base CDI'!$H$4:$H$28,'Base CDI'!$I$4:$I$29,S1504,"Cubic","Extrapolate=Linear","MultiX=Average","Skip=True","Sort=True")</f>
        <v>13.495289460344758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47440</v>
      </c>
      <c r="T1505" s="43">
        <f ca="1">_xll.BInterpol('Base CDI'!$H$4:$H$28,'Base CDI'!$J$4:$J$29,S1505,"Cubic","Extrapolate=Linear","MultiX=Average","Skip=True","Sort=True")</f>
        <v>13.521042790809997</v>
      </c>
      <c r="U1505" s="43">
        <f ca="1">_xll.BInterpol('Base CDI'!$H$4:$H$28,'Base CDI'!$I$4:$I$29,S1505,"Cubic","Extrapolate=Linear","MultiX=Average","Skip=True","Sort=True")</f>
        <v>13.495729175685735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47441</v>
      </c>
      <c r="T1506" s="43">
        <f ca="1">_xll.BInterpol('Base CDI'!$H$4:$H$28,'Base CDI'!$J$4:$J$29,S1506,"Cubic","Extrapolate=Linear","MultiX=Average","Skip=True","Sort=True")</f>
        <v>13.521470927846119</v>
      </c>
      <c r="U1506" s="43">
        <f ca="1">_xll.BInterpol('Base CDI'!$H$4:$H$28,'Base CDI'!$I$4:$I$29,S1506,"Cubic","Extrapolate=Linear","MultiX=Average","Skip=True","Sort=True")</f>
        <v>13.496168464025533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47442</v>
      </c>
      <c r="T1507" s="43">
        <f ca="1">_xll.BInterpol('Base CDI'!$H$4:$H$28,'Base CDI'!$J$4:$J$29,S1507,"Cubic","Extrapolate=Linear","MultiX=Average","Skip=True","Sort=True")</f>
        <v>13.52189881012405</v>
      </c>
      <c r="U1507" s="43">
        <f ca="1">_xll.BInterpol('Base CDI'!$H$4:$H$28,'Base CDI'!$I$4:$I$29,S1507,"Cubic","Extrapolate=Linear","MultiX=Average","Skip=True","Sort=True")</f>
        <v>13.496607320461658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47443</v>
      </c>
      <c r="T1508" s="43">
        <f ca="1">_xll.BInterpol('Base CDI'!$H$4:$H$28,'Base CDI'!$J$4:$J$29,S1508,"Cubic","Extrapolate=Linear","MultiX=Average","Skip=True","Sort=True")</f>
        <v>13.522326433644718</v>
      </c>
      <c r="U1508" s="43">
        <f ca="1">_xll.BInterpol('Base CDI'!$H$4:$H$28,'Base CDI'!$I$4:$I$29,S1508,"Cubic","Extrapolate=Linear","MultiX=Average","Skip=True","Sort=True")</f>
        <v>13.49704574009162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47444</v>
      </c>
      <c r="T1509" s="43">
        <f ca="1">_xll.BInterpol('Base CDI'!$H$4:$H$28,'Base CDI'!$J$4:$J$29,S1509,"Cubic","Extrapolate=Linear","MultiX=Average","Skip=True","Sort=True")</f>
        <v>13.522753794409049</v>
      </c>
      <c r="U1509" s="43">
        <f ca="1">_xll.BInterpol('Base CDI'!$H$4:$H$28,'Base CDI'!$I$4:$I$29,S1509,"Cubic","Extrapolate=Linear","MultiX=Average","Skip=True","Sort=True")</f>
        <v>13.49748371801293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47445</v>
      </c>
      <c r="T1510" s="43">
        <f ca="1">_xll.BInterpol('Base CDI'!$H$4:$H$28,'Base CDI'!$J$4:$J$29,S1510,"Cubic","Extrapolate=Linear","MultiX=Average","Skip=True","Sort=True")</f>
        <v>13.523180888417972</v>
      </c>
      <c r="U1510" s="43">
        <f ca="1">_xll.BInterpol('Base CDI'!$H$4:$H$28,'Base CDI'!$I$4:$I$29,S1510,"Cubic","Extrapolate=Linear","MultiX=Average","Skip=True","Sort=True")</f>
        <v>13.497921249323095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47446</v>
      </c>
      <c r="T1511" s="43">
        <f ca="1">_xll.BInterpol('Base CDI'!$H$4:$H$28,'Base CDI'!$J$4:$J$29,S1511,"Cubic","Extrapolate=Linear","MultiX=Average","Skip=True","Sort=True")</f>
        <v>13.523607711672415</v>
      </c>
      <c r="U1511" s="43">
        <f ca="1">_xll.BInterpol('Base CDI'!$H$4:$H$28,'Base CDI'!$I$4:$I$29,S1511,"Cubic","Extrapolate=Linear","MultiX=Average","Skip=True","Sort=True")</f>
        <v>13.498358329119625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47447</v>
      </c>
      <c r="T1512" s="43">
        <f ca="1">_xll.BInterpol('Base CDI'!$H$4:$H$28,'Base CDI'!$J$4:$J$29,S1512,"Cubic","Extrapolate=Linear","MultiX=Average","Skip=True","Sort=True")</f>
        <v>13.524034260173311</v>
      </c>
      <c r="U1512" s="43">
        <f ca="1">_xll.BInterpol('Base CDI'!$H$4:$H$28,'Base CDI'!$I$4:$I$29,S1512,"Cubic","Extrapolate=Linear","MultiX=Average","Skip=True","Sort=True")</f>
        <v>13.498794952500031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47448</v>
      </c>
      <c r="T1513" s="43">
        <f ca="1">_xll.BInterpol('Base CDI'!$H$4:$H$28,'Base CDI'!$J$4:$J$29,S1513,"Cubic","Extrapolate=Linear","MultiX=Average","Skip=True","Sort=True")</f>
        <v>13.524460529921582</v>
      </c>
      <c r="U1513" s="43">
        <f ca="1">_xll.BInterpol('Base CDI'!$H$4:$H$28,'Base CDI'!$I$4:$I$29,S1513,"Cubic","Extrapolate=Linear","MultiX=Average","Skip=True","Sort=True")</f>
        <v>13.499231114561823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47449</v>
      </c>
      <c r="T1514" s="43">
        <f ca="1">_xll.BInterpol('Base CDI'!$H$4:$H$28,'Base CDI'!$J$4:$J$29,S1514,"Cubic","Extrapolate=Linear","MultiX=Average","Skip=True","Sort=True")</f>
        <v>13.52488651691816</v>
      </c>
      <c r="U1514" s="43">
        <f ca="1">_xll.BInterpol('Base CDI'!$H$4:$H$28,'Base CDI'!$I$4:$I$29,S1514,"Cubic","Extrapolate=Linear","MultiX=Average","Skip=True","Sort=True")</f>
        <v>13.499666810402507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47450</v>
      </c>
      <c r="T1515" s="43">
        <f ca="1">_xll.BInterpol('Base CDI'!$H$4:$H$28,'Base CDI'!$J$4:$J$29,S1515,"Cubic","Extrapolate=Linear","MultiX=Average","Skip=True","Sort=True")</f>
        <v>13.525312217163975</v>
      </c>
      <c r="U1515" s="43">
        <f ca="1">_xll.BInterpol('Base CDI'!$H$4:$H$28,'Base CDI'!$I$4:$I$29,S1515,"Cubic","Extrapolate=Linear","MultiX=Average","Skip=True","Sort=True")</f>
        <v>13.500102035119594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47451</v>
      </c>
      <c r="T1516" s="43">
        <f ca="1">_xll.BInterpol('Base CDI'!$H$4:$H$28,'Base CDI'!$J$4:$J$29,S1516,"Cubic","Extrapolate=Linear","MultiX=Average","Skip=True","Sort=True")</f>
        <v>13.525737626659952</v>
      </c>
      <c r="U1516" s="43">
        <f ca="1">_xll.BInterpol('Base CDI'!$H$4:$H$28,'Base CDI'!$I$4:$I$29,S1516,"Cubic","Extrapolate=Linear","MultiX=Average","Skip=True","Sort=True")</f>
        <v>13.500536783810595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47452</v>
      </c>
      <c r="T1517" s="43">
        <f ca="1">_xll.BInterpol('Base CDI'!$H$4:$H$28,'Base CDI'!$J$4:$J$29,S1517,"Cubic","Extrapolate=Linear","MultiX=Average","Skip=True","Sort=True")</f>
        <v>13.526162741407022</v>
      </c>
      <c r="U1517" s="43">
        <f ca="1">_xll.BInterpol('Base CDI'!$H$4:$H$28,'Base CDI'!$I$4:$I$29,S1517,"Cubic","Extrapolate=Linear","MultiX=Average","Skip=True","Sort=True")</f>
        <v>13.500971051573018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47453</v>
      </c>
      <c r="T1518" s="43">
        <f ca="1">_xll.BInterpol('Base CDI'!$H$4:$H$28,'Base CDI'!$J$4:$J$29,S1518,"Cubic","Extrapolate=Linear","MultiX=Average","Skip=True","Sort=True")</f>
        <v>13.526587557406112</v>
      </c>
      <c r="U1518" s="43">
        <f ca="1">_xll.BInterpol('Base CDI'!$H$4:$H$28,'Base CDI'!$I$4:$I$29,S1518,"Cubic","Extrapolate=Linear","MultiX=Average","Skip=True","Sort=True")</f>
        <v>13.501404833504372</v>
      </c>
    </row>
    <row r="1519" spans="16:21" x14ac:dyDescent="0.25">
      <c r="P1519" s="10">
        <v>36721</v>
      </c>
      <c r="Q1519">
        <v>5.516686</v>
      </c>
      <c r="S1519" s="42">
        <f t="shared" ca="1" si="28"/>
        <v>47454</v>
      </c>
      <c r="T1519" s="43">
        <f ca="1">_xll.BInterpol('Base CDI'!$H$4:$H$28,'Base CDI'!$J$4:$J$29,S1519,"Cubic","Extrapolate=Linear","MultiX=Average","Skip=True","Sort=True")</f>
        <v>13.527012070658152</v>
      </c>
      <c r="U1519" s="43">
        <f ca="1">_xll.BInterpol('Base CDI'!$H$4:$H$28,'Base CDI'!$I$4:$I$29,S1519,"Cubic","Extrapolate=Linear","MultiX=Average","Skip=True","Sort=True")</f>
        <v>13.501838124702168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47455</v>
      </c>
      <c r="T1520" s="43">
        <f ca="1">_xll.BInterpol('Base CDI'!$H$4:$H$28,'Base CDI'!$J$4:$J$29,S1520,"Cubic","Extrapolate=Linear","MultiX=Average","Skip=True","Sort=True")</f>
        <v>13.527436277164069</v>
      </c>
      <c r="U1520" s="43">
        <f ca="1">_xll.BInterpol('Base CDI'!$H$4:$H$28,'Base CDI'!$I$4:$I$29,S1520,"Cubic","Extrapolate=Linear","MultiX=Average","Skip=True","Sort=True")</f>
        <v>13.502270920263914</v>
      </c>
    </row>
    <row r="1521" spans="16:21" x14ac:dyDescent="0.25">
      <c r="P1521" s="10">
        <v>36725</v>
      </c>
      <c r="Q1521">
        <v>5.523523</v>
      </c>
      <c r="S1521" s="42">
        <f t="shared" ca="1" si="28"/>
        <v>47456</v>
      </c>
      <c r="T1521" s="43">
        <f ca="1">_xll.BInterpol('Base CDI'!$H$4:$H$28,'Base CDI'!$J$4:$J$29,S1521,"Cubic","Extrapolate=Linear","MultiX=Average","Skip=True","Sort=True")</f>
        <v>13.527860172924791</v>
      </c>
      <c r="U1521" s="43">
        <f ca="1">_xll.BInterpol('Base CDI'!$H$4:$H$28,'Base CDI'!$I$4:$I$29,S1521,"Cubic","Extrapolate=Linear","MultiX=Average","Skip=True","Sort=True")</f>
        <v>13.50270321528712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47457</v>
      </c>
      <c r="T1522" s="43">
        <f ca="1">_xll.BInterpol('Base CDI'!$H$4:$H$28,'Base CDI'!$J$4:$J$29,S1522,"Cubic","Extrapolate=Linear","MultiX=Average","Skip=True","Sort=True")</f>
        <v>13.528283753941249</v>
      </c>
      <c r="U1522" s="43">
        <f ca="1">_xll.BInterpol('Base CDI'!$H$4:$H$28,'Base CDI'!$I$4:$I$29,S1522,"Cubic","Extrapolate=Linear","MultiX=Average","Skip=True","Sort=True")</f>
        <v>13.503135004869295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47458</v>
      </c>
      <c r="T1523" s="43">
        <f ca="1">_xll.BInterpol('Base CDI'!$H$4:$H$28,'Base CDI'!$J$4:$J$29,S1523,"Cubic","Extrapolate=Linear","MultiX=Average","Skip=True","Sort=True")</f>
        <v>13.528707016214371</v>
      </c>
      <c r="U1523" s="43">
        <f ca="1">_xll.BInterpol('Base CDI'!$H$4:$H$28,'Base CDI'!$I$4:$I$29,S1523,"Cubic","Extrapolate=Linear","MultiX=Average","Skip=True","Sort=True")</f>
        <v>13.503566284107949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47459</v>
      </c>
      <c r="T1524" s="43">
        <f ca="1">_xll.BInterpol('Base CDI'!$H$4:$H$28,'Base CDI'!$J$4:$J$29,S1524,"Cubic","Extrapolate=Linear","MultiX=Average","Skip=True","Sort=True")</f>
        <v>13.529129955745082</v>
      </c>
      <c r="U1524" s="43">
        <f ca="1">_xll.BInterpol('Base CDI'!$H$4:$H$28,'Base CDI'!$I$4:$I$29,S1524,"Cubic","Extrapolate=Linear","MultiX=Average","Skip=True","Sort=True")</f>
        <v>13.50399704810059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47460</v>
      </c>
      <c r="T1525" s="43">
        <f ca="1">_xll.BInterpol('Base CDI'!$H$4:$H$28,'Base CDI'!$J$4:$J$29,S1525,"Cubic","Extrapolate=Linear","MultiX=Average","Skip=True","Sort=True")</f>
        <v>13.529552568534315</v>
      </c>
      <c r="U1525" s="43">
        <f ca="1">_xll.BInterpol('Base CDI'!$H$4:$H$28,'Base CDI'!$I$4:$I$29,S1525,"Cubic","Extrapolate=Linear","MultiX=Average","Skip=True","Sort=True")</f>
        <v>13.504427291944729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47461</v>
      </c>
      <c r="T1526" s="43">
        <f ca="1">_xll.BInterpol('Base CDI'!$H$4:$H$28,'Base CDI'!$J$4:$J$29,S1526,"Cubic","Extrapolate=Linear","MultiX=Average","Skip=True","Sort=True")</f>
        <v>13.529974850582995</v>
      </c>
      <c r="U1526" s="43">
        <f ca="1">_xll.BInterpol('Base CDI'!$H$4:$H$28,'Base CDI'!$I$4:$I$29,S1526,"Cubic","Extrapolate=Linear","MultiX=Average","Skip=True","Sort=True")</f>
        <v>13.504857010737876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47462</v>
      </c>
      <c r="T1527" s="43">
        <f ca="1">_xll.BInterpol('Base CDI'!$H$4:$H$28,'Base CDI'!$J$4:$J$29,S1527,"Cubic","Extrapolate=Linear","MultiX=Average","Skip=True","Sort=True")</f>
        <v>13.530396797892054</v>
      </c>
      <c r="U1527" s="43">
        <f ca="1">_xll.BInterpol('Base CDI'!$H$4:$H$28,'Base CDI'!$I$4:$I$29,S1527,"Cubic","Extrapolate=Linear","MultiX=Average","Skip=True","Sort=True")</f>
        <v>13.50528619957754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47463</v>
      </c>
      <c r="T1528" s="43">
        <f ca="1">_xll.BInterpol('Base CDI'!$H$4:$H$28,'Base CDI'!$J$4:$J$29,S1528,"Cubic","Extrapolate=Linear","MultiX=Average","Skip=True","Sort=True")</f>
        <v>13.530818406462418</v>
      </c>
      <c r="U1528" s="43">
        <f ca="1">_xll.BInterpol('Base CDI'!$H$4:$H$28,'Base CDI'!$I$4:$I$29,S1528,"Cubic","Extrapolate=Linear","MultiX=Average","Skip=True","Sort=True")</f>
        <v>13.505714853561228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47464</v>
      </c>
      <c r="T1529" s="43">
        <f ca="1">_xll.BInterpol('Base CDI'!$H$4:$H$28,'Base CDI'!$J$4:$J$29,S1529,"Cubic","Extrapolate=Linear","MultiX=Average","Skip=True","Sort=True")</f>
        <v>13.531239672295015</v>
      </c>
      <c r="U1529" s="43">
        <f ca="1">_xll.BInterpol('Base CDI'!$H$4:$H$28,'Base CDI'!$I$4:$I$29,S1529,"Cubic","Extrapolate=Linear","MultiX=Average","Skip=True","Sort=True")</f>
        <v>13.506142967786452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47465</v>
      </c>
      <c r="T1530" s="43">
        <f ca="1">_xll.BInterpol('Base CDI'!$H$4:$H$28,'Base CDI'!$J$4:$J$29,S1530,"Cubic","Extrapolate=Linear","MultiX=Average","Skip=True","Sort=True")</f>
        <v>13.531660591390775</v>
      </c>
      <c r="U1530" s="43">
        <f ca="1">_xll.BInterpol('Base CDI'!$H$4:$H$28,'Base CDI'!$I$4:$I$29,S1530,"Cubic","Extrapolate=Linear","MultiX=Average","Skip=True","Sort=True")</f>
        <v>13.506570537350722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47466</v>
      </c>
      <c r="T1531" s="43">
        <f ca="1">_xll.BInterpol('Base CDI'!$H$4:$H$28,'Base CDI'!$J$4:$J$29,S1531,"Cubic","Extrapolate=Linear","MultiX=Average","Skip=True","Sort=True")</f>
        <v>13.532081159750627</v>
      </c>
      <c r="U1531" s="43">
        <f ca="1">_xll.BInterpol('Base CDI'!$H$4:$H$28,'Base CDI'!$I$4:$I$29,S1531,"Cubic","Extrapolate=Linear","MultiX=Average","Skip=True","Sort=True")</f>
        <v>13.506997557351545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47467</v>
      </c>
      <c r="T1532" s="43">
        <f ca="1">_xll.BInterpol('Base CDI'!$H$4:$H$28,'Base CDI'!$J$4:$J$29,S1532,"Cubic","Extrapolate=Linear","MultiX=Average","Skip=True","Sort=True")</f>
        <v>13.532501373375498</v>
      </c>
      <c r="U1532" s="43">
        <f ca="1">_xll.BInterpol('Base CDI'!$H$4:$H$28,'Base CDI'!$I$4:$I$29,S1532,"Cubic","Extrapolate=Linear","MultiX=Average","Skip=True","Sort=True")</f>
        <v>13.507424022886431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47468</v>
      </c>
      <c r="T1533" s="43">
        <f ca="1">_xll.BInterpol('Base CDI'!$H$4:$H$28,'Base CDI'!$J$4:$J$29,S1533,"Cubic","Extrapolate=Linear","MultiX=Average","Skip=True","Sort=True")</f>
        <v>13.532921228266316</v>
      </c>
      <c r="U1533" s="43">
        <f ca="1">_xll.BInterpol('Base CDI'!$H$4:$H$28,'Base CDI'!$I$4:$I$29,S1533,"Cubic","Extrapolate=Linear","MultiX=Average","Skip=True","Sort=True")</f>
        <v>13.50784992905289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47469</v>
      </c>
      <c r="T1534" s="43">
        <f ca="1">_xll.BInterpol('Base CDI'!$H$4:$H$28,'Base CDI'!$J$4:$J$29,S1534,"Cubic","Extrapolate=Linear","MultiX=Average","Skip=True","Sort=True")</f>
        <v>13.533340720424011</v>
      </c>
      <c r="U1534" s="43">
        <f ca="1">_xll.BInterpol('Base CDI'!$H$4:$H$28,'Base CDI'!$I$4:$I$29,S1534,"Cubic","Extrapolate=Linear","MultiX=Average","Skip=True","Sort=True")</f>
        <v>13.508275270948433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47470</v>
      </c>
      <c r="T1535" s="43">
        <f ca="1">_xll.BInterpol('Base CDI'!$H$4:$H$28,'Base CDI'!$J$4:$J$29,S1535,"Cubic","Extrapolate=Linear","MultiX=Average","Skip=True","Sort=True")</f>
        <v>13.533759845849511</v>
      </c>
      <c r="U1535" s="43">
        <f ca="1">_xll.BInterpol('Base CDI'!$H$4:$H$28,'Base CDI'!$I$4:$I$29,S1535,"Cubic","Extrapolate=Linear","MultiX=Average","Skip=True","Sort=True")</f>
        <v>13.508700043670567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47471</v>
      </c>
      <c r="T1536" s="43">
        <f ca="1">_xll.BInterpol('Base CDI'!$H$4:$H$28,'Base CDI'!$J$4:$J$29,S1536,"Cubic","Extrapolate=Linear","MultiX=Average","Skip=True","Sort=True")</f>
        <v>13.534178600543745</v>
      </c>
      <c r="U1536" s="43">
        <f ca="1">_xll.BInterpol('Base CDI'!$H$4:$H$28,'Base CDI'!$I$4:$I$29,S1536,"Cubic","Extrapolate=Linear","MultiX=Average","Skip=True","Sort=True")</f>
        <v>13.509124242316801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47472</v>
      </c>
      <c r="T1537" s="43">
        <f ca="1">_xll.BInterpol('Base CDI'!$H$4:$H$28,'Base CDI'!$J$4:$J$29,S1537,"Cubic","Extrapolate=Linear","MultiX=Average","Skip=True","Sort=True")</f>
        <v>13.534596980507642</v>
      </c>
      <c r="U1537" s="43">
        <f ca="1">_xll.BInterpol('Base CDI'!$H$4:$H$28,'Base CDI'!$I$4:$I$29,S1537,"Cubic","Extrapolate=Linear","MultiX=Average","Skip=True","Sort=True")</f>
        <v>13.509547861984647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47473</v>
      </c>
      <c r="T1538" s="43">
        <f ca="1">_xll.BInterpol('Base CDI'!$H$4:$H$28,'Base CDI'!$J$4:$J$29,S1538,"Cubic","Extrapolate=Linear","MultiX=Average","Skip=True","Sort=True")</f>
        <v>13.535014981742128</v>
      </c>
      <c r="U1538" s="43">
        <f ca="1">_xll.BInterpol('Base CDI'!$H$4:$H$28,'Base CDI'!$I$4:$I$29,S1538,"Cubic","Extrapolate=Linear","MultiX=Average","Skip=True","Sort=True")</f>
        <v>13.509970897771613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47474</v>
      </c>
      <c r="T1539" s="43">
        <f ca="1">_xll.BInterpol('Base CDI'!$H$4:$H$28,'Base CDI'!$J$4:$J$29,S1539,"Cubic","Extrapolate=Linear","MultiX=Average","Skip=True","Sort=True")</f>
        <v>13.535432600248134</v>
      </c>
      <c r="U1539" s="43">
        <f ca="1">_xll.BInterpol('Base CDI'!$H$4:$H$28,'Base CDI'!$I$4:$I$29,S1539,"Cubic","Extrapolate=Linear","MultiX=Average","Skip=True","Sort=True")</f>
        <v>13.510393344775208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47475</v>
      </c>
      <c r="T1540" s="43">
        <f ca="1">_xll.BInterpol('Base CDI'!$H$4:$H$28,'Base CDI'!$J$4:$J$29,S1540,"Cubic","Extrapolate=Linear","MultiX=Average","Skip=True","Sort=True")</f>
        <v>13.535849832026587</v>
      </c>
      <c r="U1540" s="43">
        <f ca="1">_xll.BInterpol('Base CDI'!$H$4:$H$28,'Base CDI'!$I$4:$I$29,S1540,"Cubic","Extrapolate=Linear","MultiX=Average","Skip=True","Sort=True")</f>
        <v>13.510815198092942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47476</v>
      </c>
      <c r="T1541" s="43">
        <f ca="1">_xll.BInterpol('Base CDI'!$H$4:$H$28,'Base CDI'!$J$4:$J$29,S1541,"Cubic","Extrapolate=Linear","MultiX=Average","Skip=True","Sort=True")</f>
        <v>13.536266673078416</v>
      </c>
      <c r="U1541" s="43">
        <f ca="1">_xll.BInterpol('Base CDI'!$H$4:$H$28,'Base CDI'!$I$4:$I$29,S1541,"Cubic","Extrapolate=Linear","MultiX=Average","Skip=True","Sort=True")</f>
        <v>13.511236452822326</v>
      </c>
    </row>
    <row r="1542" spans="16:21" x14ac:dyDescent="0.25">
      <c r="P1542" s="10">
        <v>36754</v>
      </c>
      <c r="Q1542">
        <v>5.594074</v>
      </c>
      <c r="S1542" s="42">
        <f t="shared" ca="1" si="28"/>
        <v>47477</v>
      </c>
      <c r="T1542" s="43">
        <f ca="1">_xll.BInterpol('Base CDI'!$H$4:$H$28,'Base CDI'!$J$4:$J$29,S1542,"Cubic","Extrapolate=Linear","MultiX=Average","Skip=True","Sort=True")</f>
        <v>13.536683119404548</v>
      </c>
      <c r="U1542" s="43">
        <f ca="1">_xll.BInterpol('Base CDI'!$H$4:$H$28,'Base CDI'!$I$4:$I$29,S1542,"Cubic","Extrapolate=Linear","MultiX=Average","Skip=True","Sort=True")</f>
        <v>13.511657104060866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47478</v>
      </c>
      <c r="T1543" s="43">
        <f ca="1">_xll.BInterpol('Base CDI'!$H$4:$H$28,'Base CDI'!$J$4:$J$29,S1543,"Cubic","Extrapolate=Linear","MultiX=Average","Skip=True","Sort=True")</f>
        <v>13.537099167005916</v>
      </c>
      <c r="U1543" s="43">
        <f ca="1">_xll.BInterpol('Base CDI'!$H$4:$H$28,'Base CDI'!$I$4:$I$29,S1543,"Cubic","Extrapolate=Linear","MultiX=Average","Skip=True","Sort=True")</f>
        <v>13.512077146906073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47479</v>
      </c>
      <c r="T1544" s="43">
        <f ca="1">_xll.BInterpol('Base CDI'!$H$4:$H$28,'Base CDI'!$J$4:$J$29,S1544,"Cubic","Extrapolate=Linear","MultiX=Average","Skip=True","Sort=True")</f>
        <v>13.537514811883444</v>
      </c>
      <c r="U1544" s="43">
        <f ca="1">_xll.BInterpol('Base CDI'!$H$4:$H$28,'Base CDI'!$I$4:$I$29,S1544,"Cubic","Extrapolate=Linear","MultiX=Average","Skip=True","Sort=True")</f>
        <v>13.512496576455458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47480</v>
      </c>
      <c r="T1545" s="43">
        <f ca="1">_xll.BInterpol('Base CDI'!$H$4:$H$28,'Base CDI'!$J$4:$J$29,S1545,"Cubic","Extrapolate=Linear","MultiX=Average","Skip=True","Sort=True")</f>
        <v>13.537930050038062</v>
      </c>
      <c r="U1545" s="43">
        <f ca="1">_xll.BInterpol('Base CDI'!$H$4:$H$28,'Base CDI'!$I$4:$I$29,S1545,"Cubic","Extrapolate=Linear","MultiX=Average","Skip=True","Sort=True")</f>
        <v>13.512915387806528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47481</v>
      </c>
      <c r="T1546" s="43">
        <f ca="1">_xll.BInterpol('Base CDI'!$H$4:$H$28,'Base CDI'!$J$4:$J$29,S1546,"Cubic","Extrapolate=Linear","MultiX=Average","Skip=True","Sort=True")</f>
        <v>13.538344877470697</v>
      </c>
      <c r="U1546" s="43">
        <f ca="1">_xll.BInterpol('Base CDI'!$H$4:$H$28,'Base CDI'!$I$4:$I$29,S1546,"Cubic","Extrapolate=Linear","MultiX=Average","Skip=True","Sort=True")</f>
        <v>13.513333576056793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47482</v>
      </c>
      <c r="T1547" s="43">
        <f ca="1">_xll.BInterpol('Base CDI'!$H$4:$H$28,'Base CDI'!$J$4:$J$29,S1547,"Cubic","Extrapolate=Linear","MultiX=Average","Skip=True","Sort=True")</f>
        <v>13.538759290182282</v>
      </c>
      <c r="U1547" s="43">
        <f ca="1">_xll.BInterpol('Base CDI'!$H$4:$H$28,'Base CDI'!$I$4:$I$29,S1547,"Cubic","Extrapolate=Linear","MultiX=Average","Skip=True","Sort=True")</f>
        <v>13.513751136303764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47483</v>
      </c>
      <c r="T1548" s="43">
        <f ca="1">_xll.BInterpol('Base CDI'!$H$4:$H$28,'Base CDI'!$J$4:$J$29,S1548,"Cubic","Extrapolate=Linear","MultiX=Average","Skip=True","Sort=True")</f>
        <v>13.53917328417374</v>
      </c>
      <c r="U1548" s="43">
        <f ca="1">_xll.BInterpol('Base CDI'!$H$4:$H$28,'Base CDI'!$I$4:$I$29,S1548,"Cubic","Extrapolate=Linear","MultiX=Average","Skip=True","Sort=True")</f>
        <v>13.51416806364495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47484</v>
      </c>
      <c r="T1549" s="43">
        <f ca="1">_xll.BInterpol('Base CDI'!$H$4:$H$28,'Base CDI'!$J$4:$J$29,S1549,"Cubic","Extrapolate=Linear","MultiX=Average","Skip=True","Sort=True")</f>
        <v>13.539586855446004</v>
      </c>
      <c r="U1549" s="43">
        <f ca="1">_xll.BInterpol('Base CDI'!$H$4:$H$28,'Base CDI'!$I$4:$I$29,S1549,"Cubic","Extrapolate=Linear","MultiX=Average","Skip=True","Sort=True")</f>
        <v>13.514584353177858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47485</v>
      </c>
      <c r="T1550" s="43">
        <f ca="1">_xll.BInterpol('Base CDI'!$H$4:$H$28,'Base CDI'!$J$4:$J$29,S1550,"Cubic","Extrapolate=Linear","MultiX=Average","Skip=True","Sort=True")</f>
        <v>13.54</v>
      </c>
      <c r="U1550" s="43">
        <f ca="1">_xll.BInterpol('Base CDI'!$H$4:$H$28,'Base CDI'!$I$4:$I$29,S1550,"Cubic","Extrapolate=Linear","MultiX=Average","Skip=True","Sort=True")</f>
        <v>13.515000000000001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47486</v>
      </c>
      <c r="T1551" s="43">
        <f ca="1">_xll.BInterpol('Base CDI'!$H$4:$H$28,'Base CDI'!$J$4:$J$29,S1551,"Cubic","Extrapolate=Linear","MultiX=Average","Skip=True","Sort=True")</f>
        <v>13.540412714584845</v>
      </c>
      <c r="U1551" s="43">
        <f ca="1">_xll.BInterpol('Base CDI'!$H$4:$H$28,'Base CDI'!$I$4:$I$29,S1551,"Cubic","Extrapolate=Linear","MultiX=Average","Skip=True","Sort=True")</f>
        <v>13.515415000263406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47487</v>
      </c>
      <c r="T1552" s="43">
        <f ca="1">_xll.BInterpol('Base CDI'!$H$4:$H$28,'Base CDI'!$J$4:$J$29,S1552,"Cubic","Extrapolate=Linear","MultiX=Average","Skip=True","Sort=True")</f>
        <v>13.540824998942419</v>
      </c>
      <c r="U1552" s="43">
        <f ca="1">_xll.BInterpol('Base CDI'!$H$4:$H$28,'Base CDI'!$I$4:$I$29,S1552,"Cubic","Extrapolate=Linear","MultiX=Average","Skip=True","Sort=True")</f>
        <v>13.515829354338182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47488</v>
      </c>
      <c r="T1553" s="43">
        <f ca="1">_xll.BInterpol('Base CDI'!$H$4:$H$28,'Base CDI'!$J$4:$J$29,S1553,"Cubic","Extrapolate=Linear","MultiX=Average","Skip=True","Sort=True")</f>
        <v>13.54123685356279</v>
      </c>
      <c r="U1553" s="43">
        <f ca="1">_xll.BInterpol('Base CDI'!$H$4:$H$28,'Base CDI'!$I$4:$I$29,S1553,"Cubic","Extrapolate=Linear","MultiX=Average","Skip=True","Sort=True")</f>
        <v>13.516243063648961</v>
      </c>
    </row>
    <row r="1554" spans="16:21" x14ac:dyDescent="0.25">
      <c r="P1554" s="10">
        <v>36770</v>
      </c>
      <c r="Q1554">
        <v>5.634652</v>
      </c>
      <c r="S1554" s="42">
        <f t="shared" ca="1" si="29"/>
        <v>47489</v>
      </c>
      <c r="T1554" s="43">
        <f ca="1">_xll.BInterpol('Base CDI'!$H$4:$H$28,'Base CDI'!$J$4:$J$29,S1554,"Cubic","Extrapolate=Linear","MultiX=Average","Skip=True","Sort=True")</f>
        <v>13.541648278936021</v>
      </c>
      <c r="U1554" s="43">
        <f ca="1">_xll.BInterpol('Base CDI'!$H$4:$H$28,'Base CDI'!$I$4:$I$29,S1554,"Cubic","Extrapolate=Linear","MultiX=Average","Skip=True","Sort=True")</f>
        <v>13.516656129620371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47490</v>
      </c>
      <c r="T1555" s="43">
        <f ca="1">_xll.BInterpol('Base CDI'!$H$4:$H$28,'Base CDI'!$J$4:$J$29,S1555,"Cubic","Extrapolate=Linear","MultiX=Average","Skip=True","Sort=True")</f>
        <v>13.542059275552182</v>
      </c>
      <c r="U1555" s="43">
        <f ca="1">_xll.BInterpol('Base CDI'!$H$4:$H$28,'Base CDI'!$I$4:$I$29,S1555,"Cubic","Extrapolate=Linear","MultiX=Average","Skip=True","Sort=True")</f>
        <v>13.51706855367704</v>
      </c>
    </row>
    <row r="1556" spans="16:21" x14ac:dyDescent="0.25">
      <c r="P1556" s="10">
        <v>36774</v>
      </c>
      <c r="Q1556">
        <v>5.641438</v>
      </c>
      <c r="S1556" s="42">
        <f t="shared" ca="1" si="29"/>
        <v>47491</v>
      </c>
      <c r="T1556" s="43">
        <f ca="1">_xll.BInterpol('Base CDI'!$H$4:$H$28,'Base CDI'!$J$4:$J$29,S1556,"Cubic","Extrapolate=Linear","MultiX=Average","Skip=True","Sort=True")</f>
        <v>13.54246984390134</v>
      </c>
      <c r="U1556" s="43">
        <f ca="1">_xll.BInterpol('Base CDI'!$H$4:$H$28,'Base CDI'!$I$4:$I$29,S1556,"Cubic","Extrapolate=Linear","MultiX=Average","Skip=True","Sort=True")</f>
        <v>13.517480337243599</v>
      </c>
    </row>
    <row r="1557" spans="16:21" x14ac:dyDescent="0.25">
      <c r="P1557" s="10">
        <v>36775</v>
      </c>
      <c r="Q1557">
        <v>5.644838</v>
      </c>
      <c r="S1557" s="42">
        <f t="shared" ca="1" si="29"/>
        <v>47492</v>
      </c>
      <c r="T1557" s="43">
        <f ca="1">_xll.BInterpol('Base CDI'!$H$4:$H$28,'Base CDI'!$J$4:$J$29,S1557,"Cubic","Extrapolate=Linear","MultiX=Average","Skip=True","Sort=True")</f>
        <v>13.542879984473561</v>
      </c>
      <c r="U1557" s="43">
        <f ca="1">_xll.BInterpol('Base CDI'!$H$4:$H$28,'Base CDI'!$I$4:$I$29,S1557,"Cubic","Extrapolate=Linear","MultiX=Average","Skip=True","Sort=True")</f>
        <v>13.517891481744678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47493</v>
      </c>
      <c r="T1558" s="43">
        <f ca="1">_xll.BInterpol('Base CDI'!$H$4:$H$28,'Base CDI'!$J$4:$J$29,S1558,"Cubic","Extrapolate=Linear","MultiX=Average","Skip=True","Sort=True")</f>
        <v>13.543289697758913</v>
      </c>
      <c r="U1558" s="43">
        <f ca="1">_xll.BInterpol('Base CDI'!$H$4:$H$28,'Base CDI'!$I$4:$I$29,S1558,"Cubic","Extrapolate=Linear","MultiX=Average","Skip=True","Sort=True")</f>
        <v>13.518301988604907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47494</v>
      </c>
      <c r="T1559" s="43">
        <f ca="1">_xll.BInterpol('Base CDI'!$H$4:$H$28,'Base CDI'!$J$4:$J$29,S1559,"Cubic","Extrapolate=Linear","MultiX=Average","Skip=True","Sort=True")</f>
        <v>13.543698984247465</v>
      </c>
      <c r="U1559" s="43">
        <f ca="1">_xll.BInterpol('Base CDI'!$H$4:$H$28,'Base CDI'!$I$4:$I$29,S1559,"Cubic","Extrapolate=Linear","MultiX=Average","Skip=True","Sort=True")</f>
        <v>13.518711859248913</v>
      </c>
    </row>
    <row r="1560" spans="16:21" x14ac:dyDescent="0.25">
      <c r="P1560" s="10">
        <v>36781</v>
      </c>
      <c r="Q1560">
        <v>5.655087</v>
      </c>
      <c r="S1560" s="42">
        <f t="shared" ca="1" si="29"/>
        <v>47495</v>
      </c>
      <c r="T1560" s="43">
        <f ca="1">_xll.BInterpol('Base CDI'!$H$4:$H$28,'Base CDI'!$J$4:$J$29,S1560,"Cubic","Extrapolate=Linear","MultiX=Average","Skip=True","Sort=True")</f>
        <v>13.544107844429279</v>
      </c>
      <c r="U1560" s="43">
        <f ca="1">_xll.BInterpol('Base CDI'!$H$4:$H$28,'Base CDI'!$I$4:$I$29,S1560,"Cubic","Extrapolate=Linear","MultiX=Average","Skip=True","Sort=True")</f>
        <v>13.519121095101328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47496</v>
      </c>
      <c r="T1561" s="43">
        <f ca="1">_xll.BInterpol('Base CDI'!$H$4:$H$28,'Base CDI'!$J$4:$J$29,S1561,"Cubic","Extrapolate=Linear","MultiX=Average","Skip=True","Sort=True")</f>
        <v>13.544516278794427</v>
      </c>
      <c r="U1561" s="43">
        <f ca="1">_xll.BInterpol('Base CDI'!$H$4:$H$28,'Base CDI'!$I$4:$I$29,S1561,"Cubic","Extrapolate=Linear","MultiX=Average","Skip=True","Sort=True")</f>
        <v>13.51952969758678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47497</v>
      </c>
      <c r="T1562" s="43">
        <f ca="1">_xll.BInterpol('Base CDI'!$H$4:$H$28,'Base CDI'!$J$4:$J$29,S1562,"Cubic","Extrapolate=Linear","MultiX=Average","Skip=True","Sort=True")</f>
        <v>13.544924287832973</v>
      </c>
      <c r="U1562" s="43">
        <f ca="1">_xll.BInterpol('Base CDI'!$H$4:$H$28,'Base CDI'!$I$4:$I$29,S1562,"Cubic","Extrapolate=Linear","MultiX=Average","Skip=True","Sort=True")</f>
        <v>13.519937668129899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47498</v>
      </c>
      <c r="T1563" s="43">
        <f ca="1">_xll.BInterpol('Base CDI'!$H$4:$H$28,'Base CDI'!$J$4:$J$29,S1563,"Cubic","Extrapolate=Linear","MultiX=Average","Skip=True","Sort=True")</f>
        <v>13.545331872034987</v>
      </c>
      <c r="U1563" s="43">
        <f ca="1">_xll.BInterpol('Base CDI'!$H$4:$H$28,'Base CDI'!$I$4:$I$29,S1563,"Cubic","Extrapolate=Linear","MultiX=Average","Skip=True","Sort=True")</f>
        <v>13.520345008155314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47499</v>
      </c>
      <c r="T1564" s="43">
        <f ca="1">_xll.BInterpol('Base CDI'!$H$4:$H$28,'Base CDI'!$J$4:$J$29,S1564,"Cubic","Extrapolate=Linear","MultiX=Average","Skip=True","Sort=True")</f>
        <v>13.545739031890534</v>
      </c>
      <c r="U1564" s="43">
        <f ca="1">_xll.BInterpol('Base CDI'!$H$4:$H$28,'Base CDI'!$I$4:$I$29,S1564,"Cubic","Extrapolate=Linear","MultiX=Average","Skip=True","Sort=True")</f>
        <v>13.520751719087654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47500</v>
      </c>
      <c r="T1565" s="43">
        <f ca="1">_xll.BInterpol('Base CDI'!$H$4:$H$28,'Base CDI'!$J$4:$J$29,S1565,"Cubic","Extrapolate=Linear","MultiX=Average","Skip=True","Sort=True")</f>
        <v>13.546145767889682</v>
      </c>
      <c r="U1565" s="43">
        <f ca="1">_xll.BInterpol('Base CDI'!$H$4:$H$28,'Base CDI'!$I$4:$I$29,S1565,"Cubic","Extrapolate=Linear","MultiX=Average","Skip=True","Sort=True")</f>
        <v>13.521157802351549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47501</v>
      </c>
      <c r="T1566" s="43">
        <f ca="1">_xll.BInterpol('Base CDI'!$H$4:$H$28,'Base CDI'!$J$4:$J$29,S1566,"Cubic","Extrapolate=Linear","MultiX=Average","Skip=True","Sort=True")</f>
        <v>13.546552080522495</v>
      </c>
      <c r="U1566" s="43">
        <f ca="1">_xll.BInterpol('Base CDI'!$H$4:$H$28,'Base CDI'!$I$4:$I$29,S1566,"Cubic","Extrapolate=Linear","MultiX=Average","Skip=True","Sort=True")</f>
        <v>13.52156325937163</v>
      </c>
    </row>
    <row r="1567" spans="16:21" x14ac:dyDescent="0.25">
      <c r="P1567" s="10">
        <v>36790</v>
      </c>
      <c r="Q1567">
        <v>5.679125</v>
      </c>
      <c r="S1567" s="42">
        <f t="shared" ca="1" si="29"/>
        <v>47502</v>
      </c>
      <c r="T1567" s="43">
        <f ca="1">_xll.BInterpol('Base CDI'!$H$4:$H$28,'Base CDI'!$J$4:$J$29,S1567,"Cubic","Extrapolate=Linear","MultiX=Average","Skip=True","Sort=True")</f>
        <v>13.546957970279045</v>
      </c>
      <c r="U1567" s="43">
        <f ca="1">_xll.BInterpol('Base CDI'!$H$4:$H$28,'Base CDI'!$I$4:$I$29,S1567,"Cubic","Extrapolate=Linear","MultiX=Average","Skip=True","Sort=True")</f>
        <v>13.521968091572525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47503</v>
      </c>
      <c r="T1568" s="43">
        <f ca="1">_xll.BInterpol('Base CDI'!$H$4:$H$28,'Base CDI'!$J$4:$J$29,S1568,"Cubic","Extrapolate=Linear","MultiX=Average","Skip=True","Sort=True")</f>
        <v>13.547363437649398</v>
      </c>
      <c r="U1568" s="43">
        <f ca="1">_xll.BInterpol('Base CDI'!$H$4:$H$28,'Base CDI'!$I$4:$I$29,S1568,"Cubic","Extrapolate=Linear","MultiX=Average","Skip=True","Sort=True")</f>
        <v>13.522372300378862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47504</v>
      </c>
      <c r="T1569" s="43">
        <f ca="1">_xll.BInterpol('Base CDI'!$H$4:$H$28,'Base CDI'!$J$4:$J$29,S1569,"Cubic","Extrapolate=Linear","MultiX=Average","Skip=True","Sort=True")</f>
        <v>13.547768483123619</v>
      </c>
      <c r="U1569" s="43">
        <f ca="1">_xll.BInterpol('Base CDI'!$H$4:$H$28,'Base CDI'!$I$4:$I$29,S1569,"Cubic","Extrapolate=Linear","MultiX=Average","Skip=True","Sort=True")</f>
        <v>13.522775887215273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47505</v>
      </c>
      <c r="T1570" s="43">
        <f ca="1">_xll.BInterpol('Base CDI'!$H$4:$H$28,'Base CDI'!$J$4:$J$29,S1570,"Cubic","Extrapolate=Linear","MultiX=Average","Skip=True","Sort=True")</f>
        <v>13.548173107191776</v>
      </c>
      <c r="U1570" s="43">
        <f ca="1">_xll.BInterpol('Base CDI'!$H$4:$H$28,'Base CDI'!$I$4:$I$29,S1570,"Cubic","Extrapolate=Linear","MultiX=Average","Skip=True","Sort=True")</f>
        <v>13.523178853506387</v>
      </c>
    </row>
    <row r="1571" spans="16:21" x14ac:dyDescent="0.25">
      <c r="P1571" s="10">
        <v>36796</v>
      </c>
      <c r="Q1571">
        <v>5.692895</v>
      </c>
      <c r="S1571" s="42">
        <f t="shared" ca="1" si="29"/>
        <v>47506</v>
      </c>
      <c r="T1571" s="43">
        <f ca="1">_xll.BInterpol('Base CDI'!$H$4:$H$28,'Base CDI'!$J$4:$J$29,S1571,"Cubic","Extrapolate=Linear","MultiX=Average","Skip=True","Sort=True")</f>
        <v>13.548577310343937</v>
      </c>
      <c r="U1571" s="43">
        <f ca="1">_xll.BInterpol('Base CDI'!$H$4:$H$28,'Base CDI'!$I$4:$I$29,S1571,"Cubic","Extrapolate=Linear","MultiX=Average","Skip=True","Sort=True")</f>
        <v>13.523581200676833</v>
      </c>
    </row>
    <row r="1572" spans="16:21" x14ac:dyDescent="0.25">
      <c r="P1572" s="10">
        <v>36797</v>
      </c>
      <c r="Q1572">
        <v>5.696332</v>
      </c>
      <c r="S1572" s="42">
        <f t="shared" ca="1" si="29"/>
        <v>47507</v>
      </c>
      <c r="T1572" s="43">
        <f ca="1">_xll.BInterpol('Base CDI'!$H$4:$H$28,'Base CDI'!$J$4:$J$29,S1572,"Cubic","Extrapolate=Linear","MultiX=Average","Skip=True","Sort=True")</f>
        <v>13.548981093070168</v>
      </c>
      <c r="U1572" s="43">
        <f ca="1">_xll.BInterpol('Base CDI'!$H$4:$H$28,'Base CDI'!$I$4:$I$29,S1572,"Cubic","Extrapolate=Linear","MultiX=Average","Skip=True","Sort=True")</f>
        <v>13.52398293015124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47508</v>
      </c>
      <c r="T1573" s="43">
        <f ca="1">_xll.BInterpol('Base CDI'!$H$4:$H$28,'Base CDI'!$J$4:$J$29,S1573,"Cubic","Extrapolate=Linear","MultiX=Average","Skip=True","Sort=True")</f>
        <v>13.549384455860537</v>
      </c>
      <c r="U1573" s="43">
        <f ca="1">_xll.BInterpol('Base CDI'!$H$4:$H$28,'Base CDI'!$I$4:$I$29,S1573,"Cubic","Extrapolate=Linear","MultiX=Average","Skip=True","Sort=True")</f>
        <v>13.524384043354237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47509</v>
      </c>
      <c r="T1574" s="43">
        <f ca="1">_xll.BInterpol('Base CDI'!$H$4:$H$28,'Base CDI'!$J$4:$J$29,S1574,"Cubic","Extrapolate=Linear","MultiX=Average","Skip=True","Sort=True")</f>
        <v>13.54978739920511</v>
      </c>
      <c r="U1574" s="43">
        <f ca="1">_xll.BInterpol('Base CDI'!$H$4:$H$28,'Base CDI'!$I$4:$I$29,S1574,"Cubic","Extrapolate=Linear","MultiX=Average","Skip=True","Sort=True")</f>
        <v>13.524784541710456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47510</v>
      </c>
      <c r="T1575" s="43">
        <f ca="1">_xll.BInterpol('Base CDI'!$H$4:$H$28,'Base CDI'!$J$4:$J$29,S1575,"Cubic","Extrapolate=Linear","MultiX=Average","Skip=True","Sort=True")</f>
        <v>13.550189923593955</v>
      </c>
      <c r="U1575" s="43">
        <f ca="1">_xll.BInterpol('Base CDI'!$H$4:$H$28,'Base CDI'!$I$4:$I$29,S1575,"Cubic","Extrapolate=Linear","MultiX=Average","Skip=True","Sort=True")</f>
        <v>13.525184426644525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47511</v>
      </c>
      <c r="T1576" s="43">
        <f ca="1">_xll.BInterpol('Base CDI'!$H$4:$H$28,'Base CDI'!$J$4:$J$29,S1576,"Cubic","Extrapolate=Linear","MultiX=Average","Skip=True","Sort=True")</f>
        <v>13.550592029517139</v>
      </c>
      <c r="U1576" s="43">
        <f ca="1">_xll.BInterpol('Base CDI'!$H$4:$H$28,'Base CDI'!$I$4:$I$29,S1576,"Cubic","Extrapolate=Linear","MultiX=Average","Skip=True","Sort=True")</f>
        <v>13.525583699581071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47512</v>
      </c>
      <c r="T1577" s="43">
        <f ca="1">_xll.BInterpol('Base CDI'!$H$4:$H$28,'Base CDI'!$J$4:$J$29,S1577,"Cubic","Extrapolate=Linear","MultiX=Average","Skip=True","Sort=True")</f>
        <v>13.550993717464729</v>
      </c>
      <c r="U1577" s="43">
        <f ca="1">_xll.BInterpol('Base CDI'!$H$4:$H$28,'Base CDI'!$I$4:$I$29,S1577,"Cubic","Extrapolate=Linear","MultiX=Average","Skip=True","Sort=True")</f>
        <v>13.525982361944729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47513</v>
      </c>
      <c r="T1578" s="43">
        <f ca="1">_xll.BInterpol('Base CDI'!$H$4:$H$28,'Base CDI'!$J$4:$J$29,S1578,"Cubic","Extrapolate=Linear","MultiX=Average","Skip=True","Sort=True")</f>
        <v>13.551394987926793</v>
      </c>
      <c r="U1578" s="43">
        <f ca="1">_xll.BInterpol('Base CDI'!$H$4:$H$28,'Base CDI'!$I$4:$I$29,S1578,"Cubic","Extrapolate=Linear","MultiX=Average","Skip=True","Sort=True")</f>
        <v>13.526380415160123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47514</v>
      </c>
      <c r="T1579" s="43">
        <f ca="1">_xll.BInterpol('Base CDI'!$H$4:$H$28,'Base CDI'!$J$4:$J$29,S1579,"Cubic","Extrapolate=Linear","MultiX=Average","Skip=True","Sort=True")</f>
        <v>13.551795841393398</v>
      </c>
      <c r="U1579" s="43">
        <f ca="1">_xll.BInterpol('Base CDI'!$H$4:$H$28,'Base CDI'!$I$4:$I$29,S1579,"Cubic","Extrapolate=Linear","MultiX=Average","Skip=True","Sort=True")</f>
        <v>13.526777860651887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47515</v>
      </c>
      <c r="T1580" s="43">
        <f ca="1">_xll.BInterpol('Base CDI'!$H$4:$H$28,'Base CDI'!$J$4:$J$29,S1580,"Cubic","Extrapolate=Linear","MultiX=Average","Skip=True","Sort=True")</f>
        <v>13.552196278354609</v>
      </c>
      <c r="U1580" s="43">
        <f ca="1">_xll.BInterpol('Base CDI'!$H$4:$H$28,'Base CDI'!$I$4:$I$29,S1580,"Cubic","Extrapolate=Linear","MultiX=Average","Skip=True","Sort=True")</f>
        <v>13.527174699844645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47516</v>
      </c>
      <c r="T1581" s="43">
        <f ca="1">_xll.BInterpol('Base CDI'!$H$4:$H$28,'Base CDI'!$J$4:$J$29,S1581,"Cubic","Extrapolate=Linear","MultiX=Average","Skip=True","Sort=True")</f>
        <v>13.552596299300493</v>
      </c>
      <c r="U1581" s="43">
        <f ca="1">_xll.BInterpol('Base CDI'!$H$4:$H$28,'Base CDI'!$I$4:$I$29,S1581,"Cubic","Extrapolate=Linear","MultiX=Average","Skip=True","Sort=True")</f>
        <v>13.527570934163032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47517</v>
      </c>
      <c r="T1582" s="43">
        <f ca="1">_xll.BInterpol('Base CDI'!$H$4:$H$28,'Base CDI'!$J$4:$J$29,S1582,"Cubic","Extrapolate=Linear","MultiX=Average","Skip=True","Sort=True")</f>
        <v>13.552995904721122</v>
      </c>
      <c r="U1582" s="43">
        <f ca="1">_xll.BInterpol('Base CDI'!$H$4:$H$28,'Base CDI'!$I$4:$I$29,S1582,"Cubic","Extrapolate=Linear","MultiX=Average","Skip=True","Sort=True")</f>
        <v>13.527966565031674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47518</v>
      </c>
      <c r="T1583" s="43">
        <f ca="1">_xll.BInterpol('Base CDI'!$H$4:$H$28,'Base CDI'!$J$4:$J$29,S1583,"Cubic","Extrapolate=Linear","MultiX=Average","Skip=True","Sort=True")</f>
        <v>13.553395095106557</v>
      </c>
      <c r="U1583" s="43">
        <f ca="1">_xll.BInterpol('Base CDI'!$H$4:$H$28,'Base CDI'!$I$4:$I$29,S1583,"Cubic","Extrapolate=Linear","MultiX=Average","Skip=True","Sort=True")</f>
        <v>13.528361593875204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47519</v>
      </c>
      <c r="T1584" s="43">
        <f ca="1">_xll.BInterpol('Base CDI'!$H$4:$H$28,'Base CDI'!$J$4:$J$29,S1584,"Cubic","Extrapolate=Linear","MultiX=Average","Skip=True","Sort=True")</f>
        <v>13.553793870946869</v>
      </c>
      <c r="U1584" s="43">
        <f ca="1">_xll.BInterpol('Base CDI'!$H$4:$H$28,'Base CDI'!$I$4:$I$29,S1584,"Cubic","Extrapolate=Linear","MultiX=Average","Skip=True","Sort=True")</f>
        <v>13.528756022118246</v>
      </c>
    </row>
    <row r="1585" spans="16:21" x14ac:dyDescent="0.25">
      <c r="P1585" s="10">
        <v>36817</v>
      </c>
      <c r="Q1585">
        <v>5.741339</v>
      </c>
      <c r="S1585" s="42">
        <f t="shared" ca="1" si="29"/>
        <v>47520</v>
      </c>
      <c r="T1585" s="43">
        <f ca="1">_xll.BInterpol('Base CDI'!$H$4:$H$28,'Base CDI'!$J$4:$J$29,S1585,"Cubic","Extrapolate=Linear","MultiX=Average","Skip=True","Sort=True")</f>
        <v>13.554192232732124</v>
      </c>
      <c r="U1585" s="43">
        <f ca="1">_xll.BInterpol('Base CDI'!$H$4:$H$28,'Base CDI'!$I$4:$I$29,S1585,"Cubic","Extrapolate=Linear","MultiX=Average","Skip=True","Sort=True")</f>
        <v>13.529149851185434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47521</v>
      </c>
      <c r="T1586" s="43">
        <f ca="1">_xll.BInterpol('Base CDI'!$H$4:$H$28,'Base CDI'!$J$4:$J$29,S1586,"Cubic","Extrapolate=Linear","MultiX=Average","Skip=True","Sort=True")</f>
        <v>13.55459018095239</v>
      </c>
      <c r="U1586" s="43">
        <f ca="1">_xll.BInterpol('Base CDI'!$H$4:$H$28,'Base CDI'!$I$4:$I$29,S1586,"Cubic","Extrapolate=Linear","MultiX=Average","Skip=True","Sort=True")</f>
        <v>13.529543082501396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47522</v>
      </c>
      <c r="T1587" s="43">
        <f ca="1">_xll.BInterpol('Base CDI'!$H$4:$H$28,'Base CDI'!$J$4:$J$29,S1587,"Cubic","Extrapolate=Linear","MultiX=Average","Skip=True","Sort=True")</f>
        <v>13.554987716097733</v>
      </c>
      <c r="U1587" s="43">
        <f ca="1">_xll.BInterpol('Base CDI'!$H$4:$H$28,'Base CDI'!$I$4:$I$29,S1587,"Cubic","Extrapolate=Linear","MultiX=Average","Skip=True","Sort=True")</f>
        <v>13.52993571749076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47523</v>
      </c>
      <c r="T1588" s="43">
        <f ca="1">_xll.BInterpol('Base CDI'!$H$4:$H$28,'Base CDI'!$J$4:$J$29,S1588,"Cubic","Extrapolate=Linear","MultiX=Average","Skip=True","Sort=True")</f>
        <v>13.555384838658219</v>
      </c>
      <c r="U1588" s="43">
        <f ca="1">_xll.BInterpol('Base CDI'!$H$4:$H$28,'Base CDI'!$I$4:$I$29,S1588,"Cubic","Extrapolate=Linear","MultiX=Average","Skip=True","Sort=True")</f>
        <v>13.53032775757816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47524</v>
      </c>
      <c r="T1589" s="43">
        <f ca="1">_xll.BInterpol('Base CDI'!$H$4:$H$28,'Base CDI'!$J$4:$J$29,S1589,"Cubic","Extrapolate=Linear","MultiX=Average","Skip=True","Sort=True")</f>
        <v>13.555781549123918</v>
      </c>
      <c r="U1589" s="43">
        <f ca="1">_xll.BInterpol('Base CDI'!$H$4:$H$28,'Base CDI'!$I$4:$I$29,S1589,"Cubic","Extrapolate=Linear","MultiX=Average","Skip=True","Sort=True")</f>
        <v>13.53071920418822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47525</v>
      </c>
      <c r="T1590" s="43">
        <f ca="1">_xll.BInterpol('Base CDI'!$H$4:$H$28,'Base CDI'!$J$4:$J$29,S1590,"Cubic","Extrapolate=Linear","MultiX=Average","Skip=True","Sort=True")</f>
        <v>13.556177847984895</v>
      </c>
      <c r="U1590" s="43">
        <f ca="1">_xll.BInterpol('Base CDI'!$H$4:$H$28,'Base CDI'!$I$4:$I$29,S1590,"Cubic","Extrapolate=Linear","MultiX=Average","Skip=True","Sort=True")</f>
        <v>13.531110058745572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47526</v>
      </c>
      <c r="T1591" s="43">
        <f ca="1">_xll.BInterpol('Base CDI'!$H$4:$H$28,'Base CDI'!$J$4:$J$29,S1591,"Cubic","Extrapolate=Linear","MultiX=Average","Skip=True","Sort=True")</f>
        <v>13.556573735731217</v>
      </c>
      <c r="U1591" s="43">
        <f ca="1">_xll.BInterpol('Base CDI'!$H$4:$H$28,'Base CDI'!$I$4:$I$29,S1591,"Cubic","Extrapolate=Linear","MultiX=Average","Skip=True","Sort=True")</f>
        <v>13.531500322674846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47527</v>
      </c>
      <c r="T1592" s="43">
        <f ca="1">_xll.BInterpol('Base CDI'!$H$4:$H$28,'Base CDI'!$J$4:$J$29,S1592,"Cubic","Extrapolate=Linear","MultiX=Average","Skip=True","Sort=True")</f>
        <v>13.556969212852952</v>
      </c>
      <c r="U1592" s="43">
        <f ca="1">_xll.BInterpol('Base CDI'!$H$4:$H$28,'Base CDI'!$I$4:$I$29,S1592,"Cubic","Extrapolate=Linear","MultiX=Average","Skip=True","Sort=True")</f>
        <v>13.531889997400672</v>
      </c>
    </row>
    <row r="1593" spans="16:21" x14ac:dyDescent="0.25">
      <c r="P1593" s="10">
        <v>36829</v>
      </c>
      <c r="Q1593">
        <v>5.769209</v>
      </c>
      <c r="S1593" s="42">
        <f t="shared" ca="1" si="29"/>
        <v>47528</v>
      </c>
      <c r="T1593" s="43">
        <f ca="1">_xll.BInterpol('Base CDI'!$H$4:$H$28,'Base CDI'!$J$4:$J$29,S1593,"Cubic","Extrapolate=Linear","MultiX=Average","Skip=True","Sort=True")</f>
        <v>13.557364279840169</v>
      </c>
      <c r="U1593" s="43">
        <f ca="1">_xll.BInterpol('Base CDI'!$H$4:$H$28,'Base CDI'!$I$4:$I$29,S1593,"Cubic","Extrapolate=Linear","MultiX=Average","Skip=True","Sort=True")</f>
        <v>13.532279084347676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47529</v>
      </c>
      <c r="T1594" s="43">
        <f ca="1">_xll.BInterpol('Base CDI'!$H$4:$H$28,'Base CDI'!$J$4:$J$29,S1594,"Cubic","Extrapolate=Linear","MultiX=Average","Skip=True","Sort=True")</f>
        <v>13.55775893718293</v>
      </c>
      <c r="U1594" s="43">
        <f ca="1">_xll.BInterpol('Base CDI'!$H$4:$H$28,'Base CDI'!$I$4:$I$29,S1594,"Cubic","Extrapolate=Linear","MultiX=Average","Skip=True","Sort=True")</f>
        <v>13.532667584940492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47530</v>
      </c>
      <c r="T1595" s="43">
        <f ca="1">_xll.BInterpol('Base CDI'!$H$4:$H$28,'Base CDI'!$J$4:$J$29,S1595,"Cubic","Extrapolate=Linear","MultiX=Average","Skip=True","Sort=True")</f>
        <v>13.558153185371307</v>
      </c>
      <c r="U1595" s="43">
        <f ca="1">_xll.BInterpol('Base CDI'!$H$4:$H$28,'Base CDI'!$I$4:$I$29,S1595,"Cubic","Extrapolate=Linear","MultiX=Average","Skip=True","Sort=True")</f>
        <v>13.533055500603746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47531</v>
      </c>
      <c r="T1596" s="43">
        <f ca="1">_xll.BInterpol('Base CDI'!$H$4:$H$28,'Base CDI'!$J$4:$J$29,S1596,"Cubic","Extrapolate=Linear","MultiX=Average","Skip=True","Sort=True")</f>
        <v>13.558547024895365</v>
      </c>
      <c r="U1596" s="43">
        <f ca="1">_xll.BInterpol('Base CDI'!$H$4:$H$28,'Base CDI'!$I$4:$I$29,S1596,"Cubic","Extrapolate=Linear","MultiX=Average","Skip=True","Sort=True")</f>
        <v>13.533442832762068</v>
      </c>
    </row>
    <row r="1597" spans="16:21" x14ac:dyDescent="0.25">
      <c r="P1597" s="10">
        <v>36836</v>
      </c>
      <c r="Q1597">
        <v>5.783188</v>
      </c>
      <c r="S1597" s="42">
        <f t="shared" ca="1" si="29"/>
        <v>47532</v>
      </c>
      <c r="T1597" s="43">
        <f ca="1">_xll.BInterpol('Base CDI'!$H$4:$H$28,'Base CDI'!$J$4:$J$29,S1597,"Cubic","Extrapolate=Linear","MultiX=Average","Skip=True","Sort=True")</f>
        <v>13.558940456245173</v>
      </c>
      <c r="U1597" s="43">
        <f ca="1">_xll.BInterpol('Base CDI'!$H$4:$H$28,'Base CDI'!$I$4:$I$29,S1597,"Cubic","Extrapolate=Linear","MultiX=Average","Skip=True","Sort=True")</f>
        <v>13.53382958284009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47533</v>
      </c>
      <c r="T1598" s="43">
        <f ca="1">_xll.BInterpol('Base CDI'!$H$4:$H$28,'Base CDI'!$J$4:$J$29,S1598,"Cubic","Extrapolate=Linear","MultiX=Average","Skip=True","Sort=True")</f>
        <v>13.559333479910794</v>
      </c>
      <c r="U1598" s="43">
        <f ca="1">_xll.BInterpol('Base CDI'!$H$4:$H$28,'Base CDI'!$I$4:$I$29,S1598,"Cubic","Extrapolate=Linear","MultiX=Average","Skip=True","Sort=True")</f>
        <v>13.534215752262439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47534</v>
      </c>
      <c r="T1599" s="43">
        <f ca="1">_xll.BInterpol('Base CDI'!$H$4:$H$28,'Base CDI'!$J$4:$J$29,S1599,"Cubic","Extrapolate=Linear","MultiX=Average","Skip=True","Sort=True")</f>
        <v>13.559726096382299</v>
      </c>
      <c r="U1599" s="43">
        <f ca="1">_xll.BInterpol('Base CDI'!$H$4:$H$28,'Base CDI'!$I$4:$I$29,S1599,"Cubic","Extrapolate=Linear","MultiX=Average","Skip=True","Sort=True")</f>
        <v>13.534601342453744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47535</v>
      </c>
      <c r="T1600" s="43">
        <f ca="1">_xll.BInterpol('Base CDI'!$H$4:$H$28,'Base CDI'!$J$4:$J$29,S1600,"Cubic","Extrapolate=Linear","MultiX=Average","Skip=True","Sort=True")</f>
        <v>13.560118306149754</v>
      </c>
      <c r="U1600" s="43">
        <f ca="1">_xll.BInterpol('Base CDI'!$H$4:$H$28,'Base CDI'!$I$4:$I$29,S1600,"Cubic","Extrapolate=Linear","MultiX=Average","Skip=True","Sort=True")</f>
        <v>13.534986354838637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47536</v>
      </c>
      <c r="T1601" s="43">
        <f ca="1">_xll.BInterpol('Base CDI'!$H$4:$H$28,'Base CDI'!$J$4:$J$29,S1601,"Cubic","Extrapolate=Linear","MultiX=Average","Skip=True","Sort=True")</f>
        <v>13.560510109703225</v>
      </c>
      <c r="U1601" s="43">
        <f ca="1">_xll.BInterpol('Base CDI'!$H$4:$H$28,'Base CDI'!$I$4:$I$29,S1601,"Cubic","Extrapolate=Linear","MultiX=Average","Skip=True","Sort=True")</f>
        <v>13.535370790841746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47537</v>
      </c>
      <c r="T1602" s="43">
        <f ca="1">_xll.BInterpol('Base CDI'!$H$4:$H$28,'Base CDI'!$J$4:$J$29,S1602,"Cubic","Extrapolate=Linear","MultiX=Average","Skip=True","Sort=True")</f>
        <v>13.560901507532781</v>
      </c>
      <c r="U1602" s="43">
        <f ca="1">_xll.BInterpol('Base CDI'!$H$4:$H$28,'Base CDI'!$I$4:$I$29,S1602,"Cubic","Extrapolate=Linear","MultiX=Average","Skip=True","Sort=True")</f>
        <v>13.5357546518877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47538</v>
      </c>
      <c r="T1603" s="43">
        <f ca="1">_xll.BInterpol('Base CDI'!$H$4:$H$28,'Base CDI'!$J$4:$J$29,S1603,"Cubic","Extrapolate=Linear","MultiX=Average","Skip=True","Sort=True")</f>
        <v>13.561292500128488</v>
      </c>
      <c r="U1603" s="43">
        <f ca="1">_xll.BInterpol('Base CDI'!$H$4:$H$28,'Base CDI'!$I$4:$I$29,S1603,"Cubic","Extrapolate=Linear","MultiX=Average","Skip=True","Sort=True")</f>
        <v>13.536137939401129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47539</v>
      </c>
      <c r="T1604" s="43">
        <f ca="1">_xll.BInterpol('Base CDI'!$H$4:$H$28,'Base CDI'!$J$4:$J$29,S1604,"Cubic","Extrapolate=Linear","MultiX=Average","Skip=True","Sort=True")</f>
        <v>13.561683087980413</v>
      </c>
      <c r="U1604" s="43">
        <f ca="1">_xll.BInterpol('Base CDI'!$H$4:$H$28,'Base CDI'!$I$4:$I$29,S1604,"Cubic","Extrapolate=Linear","MultiX=Average","Skip=True","Sort=True")</f>
        <v>13.536520654806662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47540</v>
      </c>
      <c r="T1605" s="43">
        <f ca="1">_xll.BInterpol('Base CDI'!$H$4:$H$28,'Base CDI'!$J$4:$J$29,S1605,"Cubic","Extrapolate=Linear","MultiX=Average","Skip=True","Sort=True")</f>
        <v>13.562073271578623</v>
      </c>
      <c r="U1605" s="43">
        <f ca="1">_xll.BInterpol('Base CDI'!$H$4:$H$28,'Base CDI'!$I$4:$I$29,S1605,"Cubic","Extrapolate=Linear","MultiX=Average","Skip=True","Sort=True")</f>
        <v>13.53690279952893</v>
      </c>
    </row>
    <row r="1606" spans="16:21" x14ac:dyDescent="0.25">
      <c r="P1606" s="10">
        <v>36850</v>
      </c>
      <c r="Q1606">
        <v>5.814756</v>
      </c>
      <c r="S1606" s="42">
        <f t="shared" ca="1" si="29"/>
        <v>47541</v>
      </c>
      <c r="T1606" s="43">
        <f ca="1">_xll.BInterpol('Base CDI'!$H$4:$H$28,'Base CDI'!$J$4:$J$29,S1606,"Cubic","Extrapolate=Linear","MultiX=Average","Skip=True","Sort=True")</f>
        <v>13.562463051413186</v>
      </c>
      <c r="U1606" s="43">
        <f ca="1">_xll.BInterpol('Base CDI'!$H$4:$H$28,'Base CDI'!$I$4:$I$29,S1606,"Cubic","Extrapolate=Linear","MultiX=Average","Skip=True","Sort=True")</f>
        <v>13.537284374992561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47542</v>
      </c>
      <c r="T1607" s="43">
        <f ca="1">_xll.BInterpol('Base CDI'!$H$4:$H$28,'Base CDI'!$J$4:$J$29,S1607,"Cubic","Extrapolate=Linear","MultiX=Average","Skip=True","Sort=True")</f>
        <v>13.562852427974168</v>
      </c>
      <c r="U1607" s="43">
        <f ca="1">_xll.BInterpol('Base CDI'!$H$4:$H$28,'Base CDI'!$I$4:$I$29,S1607,"Cubic","Extrapolate=Linear","MultiX=Average","Skip=True","Sort=True")</f>
        <v>13.537665382622185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47543</v>
      </c>
      <c r="T1608" s="43">
        <f ca="1">_xll.BInterpol('Base CDI'!$H$4:$H$28,'Base CDI'!$J$4:$J$29,S1608,"Cubic","Extrapolate=Linear","MultiX=Average","Skip=True","Sort=True")</f>
        <v>13.563241401751638</v>
      </c>
      <c r="U1608" s="43">
        <f ca="1">_xll.BInterpol('Base CDI'!$H$4:$H$28,'Base CDI'!$I$4:$I$29,S1608,"Cubic","Extrapolate=Linear","MultiX=Average","Skip=True","Sort=True")</f>
        <v>13.538045823842431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47544</v>
      </c>
      <c r="T1609" s="43">
        <f ca="1">_xll.BInterpol('Base CDI'!$H$4:$H$28,'Base CDI'!$J$4:$J$29,S1609,"Cubic","Extrapolate=Linear","MultiX=Average","Skip=True","Sort=True")</f>
        <v>13.563629973235662</v>
      </c>
      <c r="U1609" s="43">
        <f ca="1">_xll.BInterpol('Base CDI'!$H$4:$H$28,'Base CDI'!$I$4:$I$29,S1609,"Cubic","Extrapolate=Linear","MultiX=Average","Skip=True","Sort=True")</f>
        <v>13.538425700077928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47545</v>
      </c>
      <c r="T1610" s="43">
        <f ca="1">_xll.BInterpol('Base CDI'!$H$4:$H$28,'Base CDI'!$J$4:$J$29,S1610,"Cubic","Extrapolate=Linear","MultiX=Average","Skip=True","Sort=True")</f>
        <v>13.564018142916305</v>
      </c>
      <c r="U1610" s="43">
        <f ca="1">_xll.BInterpol('Base CDI'!$H$4:$H$28,'Base CDI'!$I$4:$I$29,S1610,"Cubic","Extrapolate=Linear","MultiX=Average","Skip=True","Sort=True")</f>
        <v>13.538805012753308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47546</v>
      </c>
      <c r="T1611" s="43">
        <f ca="1">_xll.BInterpol('Base CDI'!$H$4:$H$28,'Base CDI'!$J$4:$J$29,S1611,"Cubic","Extrapolate=Linear","MultiX=Average","Skip=True","Sort=True")</f>
        <v>13.564405911283638</v>
      </c>
      <c r="U1611" s="43">
        <f ca="1">_xll.BInterpol('Base CDI'!$H$4:$H$28,'Base CDI'!$I$4:$I$29,S1611,"Cubic","Extrapolate=Linear","MultiX=Average","Skip=True","Sort=True")</f>
        <v>13.539183763293197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47547</v>
      </c>
      <c r="T1612" s="43">
        <f ca="1">_xll.BInterpol('Base CDI'!$H$4:$H$28,'Base CDI'!$J$4:$J$29,S1612,"Cubic","Extrapolate=Linear","MultiX=Average","Skip=True","Sort=True")</f>
        <v>13.564793278827725</v>
      </c>
      <c r="U1612" s="43">
        <f ca="1">_xll.BInterpol('Base CDI'!$H$4:$H$28,'Base CDI'!$I$4:$I$29,S1612,"Cubic","Extrapolate=Linear","MultiX=Average","Skip=True","Sort=True")</f>
        <v>13.539561953122227</v>
      </c>
    </row>
    <row r="1613" spans="16:21" x14ac:dyDescent="0.25">
      <c r="P1613" s="10">
        <v>36859</v>
      </c>
      <c r="Q1613">
        <v>5.839385</v>
      </c>
      <c r="S1613" s="42">
        <f t="shared" ca="1" si="30"/>
        <v>47548</v>
      </c>
      <c r="T1613" s="43">
        <f ca="1">_xll.BInterpol('Base CDI'!$H$4:$H$28,'Base CDI'!$J$4:$J$29,S1613,"Cubic","Extrapolate=Linear","MultiX=Average","Skip=True","Sort=True")</f>
        <v>13.565180246038635</v>
      </c>
      <c r="U1613" s="43">
        <f ca="1">_xll.BInterpol('Base CDI'!$H$4:$H$28,'Base CDI'!$I$4:$I$29,S1613,"Cubic","Extrapolate=Linear","MultiX=Average","Skip=True","Sort=True")</f>
        <v>13.539939583665028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47549</v>
      </c>
      <c r="T1614" s="43">
        <f ca="1">_xll.BInterpol('Base CDI'!$H$4:$H$28,'Base CDI'!$J$4:$J$29,S1614,"Cubic","Extrapolate=Linear","MultiX=Average","Skip=True","Sort=True")</f>
        <v>13.565566813406434</v>
      </c>
      <c r="U1614" s="43">
        <f ca="1">_xll.BInterpol('Base CDI'!$H$4:$H$28,'Base CDI'!$I$4:$I$29,S1614,"Cubic","Extrapolate=Linear","MultiX=Average","Skip=True","Sort=True")</f>
        <v>13.540316656346226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47550</v>
      </c>
      <c r="T1615" s="43">
        <f ca="1">_xll.BInterpol('Base CDI'!$H$4:$H$28,'Base CDI'!$J$4:$J$29,S1615,"Cubic","Extrapolate=Linear","MultiX=Average","Skip=True","Sort=True")</f>
        <v>13.565952981421189</v>
      </c>
      <c r="U1615" s="43">
        <f ca="1">_xll.BInterpol('Base CDI'!$H$4:$H$28,'Base CDI'!$I$4:$I$29,S1615,"Cubic","Extrapolate=Linear","MultiX=Average","Skip=True","Sort=True")</f>
        <v>13.540693172590455</v>
      </c>
    </row>
    <row r="1616" spans="16:21" x14ac:dyDescent="0.25">
      <c r="P1616" s="10">
        <v>36864</v>
      </c>
      <c r="Q1616">
        <v>5.849933</v>
      </c>
      <c r="S1616" s="42">
        <f t="shared" ca="1" si="30"/>
        <v>47551</v>
      </c>
      <c r="T1616" s="43">
        <f ca="1">_xll.BInterpol('Base CDI'!$H$4:$H$28,'Base CDI'!$J$4:$J$29,S1616,"Cubic","Extrapolate=Linear","MultiX=Average","Skip=True","Sort=True")</f>
        <v>13.566338750572969</v>
      </c>
      <c r="U1616" s="43">
        <f ca="1">_xll.BInterpol('Base CDI'!$H$4:$H$28,'Base CDI'!$I$4:$I$29,S1616,"Cubic","Extrapolate=Linear","MultiX=Average","Skip=True","Sort=True")</f>
        <v>13.54106913382234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47552</v>
      </c>
      <c r="T1617" s="43">
        <f ca="1">_xll.BInterpol('Base CDI'!$H$4:$H$28,'Base CDI'!$J$4:$J$29,S1617,"Cubic","Extrapolate=Linear","MultiX=Average","Skip=True","Sort=True")</f>
        <v>13.566724121351839</v>
      </c>
      <c r="U1617" s="43">
        <f ca="1">_xll.BInterpol('Base CDI'!$H$4:$H$28,'Base CDI'!$I$4:$I$29,S1617,"Cubic","Extrapolate=Linear","MultiX=Average","Skip=True","Sort=True")</f>
        <v>13.541444541466513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47553</v>
      </c>
      <c r="T1618" s="43">
        <f ca="1">_xll.BInterpol('Base CDI'!$H$4:$H$28,'Base CDI'!$J$4:$J$29,S1618,"Cubic","Extrapolate=Linear","MultiX=Average","Skip=True","Sort=True")</f>
        <v>13.567109094247868</v>
      </c>
      <c r="U1618" s="43">
        <f ca="1">_xll.BInterpol('Base CDI'!$H$4:$H$28,'Base CDI'!$I$4:$I$29,S1618,"Cubic","Extrapolate=Linear","MultiX=Average","Skip=True","Sort=True")</f>
        <v>13.541819396947604</v>
      </c>
    </row>
    <row r="1619" spans="16:21" x14ac:dyDescent="0.25">
      <c r="P1619" s="10">
        <v>36867</v>
      </c>
      <c r="Q1619">
        <v>5.860493</v>
      </c>
      <c r="S1619" s="42">
        <f t="shared" ca="1" si="30"/>
        <v>47554</v>
      </c>
      <c r="T1619" s="43">
        <f ca="1">_xll.BInterpol('Base CDI'!$H$4:$H$28,'Base CDI'!$J$4:$J$29,S1619,"Cubic","Extrapolate=Linear","MultiX=Average","Skip=True","Sort=True")</f>
        <v>13.567493669751121</v>
      </c>
      <c r="U1619" s="43">
        <f ca="1">_xll.BInterpol('Base CDI'!$H$4:$H$28,'Base CDI'!$I$4:$I$29,S1619,"Cubic","Extrapolate=Linear","MultiX=Average","Skip=True","Sort=True")</f>
        <v>13.542193701690241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47555</v>
      </c>
      <c r="T1620" s="43">
        <f ca="1">_xll.BInterpol('Base CDI'!$H$4:$H$28,'Base CDI'!$J$4:$J$29,S1620,"Cubic","Extrapolate=Linear","MultiX=Average","Skip=True","Sort=True")</f>
        <v>13.567877848351667</v>
      </c>
      <c r="U1620" s="43">
        <f ca="1">_xll.BInterpol('Base CDI'!$H$4:$H$28,'Base CDI'!$I$4:$I$29,S1620,"Cubic","Extrapolate=Linear","MultiX=Average","Skip=True","Sort=True")</f>
        <v>13.542567457119054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47556</v>
      </c>
      <c r="T1621" s="43">
        <f ca="1">_xll.BInterpol('Base CDI'!$H$4:$H$28,'Base CDI'!$J$4:$J$29,S1621,"Cubic","Extrapolate=Linear","MultiX=Average","Skip=True","Sort=True")</f>
        <v>13.568261630539572</v>
      </c>
      <c r="U1621" s="43">
        <f ca="1">_xll.BInterpol('Base CDI'!$H$4:$H$28,'Base CDI'!$I$4:$I$29,S1621,"Cubic","Extrapolate=Linear","MultiX=Average","Skip=True","Sort=True")</f>
        <v>13.542940664658671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47557</v>
      </c>
      <c r="T1622" s="43">
        <f ca="1">_xll.BInterpol('Base CDI'!$H$4:$H$28,'Base CDI'!$J$4:$J$29,S1622,"Cubic","Extrapolate=Linear","MultiX=Average","Skip=True","Sort=True")</f>
        <v>13.568645016804902</v>
      </c>
      <c r="U1622" s="43">
        <f ca="1">_xll.BInterpol('Base CDI'!$H$4:$H$28,'Base CDI'!$I$4:$I$29,S1622,"Cubic","Extrapolate=Linear","MultiX=Average","Skip=True","Sort=True")</f>
        <v>13.543313325733726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47558</v>
      </c>
      <c r="T1623" s="43">
        <f ca="1">_xll.BInterpol('Base CDI'!$H$4:$H$28,'Base CDI'!$J$4:$J$29,S1623,"Cubic","Extrapolate=Linear","MultiX=Average","Skip=True","Sort=True")</f>
        <v>13.569028007637728</v>
      </c>
      <c r="U1623" s="43">
        <f ca="1">_xll.BInterpol('Base CDI'!$H$4:$H$28,'Base CDI'!$I$4:$I$29,S1623,"Cubic","Extrapolate=Linear","MultiX=Average","Skip=True","Sort=True")</f>
        <v>13.543685441768842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47559</v>
      </c>
      <c r="T1624" s="43">
        <f ca="1">_xll.BInterpol('Base CDI'!$H$4:$H$28,'Base CDI'!$J$4:$J$29,S1624,"Cubic","Extrapolate=Linear","MultiX=Average","Skip=True","Sort=True")</f>
        <v>13.569410603528114</v>
      </c>
      <c r="U1624" s="43">
        <f ca="1">_xll.BInterpol('Base CDI'!$H$4:$H$28,'Base CDI'!$I$4:$I$29,S1624,"Cubic","Extrapolate=Linear","MultiX=Average","Skip=True","Sort=True")</f>
        <v>13.544057014188654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47560</v>
      </c>
      <c r="T1625" s="43">
        <f ca="1">_xll.BInterpol('Base CDI'!$H$4:$H$28,'Base CDI'!$J$4:$J$29,S1625,"Cubic","Extrapolate=Linear","MultiX=Average","Skip=True","Sort=True")</f>
        <v>13.569792804966127</v>
      </c>
      <c r="U1625" s="43">
        <f ca="1">_xll.BInterpol('Base CDI'!$H$4:$H$28,'Base CDI'!$I$4:$I$29,S1625,"Cubic","Extrapolate=Linear","MultiX=Average","Skip=True","Sort=True")</f>
        <v>13.544428044417788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47561</v>
      </c>
      <c r="T1626" s="43">
        <f ca="1">_xll.BInterpol('Base CDI'!$H$4:$H$28,'Base CDI'!$J$4:$J$29,S1626,"Cubic","Extrapolate=Linear","MultiX=Average","Skip=True","Sort=True")</f>
        <v>13.570174612441836</v>
      </c>
      <c r="U1626" s="43">
        <f ca="1">_xll.BInterpol('Base CDI'!$H$4:$H$28,'Base CDI'!$I$4:$I$29,S1626,"Cubic","Extrapolate=Linear","MultiX=Average","Skip=True","Sort=True")</f>
        <v>13.544798533880876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47562</v>
      </c>
      <c r="T1627" s="43">
        <f ca="1">_xll.BInterpol('Base CDI'!$H$4:$H$28,'Base CDI'!$J$4:$J$29,S1627,"Cubic","Extrapolate=Linear","MultiX=Average","Skip=True","Sort=True")</f>
        <v>13.570556026445304</v>
      </c>
      <c r="U1627" s="43">
        <f ca="1">_xll.BInterpol('Base CDI'!$H$4:$H$28,'Base CDI'!$I$4:$I$29,S1627,"Cubic","Extrapolate=Linear","MultiX=Average","Skip=True","Sort=True")</f>
        <v>13.545168484002545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47563</v>
      </c>
      <c r="T1628" s="43">
        <f ca="1">_xll.BInterpol('Base CDI'!$H$4:$H$28,'Base CDI'!$J$4:$J$29,S1628,"Cubic","Extrapolate=Linear","MultiX=Average","Skip=True","Sort=True")</f>
        <v>13.570937047466604</v>
      </c>
      <c r="U1628" s="43">
        <f ca="1">_xll.BInterpol('Base CDI'!$H$4:$H$28,'Base CDI'!$I$4:$I$29,S1628,"Cubic","Extrapolate=Linear","MultiX=Average","Skip=True","Sort=True")</f>
        <v>13.545537896207428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47564</v>
      </c>
      <c r="T1629" s="43">
        <f ca="1">_xll.BInterpol('Base CDI'!$H$4:$H$28,'Base CDI'!$J$4:$J$29,S1629,"Cubic","Extrapolate=Linear","MultiX=Average","Skip=True","Sort=True")</f>
        <v>13.5713176759958</v>
      </c>
      <c r="U1629" s="43">
        <f ca="1">_xll.BInterpol('Base CDI'!$H$4:$H$28,'Base CDI'!$I$4:$I$29,S1629,"Cubic","Extrapolate=Linear","MultiX=Average","Skip=True","Sort=True")</f>
        <v>13.54590677192015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47565</v>
      </c>
      <c r="T1630" s="43">
        <f ca="1">_xll.BInterpol('Base CDI'!$H$4:$H$28,'Base CDI'!$J$4:$J$29,S1630,"Cubic","Extrapolate=Linear","MultiX=Average","Skip=True","Sort=True")</f>
        <v>13.571697912522959</v>
      </c>
      <c r="U1630" s="43">
        <f ca="1">_xll.BInterpol('Base CDI'!$H$4:$H$28,'Base CDI'!$I$4:$I$29,S1630,"Cubic","Extrapolate=Linear","MultiX=Average","Skip=True","Sort=True")</f>
        <v>13.546275112565343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47566</v>
      </c>
      <c r="T1631" s="43">
        <f ca="1">_xll.BInterpol('Base CDI'!$H$4:$H$28,'Base CDI'!$J$4:$J$29,S1631,"Cubic","Extrapolate=Linear","MultiX=Average","Skip=True","Sort=True")</f>
        <v>13.572077757538148</v>
      </c>
      <c r="U1631" s="43">
        <f ca="1">_xll.BInterpol('Base CDI'!$H$4:$H$28,'Base CDI'!$I$4:$I$29,S1631,"Cubic","Extrapolate=Linear","MultiX=Average","Skip=True","Sort=True")</f>
        <v>13.546642919567637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47567</v>
      </c>
      <c r="T1632" s="43">
        <f ca="1">_xll.BInterpol('Base CDI'!$H$4:$H$28,'Base CDI'!$J$4:$J$29,S1632,"Cubic","Extrapolate=Linear","MultiX=Average","Skip=True","Sort=True")</f>
        <v>13.572457211531436</v>
      </c>
      <c r="U1632" s="43">
        <f ca="1">_xll.BInterpol('Base CDI'!$H$4:$H$28,'Base CDI'!$I$4:$I$29,S1632,"Cubic","Extrapolate=Linear","MultiX=Average","Skip=True","Sort=True")</f>
        <v>13.54701019435166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47568</v>
      </c>
      <c r="T1633" s="43">
        <f ca="1">_xll.BInterpol('Base CDI'!$H$4:$H$28,'Base CDI'!$J$4:$J$29,S1633,"Cubic","Extrapolate=Linear","MultiX=Average","Skip=True","Sort=True")</f>
        <v>13.572836274992888</v>
      </c>
      <c r="U1633" s="43">
        <f ca="1">_xll.BInterpol('Base CDI'!$H$4:$H$28,'Base CDI'!$I$4:$I$29,S1633,"Cubic","Extrapolate=Linear","MultiX=Average","Skip=True","Sort=True")</f>
        <v>13.547376938342042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47569</v>
      </c>
      <c r="T1634" s="43">
        <f ca="1">_xll.BInterpol('Base CDI'!$H$4:$H$28,'Base CDI'!$J$4:$J$29,S1634,"Cubic","Extrapolate=Linear","MultiX=Average","Skip=True","Sort=True")</f>
        <v>13.573214948412572</v>
      </c>
      <c r="U1634" s="43">
        <f ca="1">_xll.BInterpol('Base CDI'!$H$4:$H$28,'Base CDI'!$I$4:$I$29,S1634,"Cubic","Extrapolate=Linear","MultiX=Average","Skip=True","Sort=True")</f>
        <v>13.547743152963413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47570</v>
      </c>
      <c r="T1635" s="43">
        <f ca="1">_xll.BInterpol('Base CDI'!$H$4:$H$28,'Base CDI'!$J$4:$J$29,S1635,"Cubic","Extrapolate=Linear","MultiX=Average","Skip=True","Sort=True")</f>
        <v>13.573593232280553</v>
      </c>
      <c r="U1635" s="43">
        <f ca="1">_xll.BInterpol('Base CDI'!$H$4:$H$28,'Base CDI'!$I$4:$I$29,S1635,"Cubic","Extrapolate=Linear","MultiX=Average","Skip=True","Sort=True")</f>
        <v>13.548108839640401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47571</v>
      </c>
      <c r="T1636" s="43">
        <f ca="1">_xll.BInterpol('Base CDI'!$H$4:$H$28,'Base CDI'!$J$4:$J$29,S1636,"Cubic","Extrapolate=Linear","MultiX=Average","Skip=True","Sort=True")</f>
        <v>13.573971127086901</v>
      </c>
      <c r="U1636" s="43">
        <f ca="1">_xll.BInterpol('Base CDI'!$H$4:$H$28,'Base CDI'!$I$4:$I$29,S1636,"Cubic","Extrapolate=Linear","MultiX=Average","Skip=True","Sort=True")</f>
        <v>13.548473999797636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47572</v>
      </c>
      <c r="T1637" s="43">
        <f ca="1">_xll.BInterpol('Base CDI'!$H$4:$H$28,'Base CDI'!$J$4:$J$29,S1637,"Cubic","Extrapolate=Linear","MultiX=Average","Skip=True","Sort=True")</f>
        <v>13.574348633321684</v>
      </c>
      <c r="U1637" s="43">
        <f ca="1">_xll.BInterpol('Base CDI'!$H$4:$H$28,'Base CDI'!$I$4:$I$29,S1637,"Cubic","Extrapolate=Linear","MultiX=Average","Skip=True","Sort=True")</f>
        <v>13.54883863485975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47573</v>
      </c>
      <c r="T1638" s="43">
        <f ca="1">_xll.BInterpol('Base CDI'!$H$4:$H$28,'Base CDI'!$J$4:$J$29,S1638,"Cubic","Extrapolate=Linear","MultiX=Average","Skip=True","Sort=True")</f>
        <v>13.574725751474967</v>
      </c>
      <c r="U1638" s="43">
        <f ca="1">_xll.BInterpol('Base CDI'!$H$4:$H$28,'Base CDI'!$I$4:$I$29,S1638,"Cubic","Extrapolate=Linear","MultiX=Average","Skip=True","Sort=True")</f>
        <v>13.549202746251369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47574</v>
      </c>
      <c r="T1639" s="43">
        <f ca="1">_xll.BInterpol('Base CDI'!$H$4:$H$28,'Base CDI'!$J$4:$J$29,S1639,"Cubic","Extrapolate=Linear","MultiX=Average","Skip=True","Sort=True")</f>
        <v>13.575102482036815</v>
      </c>
      <c r="U1639" s="43">
        <f ca="1">_xll.BInterpol('Base CDI'!$H$4:$H$28,'Base CDI'!$I$4:$I$29,S1639,"Cubic","Extrapolate=Linear","MultiX=Average","Skip=True","Sort=True")</f>
        <v>13.549566335397126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47575</v>
      </c>
      <c r="T1640" s="43">
        <f ca="1">_xll.BInterpol('Base CDI'!$H$4:$H$28,'Base CDI'!$J$4:$J$29,S1640,"Cubic","Extrapolate=Linear","MultiX=Average","Skip=True","Sort=True")</f>
        <v>13.575478825497299</v>
      </c>
      <c r="U1640" s="43">
        <f ca="1">_xll.BInterpol('Base CDI'!$H$4:$H$28,'Base CDI'!$I$4:$I$29,S1640,"Cubic","Extrapolate=Linear","MultiX=Average","Skip=True","Sort=True")</f>
        <v>13.549929403721645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47576</v>
      </c>
      <c r="T1641" s="43">
        <f ca="1">_xll.BInterpol('Base CDI'!$H$4:$H$28,'Base CDI'!$J$4:$J$29,S1641,"Cubic","Extrapolate=Linear","MultiX=Average","Skip=True","Sort=True")</f>
        <v>13.575854782346486</v>
      </c>
      <c r="U1641" s="43">
        <f ca="1">_xll.BInterpol('Base CDI'!$H$4:$H$28,'Base CDI'!$I$4:$I$29,S1641,"Cubic","Extrapolate=Linear","MultiX=Average","Skip=True","Sort=True")</f>
        <v>13.550291952649561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47577</v>
      </c>
      <c r="T1642" s="43">
        <f ca="1">_xll.BInterpol('Base CDI'!$H$4:$H$28,'Base CDI'!$J$4:$J$29,S1642,"Cubic","Extrapolate=Linear","MultiX=Average","Skip=True","Sort=True")</f>
        <v>13.57623035307444</v>
      </c>
      <c r="U1642" s="43">
        <f ca="1">_xll.BInterpol('Base CDI'!$H$4:$H$28,'Base CDI'!$I$4:$I$29,S1642,"Cubic","Extrapolate=Linear","MultiX=Average","Skip=True","Sort=True")</f>
        <v>13.550653983605502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47578</v>
      </c>
      <c r="T1643" s="43">
        <f ca="1">_xll.BInterpol('Base CDI'!$H$4:$H$28,'Base CDI'!$J$4:$J$29,S1643,"Cubic","Extrapolate=Linear","MultiX=Average","Skip=True","Sort=True")</f>
        <v>13.576605538171231</v>
      </c>
      <c r="U1643" s="43">
        <f ca="1">_xll.BInterpol('Base CDI'!$H$4:$H$28,'Base CDI'!$I$4:$I$29,S1643,"Cubic","Extrapolate=Linear","MultiX=Average","Skip=True","Sort=True")</f>
        <v>13.551015498014094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47579</v>
      </c>
      <c r="T1644" s="43">
        <f ca="1">_xll.BInterpol('Base CDI'!$H$4:$H$28,'Base CDI'!$J$4:$J$29,S1644,"Cubic","Extrapolate=Linear","MultiX=Average","Skip=True","Sort=True")</f>
        <v>13.576980338126925</v>
      </c>
      <c r="U1644" s="43">
        <f ca="1">_xll.BInterpol('Base CDI'!$H$4:$H$28,'Base CDI'!$I$4:$I$29,S1644,"Cubic","Extrapolate=Linear","MultiX=Average","Skip=True","Sort=True")</f>
        <v>13.551376497299971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47580</v>
      </c>
      <c r="T1645" s="43">
        <f ca="1">_xll.BInterpol('Base CDI'!$H$4:$H$28,'Base CDI'!$J$4:$J$29,S1645,"Cubic","Extrapolate=Linear","MultiX=Average","Skip=True","Sort=True")</f>
        <v>13.577354753431589</v>
      </c>
      <c r="U1645" s="43">
        <f ca="1">_xll.BInterpol('Base CDI'!$H$4:$H$28,'Base CDI'!$I$4:$I$29,S1645,"Cubic","Extrapolate=Linear","MultiX=Average","Skip=True","Sort=True")</f>
        <v>13.551736982887761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47581</v>
      </c>
      <c r="T1646" s="43">
        <f ca="1">_xll.BInterpol('Base CDI'!$H$4:$H$28,'Base CDI'!$J$4:$J$29,S1646,"Cubic","Extrapolate=Linear","MultiX=Average","Skip=True","Sort=True")</f>
        <v>13.577728784575289</v>
      </c>
      <c r="U1646" s="43">
        <f ca="1">_xll.BInterpol('Base CDI'!$H$4:$H$28,'Base CDI'!$I$4:$I$29,S1646,"Cubic","Extrapolate=Linear","MultiX=Average","Skip=True","Sort=True")</f>
        <v>13.552096956202092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47582</v>
      </c>
      <c r="T1647" s="43">
        <f ca="1">_xll.BInterpol('Base CDI'!$H$4:$H$28,'Base CDI'!$J$4:$J$29,S1647,"Cubic","Extrapolate=Linear","MultiX=Average","Skip=True","Sort=True")</f>
        <v>13.578102432048095</v>
      </c>
      <c r="U1647" s="43">
        <f ca="1">_xll.BInterpol('Base CDI'!$H$4:$H$28,'Base CDI'!$I$4:$I$29,S1647,"Cubic","Extrapolate=Linear","MultiX=Average","Skip=True","Sort=True")</f>
        <v>13.552456418667596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47583</v>
      </c>
      <c r="T1648" s="43">
        <f ca="1">_xll.BInterpol('Base CDI'!$H$4:$H$28,'Base CDI'!$J$4:$J$29,S1648,"Cubic","Extrapolate=Linear","MultiX=Average","Skip=True","Sort=True")</f>
        <v>13.578475696340071</v>
      </c>
      <c r="U1648" s="43">
        <f ca="1">_xll.BInterpol('Base CDI'!$H$4:$H$28,'Base CDI'!$I$4:$I$29,S1648,"Cubic","Extrapolate=Linear","MultiX=Average","Skip=True","Sort=True")</f>
        <v>13.552815371708899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47584</v>
      </c>
      <c r="T1649" s="43">
        <f ca="1">_xll.BInterpol('Base CDI'!$H$4:$H$28,'Base CDI'!$J$4:$J$29,S1649,"Cubic","Extrapolate=Linear","MultiX=Average","Skip=True","Sort=True")</f>
        <v>13.578848577941287</v>
      </c>
      <c r="U1649" s="43">
        <f ca="1">_xll.BInterpol('Base CDI'!$H$4:$H$28,'Base CDI'!$I$4:$I$29,S1649,"Cubic","Extrapolate=Linear","MultiX=Average","Skip=True","Sort=True")</f>
        <v>13.553173816750634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47585</v>
      </c>
      <c r="T1650" s="43">
        <f ca="1">_xll.BInterpol('Base CDI'!$H$4:$H$28,'Base CDI'!$J$4:$J$29,S1650,"Cubic","Extrapolate=Linear","MultiX=Average","Skip=True","Sort=True")</f>
        <v>13.579221077341808</v>
      </c>
      <c r="U1650" s="43">
        <f ca="1">_xll.BInterpol('Base CDI'!$H$4:$H$28,'Base CDI'!$I$4:$I$29,S1650,"Cubic","Extrapolate=Linear","MultiX=Average","Skip=True","Sort=True")</f>
        <v>13.553531755217429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47586</v>
      </c>
      <c r="T1651" s="43">
        <f ca="1">_xll.BInterpol('Base CDI'!$H$4:$H$28,'Base CDI'!$J$4:$J$29,S1651,"Cubic","Extrapolate=Linear","MultiX=Average","Skip=True","Sort=True")</f>
        <v>13.579593195031702</v>
      </c>
      <c r="U1651" s="43">
        <f ca="1">_xll.BInterpol('Base CDI'!$H$4:$H$28,'Base CDI'!$I$4:$I$29,S1651,"Cubic","Extrapolate=Linear","MultiX=Average","Skip=True","Sort=True")</f>
        <v>13.553889188533914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47587</v>
      </c>
      <c r="T1652" s="43">
        <f ca="1">_xll.BInterpol('Base CDI'!$H$4:$H$28,'Base CDI'!$J$4:$J$29,S1652,"Cubic","Extrapolate=Linear","MultiX=Average","Skip=True","Sort=True")</f>
        <v>13.579964931501037</v>
      </c>
      <c r="U1652" s="43">
        <f ca="1">_xll.BInterpol('Base CDI'!$H$4:$H$28,'Base CDI'!$I$4:$I$29,S1652,"Cubic","Extrapolate=Linear","MultiX=Average","Skip=True","Sort=True")</f>
        <v>13.554246118124718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47588</v>
      </c>
      <c r="T1653" s="43">
        <f ca="1">_xll.BInterpol('Base CDI'!$H$4:$H$28,'Base CDI'!$J$4:$J$29,S1653,"Cubic","Extrapolate=Linear","MultiX=Average","Skip=True","Sort=True")</f>
        <v>13.580336287239877</v>
      </c>
      <c r="U1653" s="43">
        <f ca="1">_xll.BInterpol('Base CDI'!$H$4:$H$28,'Base CDI'!$I$4:$I$29,S1653,"Cubic","Extrapolate=Linear","MultiX=Average","Skip=True","Sort=True")</f>
        <v>13.554602545414468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47589</v>
      </c>
      <c r="T1654" s="43">
        <f ca="1">_xll.BInterpol('Base CDI'!$H$4:$H$28,'Base CDI'!$J$4:$J$29,S1654,"Cubic","Extrapolate=Linear","MultiX=Average","Skip=True","Sort=True")</f>
        <v>13.580707262738294</v>
      </c>
      <c r="U1654" s="43">
        <f ca="1">_xll.BInterpol('Base CDI'!$H$4:$H$28,'Base CDI'!$I$4:$I$29,S1654,"Cubic","Extrapolate=Linear","MultiX=Average","Skip=True","Sort=True")</f>
        <v>13.554958471827799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47590</v>
      </c>
      <c r="T1655" s="43">
        <f ca="1">_xll.BInterpol('Base CDI'!$H$4:$H$28,'Base CDI'!$J$4:$J$29,S1655,"Cubic","Extrapolate=Linear","MultiX=Average","Skip=True","Sort=True")</f>
        <v>13.581077858486351</v>
      </c>
      <c r="U1655" s="43">
        <f ca="1">_xll.BInterpol('Base CDI'!$H$4:$H$28,'Base CDI'!$I$4:$I$29,S1655,"Cubic","Extrapolate=Linear","MultiX=Average","Skip=True","Sort=True")</f>
        <v>13.555313898789336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47591</v>
      </c>
      <c r="T1656" s="43">
        <f ca="1">_xll.BInterpol('Base CDI'!$H$4:$H$28,'Base CDI'!$J$4:$J$29,S1656,"Cubic","Extrapolate=Linear","MultiX=Average","Skip=True","Sort=True")</f>
        <v>13.581448074974116</v>
      </c>
      <c r="U1656" s="43">
        <f ca="1">_xll.BInterpol('Base CDI'!$H$4:$H$28,'Base CDI'!$I$4:$I$29,S1656,"Cubic","Extrapolate=Linear","MultiX=Average","Skip=True","Sort=True")</f>
        <v>13.555668827723711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47592</v>
      </c>
      <c r="T1657" s="43">
        <f ca="1">_xll.BInterpol('Base CDI'!$H$4:$H$28,'Base CDI'!$J$4:$J$29,S1657,"Cubic","Extrapolate=Linear","MultiX=Average","Skip=True","Sort=True")</f>
        <v>13.581817912691657</v>
      </c>
      <c r="U1657" s="43">
        <f ca="1">_xll.BInterpol('Base CDI'!$H$4:$H$28,'Base CDI'!$I$4:$I$29,S1657,"Cubic","Extrapolate=Linear","MultiX=Average","Skip=True","Sort=True")</f>
        <v>13.55602326005555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47593</v>
      </c>
      <c r="T1658" s="43">
        <f ca="1">_xll.BInterpol('Base CDI'!$H$4:$H$28,'Base CDI'!$J$4:$J$29,S1658,"Cubic","Extrapolate=Linear","MultiX=Average","Skip=True","Sort=True")</f>
        <v>13.58218737212904</v>
      </c>
      <c r="U1658" s="43">
        <f ca="1">_xll.BInterpol('Base CDI'!$H$4:$H$28,'Base CDI'!$I$4:$I$29,S1658,"Cubic","Extrapolate=Linear","MultiX=Average","Skip=True","Sort=True")</f>
        <v>13.556377197209486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47594</v>
      </c>
      <c r="T1659" s="43">
        <f ca="1">_xll.BInterpol('Base CDI'!$H$4:$H$28,'Base CDI'!$J$4:$J$29,S1659,"Cubic","Extrapolate=Linear","MultiX=Average","Skip=True","Sort=True")</f>
        <v>13.582556453776332</v>
      </c>
      <c r="U1659" s="43">
        <f ca="1">_xll.BInterpol('Base CDI'!$H$4:$H$28,'Base CDI'!$I$4:$I$29,S1659,"Cubic","Extrapolate=Linear","MultiX=Average","Skip=True","Sort=True")</f>
        <v>13.556730640610148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47595</v>
      </c>
      <c r="T1660" s="43">
        <f ca="1">_xll.BInterpol('Base CDI'!$H$4:$H$28,'Base CDI'!$J$4:$J$29,S1660,"Cubic","Extrapolate=Linear","MultiX=Average","Skip=True","Sort=True")</f>
        <v>13.582925158123604</v>
      </c>
      <c r="U1660" s="43">
        <f ca="1">_xll.BInterpol('Base CDI'!$H$4:$H$28,'Base CDI'!$I$4:$I$29,S1660,"Cubic","Extrapolate=Linear","MultiX=Average","Skip=True","Sort=True")</f>
        <v>13.557083591682163</v>
      </c>
    </row>
    <row r="1661" spans="16:21" x14ac:dyDescent="0.25">
      <c r="P1661" s="10">
        <v>36929</v>
      </c>
      <c r="Q1661">
        <v>6.004003</v>
      </c>
      <c r="S1661" s="42">
        <f t="shared" ca="1" si="30"/>
        <v>47596</v>
      </c>
      <c r="T1661" s="43">
        <f ca="1">_xll.BInterpol('Base CDI'!$H$4:$H$28,'Base CDI'!$J$4:$J$29,S1661,"Cubic","Extrapolate=Linear","MultiX=Average","Skip=True","Sort=True")</f>
        <v>13.583293485660917</v>
      </c>
      <c r="U1661" s="43">
        <f ca="1">_xll.BInterpol('Base CDI'!$H$4:$H$28,'Base CDI'!$I$4:$I$29,S1661,"Cubic","Extrapolate=Linear","MultiX=Average","Skip=True","Sort=True")</f>
        <v>13.557436051850164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47597</v>
      </c>
      <c r="T1662" s="43">
        <f ca="1">_xll.BInterpol('Base CDI'!$H$4:$H$28,'Base CDI'!$J$4:$J$29,S1662,"Cubic","Extrapolate=Linear","MultiX=Average","Skip=True","Sort=True")</f>
        <v>13.583661436878343</v>
      </c>
      <c r="U1662" s="43">
        <f ca="1">_xll.BInterpol('Base CDI'!$H$4:$H$28,'Base CDI'!$I$4:$I$29,S1662,"Cubic","Extrapolate=Linear","MultiX=Average","Skip=True","Sort=True")</f>
        <v>13.557788022538778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47598</v>
      </c>
      <c r="T1663" s="43">
        <f ca="1">_xll.BInterpol('Base CDI'!$H$4:$H$28,'Base CDI'!$J$4:$J$29,S1663,"Cubic","Extrapolate=Linear","MultiX=Average","Skip=True","Sort=True")</f>
        <v>13.584029012265948</v>
      </c>
      <c r="U1663" s="43">
        <f ca="1">_xll.BInterpol('Base CDI'!$H$4:$H$28,'Base CDI'!$I$4:$I$29,S1663,"Cubic","Extrapolate=Linear","MultiX=Average","Skip=True","Sort=True")</f>
        <v>13.558139505172635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47599</v>
      </c>
      <c r="T1664" s="43">
        <f ca="1">_xll.BInterpol('Base CDI'!$H$4:$H$28,'Base CDI'!$J$4:$J$29,S1664,"Cubic","Extrapolate=Linear","MultiX=Average","Skip=True","Sort=True")</f>
        <v>13.584396212313797</v>
      </c>
      <c r="U1664" s="43">
        <f ca="1">_xll.BInterpol('Base CDI'!$H$4:$H$28,'Base CDI'!$I$4:$I$29,S1664,"Cubic","Extrapolate=Linear","MultiX=Average","Skip=True","Sort=True")</f>
        <v>13.558490501176365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47600</v>
      </c>
      <c r="T1665" s="43">
        <f ca="1">_xll.BInterpol('Base CDI'!$H$4:$H$28,'Base CDI'!$J$4:$J$29,S1665,"Cubic","Extrapolate=Linear","MultiX=Average","Skip=True","Sort=True")</f>
        <v>13.584763037511959</v>
      </c>
      <c r="U1665" s="43">
        <f ca="1">_xll.BInterpol('Base CDI'!$H$4:$H$28,'Base CDI'!$I$4:$I$29,S1665,"Cubic","Extrapolate=Linear","MultiX=Average","Skip=True","Sort=True")</f>
        <v>13.558841011974597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47601</v>
      </c>
      <c r="T1666" s="43">
        <f ca="1">_xll.BInterpol('Base CDI'!$H$4:$H$28,'Base CDI'!$J$4:$J$29,S1666,"Cubic","Extrapolate=Linear","MultiX=Average","Skip=True","Sort=True")</f>
        <v>13.5851294883505</v>
      </c>
      <c r="U1666" s="43">
        <f ca="1">_xll.BInterpol('Base CDI'!$H$4:$H$28,'Base CDI'!$I$4:$I$29,S1666,"Cubic","Extrapolate=Linear","MultiX=Average","Skip=True","Sort=True")</f>
        <v>13.55919103899196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47602</v>
      </c>
      <c r="T1667" s="43">
        <f ca="1">_xll.BInterpol('Base CDI'!$H$4:$H$28,'Base CDI'!$J$4:$J$29,S1667,"Cubic","Extrapolate=Linear","MultiX=Average","Skip=True","Sort=True")</f>
        <v>13.585495565319487</v>
      </c>
      <c r="U1667" s="43">
        <f ca="1">_xll.BInterpol('Base CDI'!$H$4:$H$28,'Base CDI'!$I$4:$I$29,S1667,"Cubic","Extrapolate=Linear","MultiX=Average","Skip=True","Sort=True")</f>
        <v>13.559540583653083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47603</v>
      </c>
      <c r="T1668" s="43">
        <f ca="1">_xll.BInterpol('Base CDI'!$H$4:$H$28,'Base CDI'!$J$4:$J$29,S1668,"Cubic","Extrapolate=Linear","MultiX=Average","Skip=True","Sort=True")</f>
        <v>13.585861268908991</v>
      </c>
      <c r="U1668" s="43">
        <f ca="1">_xll.BInterpol('Base CDI'!$H$4:$H$28,'Base CDI'!$I$4:$I$29,S1668,"Cubic","Extrapolate=Linear","MultiX=Average","Skip=True","Sort=True")</f>
        <v>13.559889647382599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47604</v>
      </c>
      <c r="T1669" s="43">
        <f ca="1">_xll.BInterpol('Base CDI'!$H$4:$H$28,'Base CDI'!$J$4:$J$29,S1669,"Cubic","Extrapolate=Linear","MultiX=Average","Skip=True","Sort=True")</f>
        <v>13.586226599609073</v>
      </c>
      <c r="U1669" s="43">
        <f ca="1">_xll.BInterpol('Base CDI'!$H$4:$H$28,'Base CDI'!$I$4:$I$29,S1669,"Cubic","Extrapolate=Linear","MultiX=Average","Skip=True","Sort=True")</f>
        <v>13.560238231605133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47605</v>
      </c>
      <c r="T1670" s="43">
        <f ca="1">_xll.BInterpol('Base CDI'!$H$4:$H$28,'Base CDI'!$J$4:$J$29,S1670,"Cubic","Extrapolate=Linear","MultiX=Average","Skip=True","Sort=True")</f>
        <v>13.586591557909804</v>
      </c>
      <c r="U1670" s="43">
        <f ca="1">_xll.BInterpol('Base CDI'!$H$4:$H$28,'Base CDI'!$I$4:$I$29,S1670,"Cubic","Extrapolate=Linear","MultiX=Average","Skip=True","Sort=True")</f>
        <v>13.560586337745317</v>
      </c>
    </row>
    <row r="1671" spans="16:21" x14ac:dyDescent="0.25">
      <c r="P1671" s="10">
        <v>36943</v>
      </c>
      <c r="Q1671">
        <v>6.037623</v>
      </c>
      <c r="S1671" s="42">
        <f t="shared" ca="1" si="30"/>
        <v>47606</v>
      </c>
      <c r="T1671" s="43">
        <f ca="1">_xll.BInterpol('Base CDI'!$H$4:$H$28,'Base CDI'!$J$4:$J$29,S1671,"Cubic","Extrapolate=Linear","MultiX=Average","Skip=True","Sort=True")</f>
        <v>13.586956144301251</v>
      </c>
      <c r="U1671" s="43">
        <f ca="1">_xll.BInterpol('Base CDI'!$H$4:$H$28,'Base CDI'!$I$4:$I$29,S1671,"Cubic","Extrapolate=Linear","MultiX=Average","Skip=True","Sort=True")</f>
        <v>13.560933967227781</v>
      </c>
    </row>
    <row r="1672" spans="16:21" x14ac:dyDescent="0.25">
      <c r="P1672" s="10">
        <v>36944</v>
      </c>
      <c r="Q1672">
        <v>6.041004</v>
      </c>
      <c r="S1672" s="42">
        <f t="shared" ca="1" si="30"/>
        <v>47607</v>
      </c>
      <c r="T1672" s="43">
        <f ca="1">_xll.BInterpol('Base CDI'!$H$4:$H$28,'Base CDI'!$J$4:$J$29,S1672,"Cubic","Extrapolate=Linear","MultiX=Average","Skip=True","Sort=True")</f>
        <v>13.58732035927348</v>
      </c>
      <c r="U1672" s="43">
        <f ca="1">_xll.BInterpol('Base CDI'!$H$4:$H$28,'Base CDI'!$I$4:$I$29,S1672,"Cubic","Extrapolate=Linear","MultiX=Average","Skip=True","Sort=True")</f>
        <v>13.561281121477151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47608</v>
      </c>
      <c r="T1673" s="43">
        <f ca="1">_xll.BInterpol('Base CDI'!$H$4:$H$28,'Base CDI'!$J$4:$J$29,S1673,"Cubic","Extrapolate=Linear","MultiX=Average","Skip=True","Sort=True")</f>
        <v>13.587684203316558</v>
      </c>
      <c r="U1673" s="43">
        <f ca="1">_xll.BInterpol('Base CDI'!$H$4:$H$28,'Base CDI'!$I$4:$I$29,S1673,"Cubic","Extrapolate=Linear","MultiX=Average","Skip=True","Sort=True")</f>
        <v>13.56162780191806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47609</v>
      </c>
      <c r="T1674" s="43">
        <f ca="1">_xll.BInterpol('Base CDI'!$H$4:$H$28,'Base CDI'!$J$4:$J$29,S1674,"Cubic","Extrapolate=Linear","MultiX=Average","Skip=True","Sort=True")</f>
        <v>13.588047676920553</v>
      </c>
      <c r="U1674" s="43">
        <f ca="1">_xll.BInterpol('Base CDI'!$H$4:$H$28,'Base CDI'!$I$4:$I$29,S1674,"Cubic","Extrapolate=Linear","MultiX=Average","Skip=True","Sort=True")</f>
        <v>13.561974009975136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47610</v>
      </c>
      <c r="T1675" s="43">
        <f ca="1">_xll.BInterpol('Base CDI'!$H$4:$H$28,'Base CDI'!$J$4:$J$29,S1675,"Cubic","Extrapolate=Linear","MultiX=Average","Skip=True","Sort=True")</f>
        <v>13.588410780575531</v>
      </c>
      <c r="U1675" s="43">
        <f ca="1">_xll.BInterpol('Base CDI'!$H$4:$H$28,'Base CDI'!$I$4:$I$29,S1675,"Cubic","Extrapolate=Linear","MultiX=Average","Skip=True","Sort=True")</f>
        <v>13.56231974707301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47611</v>
      </c>
      <c r="T1676" s="43">
        <f ca="1">_xll.BInterpol('Base CDI'!$H$4:$H$28,'Base CDI'!$J$4:$J$29,S1676,"Cubic","Extrapolate=Linear","MultiX=Average","Skip=True","Sort=True")</f>
        <v>13.58877351477156</v>
      </c>
      <c r="U1676" s="43">
        <f ca="1">_xll.BInterpol('Base CDI'!$H$4:$H$28,'Base CDI'!$I$4:$I$29,S1676,"Cubic","Extrapolate=Linear","MultiX=Average","Skip=True","Sort=True")</f>
        <v>13.562665014636309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47612</v>
      </c>
      <c r="T1677" s="43">
        <f ca="1">_xll.BInterpol('Base CDI'!$H$4:$H$28,'Base CDI'!$J$4:$J$29,S1677,"Cubic","Extrapolate=Linear","MultiX=Average","Skip=True","Sort=True")</f>
        <v>13.589135879998707</v>
      </c>
      <c r="U1677" s="43">
        <f ca="1">_xll.BInterpol('Base CDI'!$H$4:$H$28,'Base CDI'!$I$4:$I$29,S1677,"Cubic","Extrapolate=Linear","MultiX=Average","Skip=True","Sort=True")</f>
        <v>13.563009814089664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47613</v>
      </c>
      <c r="T1678" s="43">
        <f ca="1">_xll.BInterpol('Base CDI'!$H$4:$H$28,'Base CDI'!$J$4:$J$29,S1678,"Cubic","Extrapolate=Linear","MultiX=Average","Skip=True","Sort=True")</f>
        <v>13.589497876747041</v>
      </c>
      <c r="U1678" s="43">
        <f ca="1">_xll.BInterpol('Base CDI'!$H$4:$H$28,'Base CDI'!$I$4:$I$29,S1678,"Cubic","Extrapolate=Linear","MultiX=Average","Skip=True","Sort=True")</f>
        <v>13.563354146857705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47614</v>
      </c>
      <c r="T1679" s="43">
        <f ca="1">_xll.BInterpol('Base CDI'!$H$4:$H$28,'Base CDI'!$J$4:$J$29,S1679,"Cubic","Extrapolate=Linear","MultiX=Average","Skip=True","Sort=True")</f>
        <v>13.589859505506626</v>
      </c>
      <c r="U1679" s="43">
        <f ca="1">_xll.BInterpol('Base CDI'!$H$4:$H$28,'Base CDI'!$I$4:$I$29,S1679,"Cubic","Extrapolate=Linear","MultiX=Average","Skip=True","Sort=True")</f>
        <v>13.563698014365061</v>
      </c>
    </row>
    <row r="1680" spans="16:21" x14ac:dyDescent="0.25">
      <c r="P1680" s="10">
        <v>36958</v>
      </c>
      <c r="Q1680">
        <v>6.068041</v>
      </c>
      <c r="S1680" s="42">
        <f t="shared" ca="1" si="31"/>
        <v>47615</v>
      </c>
      <c r="T1680" s="43">
        <f ca="1">_xll.BInterpol('Base CDI'!$H$4:$H$28,'Base CDI'!$J$4:$J$29,S1680,"Cubic","Extrapolate=Linear","MultiX=Average","Skip=True","Sort=True")</f>
        <v>13.59022076676753</v>
      </c>
      <c r="U1680" s="43">
        <f ca="1">_xll.BInterpol('Base CDI'!$H$4:$H$28,'Base CDI'!$I$4:$I$29,S1680,"Cubic","Extrapolate=Linear","MultiX=Average","Skip=True","Sort=True")</f>
        <v>13.564041418036359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47616</v>
      </c>
      <c r="T1681" s="43">
        <f ca="1">_xll.BInterpol('Base CDI'!$H$4:$H$28,'Base CDI'!$J$4:$J$29,S1681,"Cubic","Extrapolate=Linear","MultiX=Average","Skip=True","Sort=True")</f>
        <v>13.59058166101982</v>
      </c>
      <c r="U1681" s="43">
        <f ca="1">_xll.BInterpol('Base CDI'!$H$4:$H$28,'Base CDI'!$I$4:$I$29,S1681,"Cubic","Extrapolate=Linear","MultiX=Average","Skip=True","Sort=True")</f>
        <v>13.564384359296232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47617</v>
      </c>
      <c r="T1682" s="43">
        <f ca="1">_xll.BInterpol('Base CDI'!$H$4:$H$28,'Base CDI'!$J$4:$J$29,S1682,"Cubic","Extrapolate=Linear","MultiX=Average","Skip=True","Sort=True")</f>
        <v>13.590942188753564</v>
      </c>
      <c r="U1682" s="43">
        <f ca="1">_xll.BInterpol('Base CDI'!$H$4:$H$28,'Base CDI'!$I$4:$I$29,S1682,"Cubic","Extrapolate=Linear","MultiX=Average","Skip=True","Sort=True")</f>
        <v>13.564726839569307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47618</v>
      </c>
      <c r="T1683" s="43">
        <f ca="1">_xll.BInterpol('Base CDI'!$H$4:$H$28,'Base CDI'!$J$4:$J$29,S1683,"Cubic","Extrapolate=Linear","MultiX=Average","Skip=True","Sort=True")</f>
        <v>13.591302350458829</v>
      </c>
      <c r="U1683" s="43">
        <f ca="1">_xll.BInterpol('Base CDI'!$H$4:$H$28,'Base CDI'!$I$4:$I$29,S1683,"Cubic","Extrapolate=Linear","MultiX=Average","Skip=True","Sort=True")</f>
        <v>13.565068860280215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47619</v>
      </c>
      <c r="T1684" s="43">
        <f ca="1">_xll.BInterpol('Base CDI'!$H$4:$H$28,'Base CDI'!$J$4:$J$29,S1684,"Cubic","Extrapolate=Linear","MultiX=Average","Skip=True","Sort=True")</f>
        <v>13.591662146625682</v>
      </c>
      <c r="U1684" s="43">
        <f ca="1">_xll.BInterpol('Base CDI'!$H$4:$H$28,'Base CDI'!$I$4:$I$29,S1684,"Cubic","Extrapolate=Linear","MultiX=Average","Skip=True","Sort=True")</f>
        <v>13.565410422853585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47620</v>
      </c>
      <c r="T1685" s="43">
        <f ca="1">_xll.BInterpol('Base CDI'!$H$4:$H$28,'Base CDI'!$J$4:$J$29,S1685,"Cubic","Extrapolate=Linear","MultiX=Average","Skip=True","Sort=True")</f>
        <v>13.592021577744189</v>
      </c>
      <c r="U1685" s="43">
        <f ca="1">_xll.BInterpol('Base CDI'!$H$4:$H$28,'Base CDI'!$I$4:$I$29,S1685,"Cubic","Extrapolate=Linear","MultiX=Average","Skip=True","Sort=True")</f>
        <v>13.565751528714047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47621</v>
      </c>
      <c r="T1686" s="43">
        <f ca="1">_xll.BInterpol('Base CDI'!$H$4:$H$28,'Base CDI'!$J$4:$J$29,S1686,"Cubic","Extrapolate=Linear","MultiX=Average","Skip=True","Sort=True")</f>
        <v>13.592380644304418</v>
      </c>
      <c r="U1686" s="43">
        <f ca="1">_xll.BInterpol('Base CDI'!$H$4:$H$28,'Base CDI'!$I$4:$I$29,S1686,"Cubic","Extrapolate=Linear","MultiX=Average","Skip=True","Sort=True")</f>
        <v>13.56609217928623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47622</v>
      </c>
      <c r="T1687" s="43">
        <f ca="1">_xll.BInterpol('Base CDI'!$H$4:$H$28,'Base CDI'!$J$4:$J$29,S1687,"Cubic","Extrapolate=Linear","MultiX=Average","Skip=True","Sort=True")</f>
        <v>13.592739346796437</v>
      </c>
      <c r="U1687" s="43">
        <f ca="1">_xll.BInterpol('Base CDI'!$H$4:$H$28,'Base CDI'!$I$4:$I$29,S1687,"Cubic","Extrapolate=Linear","MultiX=Average","Skip=True","Sort=True")</f>
        <v>13.566432375994761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47623</v>
      </c>
      <c r="T1688" s="43">
        <f ca="1">_xll.BInterpol('Base CDI'!$H$4:$H$28,'Base CDI'!$J$4:$J$29,S1688,"Cubic","Extrapolate=Linear","MultiX=Average","Skip=True","Sort=True")</f>
        <v>13.593097685710312</v>
      </c>
      <c r="U1688" s="43">
        <f ca="1">_xll.BInterpol('Base CDI'!$H$4:$H$28,'Base CDI'!$I$4:$I$29,S1688,"Cubic","Extrapolate=Linear","MultiX=Average","Skip=True","Sort=True")</f>
        <v>13.566772120264275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47624</v>
      </c>
      <c r="T1689" s="43">
        <f ca="1">_xll.BInterpol('Base CDI'!$H$4:$H$28,'Base CDI'!$J$4:$J$29,S1689,"Cubic","Extrapolate=Linear","MultiX=Average","Skip=True","Sort=True")</f>
        <v>13.59345566153611</v>
      </c>
      <c r="U1689" s="43">
        <f ca="1">_xll.BInterpol('Base CDI'!$H$4:$H$28,'Base CDI'!$I$4:$I$29,S1689,"Cubic","Extrapolate=Linear","MultiX=Average","Skip=True","Sort=True")</f>
        <v>13.567111413519397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47625</v>
      </c>
      <c r="T1690" s="43">
        <f ca="1">_xll.BInterpol('Base CDI'!$H$4:$H$28,'Base CDI'!$J$4:$J$29,S1690,"Cubic","Extrapolate=Linear","MultiX=Average","Skip=True","Sort=True")</f>
        <v>13.593813274763898</v>
      </c>
      <c r="U1690" s="43">
        <f ca="1">_xll.BInterpol('Base CDI'!$H$4:$H$28,'Base CDI'!$I$4:$I$29,S1690,"Cubic","Extrapolate=Linear","MultiX=Average","Skip=True","Sort=True")</f>
        <v>13.567450257184758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47626</v>
      </c>
      <c r="T1691" s="43">
        <f ca="1">_xll.BInterpol('Base CDI'!$H$4:$H$28,'Base CDI'!$J$4:$J$29,S1691,"Cubic","Extrapolate=Linear","MultiX=Average","Skip=True","Sort=True")</f>
        <v>13.594170525883744</v>
      </c>
      <c r="U1691" s="43">
        <f ca="1">_xll.BInterpol('Base CDI'!$H$4:$H$28,'Base CDI'!$I$4:$I$29,S1691,"Cubic","Extrapolate=Linear","MultiX=Average","Skip=True","Sort=True")</f>
        <v>13.567788652684987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47627</v>
      </c>
      <c r="T1692" s="43">
        <f ca="1">_xll.BInterpol('Base CDI'!$H$4:$H$28,'Base CDI'!$J$4:$J$29,S1692,"Cubic","Extrapolate=Linear","MultiX=Average","Skip=True","Sort=True")</f>
        <v>13.594527415385716</v>
      </c>
      <c r="U1692" s="43">
        <f ca="1">_xll.BInterpol('Base CDI'!$H$4:$H$28,'Base CDI'!$I$4:$I$29,S1692,"Cubic","Extrapolate=Linear","MultiX=Average","Skip=True","Sort=True")</f>
        <v>13.568126601444714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47628</v>
      </c>
      <c r="T1693" s="43">
        <f ca="1">_xll.BInterpol('Base CDI'!$H$4:$H$28,'Base CDI'!$J$4:$J$29,S1693,"Cubic","Extrapolate=Linear","MultiX=Average","Skip=True","Sort=True")</f>
        <v>13.594883943759879</v>
      </c>
      <c r="U1693" s="43">
        <f ca="1">_xll.BInterpol('Base CDI'!$H$4:$H$28,'Base CDI'!$I$4:$I$29,S1693,"Cubic","Extrapolate=Linear","MultiX=Average","Skip=True","Sort=True")</f>
        <v>13.568464104888568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47629</v>
      </c>
      <c r="T1694" s="43">
        <f ca="1">_xll.BInterpol('Base CDI'!$H$4:$H$28,'Base CDI'!$J$4:$J$29,S1694,"Cubic","Extrapolate=Linear","MultiX=Average","Skip=True","Sort=True")</f>
        <v>13.595240111496301</v>
      </c>
      <c r="U1694" s="43">
        <f ca="1">_xll.BInterpol('Base CDI'!$H$4:$H$28,'Base CDI'!$I$4:$I$29,S1694,"Cubic","Extrapolate=Linear","MultiX=Average","Skip=True","Sort=True")</f>
        <v>13.568801164441178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47630</v>
      </c>
      <c r="T1695" s="43">
        <f ca="1">_xll.BInterpol('Base CDI'!$H$4:$H$28,'Base CDI'!$J$4:$J$29,S1695,"Cubic","Extrapolate=Linear","MultiX=Average","Skip=True","Sort=True")</f>
        <v>13.595595919085049</v>
      </c>
      <c r="U1695" s="43">
        <f ca="1">_xll.BInterpol('Base CDI'!$H$4:$H$28,'Base CDI'!$I$4:$I$29,S1695,"Cubic","Extrapolate=Linear","MultiX=Average","Skip=True","Sort=True")</f>
        <v>13.569137781527175</v>
      </c>
    </row>
    <row r="1696" spans="16:21" x14ac:dyDescent="0.25">
      <c r="P1696" s="10">
        <v>36980</v>
      </c>
      <c r="Q1696">
        <v>6.12324</v>
      </c>
      <c r="S1696" s="42">
        <f t="shared" ca="1" si="31"/>
        <v>47631</v>
      </c>
      <c r="T1696" s="43">
        <f ca="1">_xll.BInterpol('Base CDI'!$H$4:$H$28,'Base CDI'!$J$4:$J$29,S1696,"Cubic","Extrapolate=Linear","MultiX=Average","Skip=True","Sort=True")</f>
        <v>13.595951367016189</v>
      </c>
      <c r="U1696" s="43">
        <f ca="1">_xll.BInterpol('Base CDI'!$H$4:$H$28,'Base CDI'!$I$4:$I$29,S1696,"Cubic","Extrapolate=Linear","MultiX=Average","Skip=True","Sort=True")</f>
        <v>13.569473957571187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47632</v>
      </c>
      <c r="T1697" s="43">
        <f ca="1">_xll.BInterpol('Base CDI'!$H$4:$H$28,'Base CDI'!$J$4:$J$29,S1697,"Cubic","Extrapolate=Linear","MultiX=Average","Skip=True","Sort=True")</f>
        <v>13.596306455779791</v>
      </c>
      <c r="U1697" s="43">
        <f ca="1">_xll.BInterpol('Base CDI'!$H$4:$H$28,'Base CDI'!$I$4:$I$29,S1697,"Cubic","Extrapolate=Linear","MultiX=Average","Skip=True","Sort=True")</f>
        <v>13.569809693997843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47633</v>
      </c>
      <c r="T1698" s="43">
        <f ca="1">_xll.BInterpol('Base CDI'!$H$4:$H$28,'Base CDI'!$J$4:$J$29,S1698,"Cubic","Extrapolate=Linear","MultiX=Average","Skip=True","Sort=True")</f>
        <v>13.596661185865921</v>
      </c>
      <c r="U1698" s="43">
        <f ca="1">_xll.BInterpol('Base CDI'!$H$4:$H$28,'Base CDI'!$I$4:$I$29,S1698,"Cubic","Extrapolate=Linear","MultiX=Average","Skip=True","Sort=True")</f>
        <v>13.570144992231777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47634</v>
      </c>
      <c r="T1699" s="43">
        <f ca="1">_xll.BInterpol('Base CDI'!$H$4:$H$28,'Base CDI'!$J$4:$J$29,S1699,"Cubic","Extrapolate=Linear","MultiX=Average","Skip=True","Sort=True")</f>
        <v>13.597015557764644</v>
      </c>
      <c r="U1699" s="43">
        <f ca="1">_xll.BInterpol('Base CDI'!$H$4:$H$28,'Base CDI'!$I$4:$I$29,S1699,"Cubic","Extrapolate=Linear","MultiX=Average","Skip=True","Sort=True")</f>
        <v>13.570479853697613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47635</v>
      </c>
      <c r="T1700" s="43">
        <f ca="1">_xll.BInterpol('Base CDI'!$H$4:$H$28,'Base CDI'!$J$4:$J$29,S1700,"Cubic","Extrapolate=Linear","MultiX=Average","Skip=True","Sort=True")</f>
        <v>13.597369571966029</v>
      </c>
      <c r="U1700" s="43">
        <f ca="1">_xll.BInterpol('Base CDI'!$H$4:$H$28,'Base CDI'!$I$4:$I$29,S1700,"Cubic","Extrapolate=Linear","MultiX=Average","Skip=True","Sort=True")</f>
        <v>13.570814279819981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47636</v>
      </c>
      <c r="T1701" s="43">
        <f ca="1">_xll.BInterpol('Base CDI'!$H$4:$H$28,'Base CDI'!$J$4:$J$29,S1701,"Cubic","Extrapolate=Linear","MultiX=Average","Skip=True","Sort=True")</f>
        <v>13.597723228960144</v>
      </c>
      <c r="U1701" s="43">
        <f ca="1">_xll.BInterpol('Base CDI'!$H$4:$H$28,'Base CDI'!$I$4:$I$29,S1701,"Cubic","Extrapolate=Linear","MultiX=Average","Skip=True","Sort=True")</f>
        <v>13.571148272023514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47637</v>
      </c>
      <c r="T1702" s="43">
        <f ca="1">_xll.BInterpol('Base CDI'!$H$4:$H$28,'Base CDI'!$J$4:$J$29,S1702,"Cubic","Extrapolate=Linear","MultiX=Average","Skip=True","Sort=True")</f>
        <v>13.598076529237053</v>
      </c>
      <c r="U1702" s="43">
        <f ca="1">_xll.BInterpol('Base CDI'!$H$4:$H$28,'Base CDI'!$I$4:$I$29,S1702,"Cubic","Extrapolate=Linear","MultiX=Average","Skip=True","Sort=True")</f>
        <v>13.571481831732839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47638</v>
      </c>
      <c r="T1703" s="43">
        <f ca="1">_xll.BInterpol('Base CDI'!$H$4:$H$28,'Base CDI'!$J$4:$J$29,S1703,"Cubic","Extrapolate=Linear","MultiX=Average","Skip=True","Sort=True")</f>
        <v>13.598429473286826</v>
      </c>
      <c r="U1703" s="43">
        <f ca="1">_xll.BInterpol('Base CDI'!$H$4:$H$28,'Base CDI'!$I$4:$I$29,S1703,"Cubic","Extrapolate=Linear","MultiX=Average","Skip=True","Sort=True")</f>
        <v>13.571814960372585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47639</v>
      </c>
      <c r="T1704" s="43">
        <f ca="1">_xll.BInterpol('Base CDI'!$H$4:$H$28,'Base CDI'!$J$4:$J$29,S1704,"Cubic","Extrapolate=Linear","MultiX=Average","Skip=True","Sort=True")</f>
        <v>13.598782061599529</v>
      </c>
      <c r="U1704" s="43">
        <f ca="1">_xll.BInterpol('Base CDI'!$H$4:$H$28,'Base CDI'!$I$4:$I$29,S1704,"Cubic","Extrapolate=Linear","MultiX=Average","Skip=True","Sort=True")</f>
        <v>13.572147659367383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47640</v>
      </c>
      <c r="T1705" s="43">
        <f ca="1">_xll.BInterpol('Base CDI'!$H$4:$H$28,'Base CDI'!$J$4:$J$29,S1705,"Cubic","Extrapolate=Linear","MultiX=Average","Skip=True","Sort=True")</f>
        <v>13.59913429466523</v>
      </c>
      <c r="U1705" s="43">
        <f ca="1">_xll.BInterpol('Base CDI'!$H$4:$H$28,'Base CDI'!$I$4:$I$29,S1705,"Cubic","Extrapolate=Linear","MultiX=Average","Skip=True","Sort=True")</f>
        <v>13.572479930141862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47641</v>
      </c>
      <c r="T1706" s="43">
        <f ca="1">_xll.BInterpol('Base CDI'!$H$4:$H$28,'Base CDI'!$J$4:$J$29,S1706,"Cubic","Extrapolate=Linear","MultiX=Average","Skip=True","Sort=True")</f>
        <v>13.599486172973995</v>
      </c>
      <c r="U1706" s="43">
        <f ca="1">_xll.BInterpol('Base CDI'!$H$4:$H$28,'Base CDI'!$I$4:$I$29,S1706,"Cubic","Extrapolate=Linear","MultiX=Average","Skip=True","Sort=True")</f>
        <v>13.572811774120652</v>
      </c>
    </row>
    <row r="1707" spans="16:21" x14ac:dyDescent="0.25">
      <c r="P1707" s="10">
        <v>36998</v>
      </c>
      <c r="Q1707">
        <v>6.162401</v>
      </c>
      <c r="S1707" s="42">
        <f t="shared" ca="1" si="31"/>
        <v>47642</v>
      </c>
      <c r="T1707" s="43">
        <f ca="1">_xll.BInterpol('Base CDI'!$H$4:$H$28,'Base CDI'!$J$4:$J$29,S1707,"Cubic","Extrapolate=Linear","MultiX=Average","Skip=True","Sort=True")</f>
        <v>13.599837697015891</v>
      </c>
      <c r="U1707" s="43">
        <f ca="1">_xll.BInterpol('Base CDI'!$H$4:$H$28,'Base CDI'!$I$4:$I$29,S1707,"Cubic","Extrapolate=Linear","MultiX=Average","Skip=True","Sort=True")</f>
        <v>13.573143192728381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47643</v>
      </c>
      <c r="T1708" s="43">
        <f ca="1">_xll.BInterpol('Base CDI'!$H$4:$H$28,'Base CDI'!$J$4:$J$29,S1708,"Cubic","Extrapolate=Linear","MultiX=Average","Skip=True","Sort=True")</f>
        <v>13.600188867280986</v>
      </c>
      <c r="U1708" s="43">
        <f ca="1">_xll.BInterpol('Base CDI'!$H$4:$H$28,'Base CDI'!$I$4:$I$29,S1708,"Cubic","Extrapolate=Linear","MultiX=Average","Skip=True","Sort=True")</f>
        <v>13.573474187389678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47644</v>
      </c>
      <c r="T1709" s="43">
        <f ca="1">_xll.BInterpol('Base CDI'!$H$4:$H$28,'Base CDI'!$J$4:$J$29,S1709,"Cubic","Extrapolate=Linear","MultiX=Average","Skip=True","Sort=True")</f>
        <v>13.600539684259347</v>
      </c>
      <c r="U1709" s="43">
        <f ca="1">_xll.BInterpol('Base CDI'!$H$4:$H$28,'Base CDI'!$I$4:$I$29,S1709,"Cubic","Extrapolate=Linear","MultiX=Average","Skip=True","Sort=True")</f>
        <v>13.573804759529175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47645</v>
      </c>
      <c r="T1710" s="43">
        <f ca="1">_xll.BInterpol('Base CDI'!$H$4:$H$28,'Base CDI'!$J$4:$J$29,S1710,"Cubic","Extrapolate=Linear","MultiX=Average","Skip=True","Sort=True")</f>
        <v>13.60089014844104</v>
      </c>
      <c r="U1710" s="43">
        <f ca="1">_xll.BInterpol('Base CDI'!$H$4:$H$28,'Base CDI'!$I$4:$I$29,S1710,"Cubic","Extrapolate=Linear","MultiX=Average","Skip=True","Sort=True")</f>
        <v>13.5741349105715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47646</v>
      </c>
      <c r="T1711" s="43">
        <f ca="1">_xll.BInterpol('Base CDI'!$H$4:$H$28,'Base CDI'!$J$4:$J$29,S1711,"Cubic","Extrapolate=Linear","MultiX=Average","Skip=True","Sort=True")</f>
        <v>13.601240260316136</v>
      </c>
      <c r="U1711" s="43">
        <f ca="1">_xll.BInterpol('Base CDI'!$H$4:$H$28,'Base CDI'!$I$4:$I$29,S1711,"Cubic","Extrapolate=Linear","MultiX=Average","Skip=True","Sort=True")</f>
        <v>13.574464641941283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47647</v>
      </c>
      <c r="T1712" s="43">
        <f ca="1">_xll.BInterpol('Base CDI'!$H$4:$H$28,'Base CDI'!$J$4:$J$29,S1712,"Cubic","Extrapolate=Linear","MultiX=Average","Skip=True","Sort=True")</f>
        <v>13.601590020374696</v>
      </c>
      <c r="U1712" s="43">
        <f ca="1">_xll.BInterpol('Base CDI'!$H$4:$H$28,'Base CDI'!$I$4:$I$29,S1712,"Cubic","Extrapolate=Linear","MultiX=Average","Skip=True","Sort=True")</f>
        <v>13.574793955063154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47648</v>
      </c>
      <c r="T1713" s="43">
        <f ca="1">_xll.BInterpol('Base CDI'!$H$4:$H$28,'Base CDI'!$J$4:$J$29,S1713,"Cubic","Extrapolate=Linear","MultiX=Average","Skip=True","Sort=True")</f>
        <v>13.601939429106791</v>
      </c>
      <c r="U1713" s="43">
        <f ca="1">_xll.BInterpol('Base CDI'!$H$4:$H$28,'Base CDI'!$I$4:$I$29,S1713,"Cubic","Extrapolate=Linear","MultiX=Average","Skip=True","Sort=True")</f>
        <v>13.575122851361739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47649</v>
      </c>
      <c r="T1714" s="43">
        <f ca="1">_xll.BInterpol('Base CDI'!$H$4:$H$28,'Base CDI'!$J$4:$J$29,S1714,"Cubic","Extrapolate=Linear","MultiX=Average","Skip=True","Sort=True")</f>
        <v>13.602288487002488</v>
      </c>
      <c r="U1714" s="43">
        <f ca="1">_xll.BInterpol('Base CDI'!$H$4:$H$28,'Base CDI'!$I$4:$I$29,S1714,"Cubic","Extrapolate=Linear","MultiX=Average","Skip=True","Sort=True")</f>
        <v>13.575451332261672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47650</v>
      </c>
      <c r="T1715" s="43">
        <f ca="1">_xll.BInterpol('Base CDI'!$H$4:$H$28,'Base CDI'!$J$4:$J$29,S1715,"Cubic","Extrapolate=Linear","MultiX=Average","Skip=True","Sort=True")</f>
        <v>13.602637194551853</v>
      </c>
      <c r="U1715" s="43">
        <f ca="1">_xll.BInterpol('Base CDI'!$H$4:$H$28,'Base CDI'!$I$4:$I$29,S1715,"Cubic","Extrapolate=Linear","MultiX=Average","Skip=True","Sort=True")</f>
        <v>13.57577939918758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47651</v>
      </c>
      <c r="T1716" s="43">
        <f ca="1">_xll.BInterpol('Base CDI'!$H$4:$H$28,'Base CDI'!$J$4:$J$29,S1716,"Cubic","Extrapolate=Linear","MultiX=Average","Skip=True","Sort=True")</f>
        <v>13.602985552244952</v>
      </c>
      <c r="U1716" s="43">
        <f ca="1">_xll.BInterpol('Base CDI'!$H$4:$H$28,'Base CDI'!$I$4:$I$29,S1716,"Cubic","Extrapolate=Linear","MultiX=Average","Skip=True","Sort=True")</f>
        <v>13.576107053564092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47652</v>
      </c>
      <c r="T1717" s="43">
        <f ca="1">_xll.BInterpol('Base CDI'!$H$4:$H$28,'Base CDI'!$J$4:$J$29,S1717,"Cubic","Extrapolate=Linear","MultiX=Average","Skip=True","Sort=True")</f>
        <v>13.603333560571857</v>
      </c>
      <c r="U1717" s="43">
        <f ca="1">_xll.BInterpol('Base CDI'!$H$4:$H$28,'Base CDI'!$I$4:$I$29,S1717,"Cubic","Extrapolate=Linear","MultiX=Average","Skip=True","Sort=True")</f>
        <v>13.576434296815838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47653</v>
      </c>
      <c r="T1718" s="43">
        <f ca="1">_xll.BInterpol('Base CDI'!$H$4:$H$28,'Base CDI'!$J$4:$J$29,S1718,"Cubic","Extrapolate=Linear","MultiX=Average","Skip=True","Sort=True")</f>
        <v>13.603681220022629</v>
      </c>
      <c r="U1718" s="43">
        <f ca="1">_xll.BInterpol('Base CDI'!$H$4:$H$28,'Base CDI'!$I$4:$I$29,S1718,"Cubic","Extrapolate=Linear","MultiX=Average","Skip=True","Sort=True")</f>
        <v>13.576761130367451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47654</v>
      </c>
      <c r="T1719" s="43">
        <f ca="1">_xll.BInterpol('Base CDI'!$H$4:$H$28,'Base CDI'!$J$4:$J$29,S1719,"Cubic","Extrapolate=Linear","MultiX=Average","Skip=True","Sort=True")</f>
        <v>13.604028531087339</v>
      </c>
      <c r="U1719" s="43">
        <f ca="1">_xll.BInterpol('Base CDI'!$H$4:$H$28,'Base CDI'!$I$4:$I$29,S1719,"Cubic","Extrapolate=Linear","MultiX=Average","Skip=True","Sort=True")</f>
        <v>13.577087555643555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47655</v>
      </c>
      <c r="T1720" s="43">
        <f ca="1">_xll.BInterpol('Base CDI'!$H$4:$H$28,'Base CDI'!$J$4:$J$29,S1720,"Cubic","Extrapolate=Linear","MultiX=Average","Skip=True","Sort=True")</f>
        <v>13.604375494256054</v>
      </c>
      <c r="U1720" s="43">
        <f ca="1">_xll.BInterpol('Base CDI'!$H$4:$H$28,'Base CDI'!$I$4:$I$29,S1720,"Cubic","Extrapolate=Linear","MultiX=Average","Skip=True","Sort=True")</f>
        <v>13.577413574068782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47656</v>
      </c>
      <c r="T1721" s="43">
        <f ca="1">_xll.BInterpol('Base CDI'!$H$4:$H$28,'Base CDI'!$J$4:$J$29,S1721,"Cubic","Extrapolate=Linear","MultiX=Average","Skip=True","Sort=True")</f>
        <v>13.604722110018839</v>
      </c>
      <c r="U1721" s="43">
        <f ca="1">_xll.BInterpol('Base CDI'!$H$4:$H$28,'Base CDI'!$I$4:$I$29,S1721,"Cubic","Extrapolate=Linear","MultiX=Average","Skip=True","Sort=True")</f>
        <v>13.577739187067762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47657</v>
      </c>
      <c r="T1722" s="43">
        <f ca="1">_xll.BInterpol('Base CDI'!$H$4:$H$28,'Base CDI'!$J$4:$J$29,S1722,"Cubic","Extrapolate=Linear","MultiX=Average","Skip=True","Sort=True")</f>
        <v>13.605068378865763</v>
      </c>
      <c r="U1722" s="43">
        <f ca="1">_xll.BInterpol('Base CDI'!$H$4:$H$28,'Base CDI'!$I$4:$I$29,S1722,"Cubic","Extrapolate=Linear","MultiX=Average","Skip=True","Sort=True")</f>
        <v>13.578064396065123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47658</v>
      </c>
      <c r="T1723" s="43">
        <f ca="1">_xll.BInterpol('Base CDI'!$H$4:$H$28,'Base CDI'!$J$4:$J$29,S1723,"Cubic","Extrapolate=Linear","MultiX=Average","Skip=True","Sort=True")</f>
        <v>13.605414301286892</v>
      </c>
      <c r="U1723" s="43">
        <f ca="1">_xll.BInterpol('Base CDI'!$H$4:$H$28,'Base CDI'!$I$4:$I$29,S1723,"Cubic","Extrapolate=Linear","MultiX=Average","Skip=True","Sort=True")</f>
        <v>13.578389202485496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47659</v>
      </c>
      <c r="T1724" s="43">
        <f ca="1">_xll.BInterpol('Base CDI'!$H$4:$H$28,'Base CDI'!$J$4:$J$29,S1724,"Cubic","Extrapolate=Linear","MultiX=Average","Skip=True","Sort=True")</f>
        <v>13.605759877772293</v>
      </c>
      <c r="U1724" s="43">
        <f ca="1">_xll.BInterpol('Base CDI'!$H$4:$H$28,'Base CDI'!$I$4:$I$29,S1724,"Cubic","Extrapolate=Linear","MultiX=Average","Skip=True","Sort=True")</f>
        <v>13.57871360775351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47660</v>
      </c>
      <c r="T1725" s="43">
        <f ca="1">_xll.BInterpol('Base CDI'!$H$4:$H$28,'Base CDI'!$J$4:$J$29,S1725,"Cubic","Extrapolate=Linear","MultiX=Average","Skip=True","Sort=True")</f>
        <v>13.606105108812034</v>
      </c>
      <c r="U1725" s="43">
        <f ca="1">_xll.BInterpol('Base CDI'!$H$4:$H$28,'Base CDI'!$I$4:$I$29,S1725,"Cubic","Extrapolate=Linear","MultiX=Average","Skip=True","Sort=True")</f>
        <v>13.579037613293794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47661</v>
      </c>
      <c r="T1726" s="43">
        <f ca="1">_xll.BInterpol('Base CDI'!$H$4:$H$28,'Base CDI'!$J$4:$J$29,S1726,"Cubic","Extrapolate=Linear","MultiX=Average","Skip=True","Sort=True")</f>
        <v>13.606449994896183</v>
      </c>
      <c r="U1726" s="43">
        <f ca="1">_xll.BInterpol('Base CDI'!$H$4:$H$28,'Base CDI'!$I$4:$I$29,S1726,"Cubic","Extrapolate=Linear","MultiX=Average","Skip=True","Sort=True")</f>
        <v>13.579361220530977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47662</v>
      </c>
      <c r="T1727" s="43">
        <f ca="1">_xll.BInterpol('Base CDI'!$H$4:$H$28,'Base CDI'!$J$4:$J$29,S1727,"Cubic","Extrapolate=Linear","MultiX=Average","Skip=True","Sort=True")</f>
        <v>13.606794536514805</v>
      </c>
      <c r="U1727" s="43">
        <f ca="1">_xll.BInterpol('Base CDI'!$H$4:$H$28,'Base CDI'!$I$4:$I$29,S1727,"Cubic","Extrapolate=Linear","MultiX=Average","Skip=True","Sort=True")</f>
        <v>13.57968443088969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47663</v>
      </c>
      <c r="T1728" s="43">
        <f ca="1">_xll.BInterpol('Base CDI'!$H$4:$H$28,'Base CDI'!$J$4:$J$29,S1728,"Cubic","Extrapolate=Linear","MultiX=Average","Skip=True","Sort=True")</f>
        <v>13.607138734157967</v>
      </c>
      <c r="U1728" s="43">
        <f ca="1">_xll.BInterpol('Base CDI'!$H$4:$H$28,'Base CDI'!$I$4:$I$29,S1728,"Cubic","Extrapolate=Linear","MultiX=Average","Skip=True","Sort=True")</f>
        <v>13.580007245794562</v>
      </c>
    </row>
    <row r="1729" spans="16:21" x14ac:dyDescent="0.25">
      <c r="P1729" s="10">
        <v>37029</v>
      </c>
      <c r="Q1729">
        <v>6.243684</v>
      </c>
      <c r="S1729" s="42">
        <f t="shared" ca="1" si="31"/>
        <v>47664</v>
      </c>
      <c r="T1729" s="43">
        <f ca="1">_xll.BInterpol('Base CDI'!$H$4:$H$28,'Base CDI'!$J$4:$J$29,S1729,"Cubic","Extrapolate=Linear","MultiX=Average","Skip=True","Sort=True")</f>
        <v>13.607482588315738</v>
      </c>
      <c r="U1729" s="43">
        <f ca="1">_xll.BInterpol('Base CDI'!$H$4:$H$28,'Base CDI'!$I$4:$I$29,S1729,"Cubic","Extrapolate=Linear","MultiX=Average","Skip=True","Sort=True")</f>
        <v>13.58032966667022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47665</v>
      </c>
      <c r="T1730" s="43">
        <f ca="1">_xll.BInterpol('Base CDI'!$H$4:$H$28,'Base CDI'!$J$4:$J$29,S1730,"Cubic","Extrapolate=Linear","MultiX=Average","Skip=True","Sort=True")</f>
        <v>13.607826099478185</v>
      </c>
      <c r="U1730" s="43">
        <f ca="1">_xll.BInterpol('Base CDI'!$H$4:$H$28,'Base CDI'!$I$4:$I$29,S1730,"Cubic","Extrapolate=Linear","MultiX=Average","Skip=True","Sort=True")</f>
        <v>13.580651694941297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47666</v>
      </c>
      <c r="T1731" s="43">
        <f ca="1">_xll.BInterpol('Base CDI'!$H$4:$H$28,'Base CDI'!$J$4:$J$29,S1731,"Cubic","Extrapolate=Linear","MultiX=Average","Skip=True","Sort=True")</f>
        <v>13.608169268135374</v>
      </c>
      <c r="U1731" s="43">
        <f ca="1">_xll.BInterpol('Base CDI'!$H$4:$H$28,'Base CDI'!$I$4:$I$29,S1731,"Cubic","Extrapolate=Linear","MultiX=Average","Skip=True","Sort=True")</f>
        <v>13.580973332032421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47667</v>
      </c>
      <c r="T1732" s="43">
        <f ca="1">_xll.BInterpol('Base CDI'!$H$4:$H$28,'Base CDI'!$J$4:$J$29,S1732,"Cubic","Extrapolate=Linear","MultiX=Average","Skip=True","Sort=True")</f>
        <v>13.608512094777373</v>
      </c>
      <c r="U1732" s="43">
        <f ca="1">_xll.BInterpol('Base CDI'!$H$4:$H$28,'Base CDI'!$I$4:$I$29,S1732,"Cubic","Extrapolate=Linear","MultiX=Average","Skip=True","Sort=True")</f>
        <v>13.581294579368221</v>
      </c>
    </row>
    <row r="1733" spans="16:21" x14ac:dyDescent="0.25">
      <c r="P1733" s="10">
        <v>37035</v>
      </c>
      <c r="Q1733">
        <v>6.258699</v>
      </c>
      <c r="S1733" s="42">
        <f t="shared" ca="1" si="31"/>
        <v>47668</v>
      </c>
      <c r="T1733" s="43">
        <f ca="1">_xll.BInterpol('Base CDI'!$H$4:$H$28,'Base CDI'!$J$4:$J$29,S1733,"Cubic","Extrapolate=Linear","MultiX=Average","Skip=True","Sort=True")</f>
        <v>13.608854579894247</v>
      </c>
      <c r="U1733" s="43">
        <f ca="1">_xll.BInterpol('Base CDI'!$H$4:$H$28,'Base CDI'!$I$4:$I$29,S1733,"Cubic","Extrapolate=Linear","MultiX=Average","Skip=True","Sort=True")</f>
        <v>13.581615438373326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47669</v>
      </c>
      <c r="T1734" s="43">
        <f ca="1">_xll.BInterpol('Base CDI'!$H$4:$H$28,'Base CDI'!$J$4:$J$29,S1734,"Cubic","Extrapolate=Linear","MultiX=Average","Skip=True","Sort=True")</f>
        <v>13.609196723976066</v>
      </c>
      <c r="U1734" s="43">
        <f ca="1">_xll.BInterpol('Base CDI'!$H$4:$H$28,'Base CDI'!$I$4:$I$29,S1734,"Cubic","Extrapolate=Linear","MultiX=Average","Skip=True","Sort=True")</f>
        <v>13.581935910472369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47670</v>
      </c>
      <c r="T1735" s="43">
        <f ca="1">_xll.BInterpol('Base CDI'!$H$4:$H$28,'Base CDI'!$J$4:$J$29,S1735,"Cubic","Extrapolate=Linear","MultiX=Average","Skip=True","Sort=True")</f>
        <v>13.609538527512896</v>
      </c>
      <c r="U1735" s="43">
        <f ca="1">_xll.BInterpol('Base CDI'!$H$4:$H$28,'Base CDI'!$I$4:$I$29,S1735,"Cubic","Extrapolate=Linear","MultiX=Average","Skip=True","Sort=True")</f>
        <v>13.582255997089975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47671</v>
      </c>
      <c r="T1736" s="43">
        <f ca="1">_xll.BInterpol('Base CDI'!$H$4:$H$28,'Base CDI'!$J$4:$J$29,S1736,"Cubic","Extrapolate=Linear","MultiX=Average","Skip=True","Sort=True")</f>
        <v>13.609879990994802</v>
      </c>
      <c r="U1736" s="43">
        <f ca="1">_xll.BInterpol('Base CDI'!$H$4:$H$28,'Base CDI'!$I$4:$I$29,S1736,"Cubic","Extrapolate=Linear","MultiX=Average","Skip=True","Sort=True")</f>
        <v>13.582575699650777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47672</v>
      </c>
      <c r="T1737" s="43">
        <f ca="1">_xll.BInterpol('Base CDI'!$H$4:$H$28,'Base CDI'!$J$4:$J$29,S1737,"Cubic","Extrapolate=Linear","MultiX=Average","Skip=True","Sort=True")</f>
        <v>13.610221114911855</v>
      </c>
      <c r="U1737" s="43">
        <f ca="1">_xll.BInterpol('Base CDI'!$H$4:$H$28,'Base CDI'!$I$4:$I$29,S1737,"Cubic","Extrapolate=Linear","MultiX=Average","Skip=True","Sort=True")</f>
        <v>13.5828950195794</v>
      </c>
    </row>
    <row r="1738" spans="16:21" x14ac:dyDescent="0.25">
      <c r="P1738" s="10">
        <v>37042</v>
      </c>
      <c r="Q1738">
        <v>6.277965</v>
      </c>
      <c r="S1738" s="42">
        <f t="shared" ca="1" si="31"/>
        <v>47673</v>
      </c>
      <c r="T1738" s="43">
        <f ca="1">_xll.BInterpol('Base CDI'!$H$4:$H$28,'Base CDI'!$J$4:$J$29,S1738,"Cubic","Extrapolate=Linear","MultiX=Average","Skip=True","Sort=True")</f>
        <v>13.610561899754121</v>
      </c>
      <c r="U1738" s="43">
        <f ca="1">_xll.BInterpol('Base CDI'!$H$4:$H$28,'Base CDI'!$I$4:$I$29,S1738,"Cubic","Extrapolate=Linear","MultiX=Average","Skip=True","Sort=True")</f>
        <v>13.583213958300478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47674</v>
      </c>
      <c r="T1739" s="43">
        <f ca="1">_xll.BInterpol('Base CDI'!$H$4:$H$28,'Base CDI'!$J$4:$J$29,S1739,"Cubic","Extrapolate=Linear","MultiX=Average","Skip=True","Sort=True")</f>
        <v>13.610902346011665</v>
      </c>
      <c r="U1739" s="43">
        <f ca="1">_xll.BInterpol('Base CDI'!$H$4:$H$28,'Base CDI'!$I$4:$I$29,S1739,"Cubic","Extrapolate=Linear","MultiX=Average","Skip=True","Sort=True")</f>
        <v>13.583532517238639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47675</v>
      </c>
      <c r="T1740" s="43">
        <f ca="1">_xll.BInterpol('Base CDI'!$H$4:$H$28,'Base CDI'!$J$4:$J$29,S1740,"Cubic","Extrapolate=Linear","MultiX=Average","Skip=True","Sort=True")</f>
        <v>13.611242454174555</v>
      </c>
      <c r="U1740" s="43">
        <f ca="1">_xll.BInterpol('Base CDI'!$H$4:$H$28,'Base CDI'!$I$4:$I$29,S1740,"Cubic","Extrapolate=Linear","MultiX=Average","Skip=True","Sort=True")</f>
        <v>13.583850697818512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47676</v>
      </c>
      <c r="T1741" s="43">
        <f ca="1">_xll.BInterpol('Base CDI'!$H$4:$H$28,'Base CDI'!$J$4:$J$29,S1741,"Cubic","Extrapolate=Linear","MultiX=Average","Skip=True","Sort=True")</f>
        <v>13.611582224732858</v>
      </c>
      <c r="U1741" s="43">
        <f ca="1">_xll.BInterpol('Base CDI'!$H$4:$H$28,'Base CDI'!$I$4:$I$29,S1741,"Cubic","Extrapolate=Linear","MultiX=Average","Skip=True","Sort=True")</f>
        <v>13.584168501464728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47677</v>
      </c>
      <c r="T1742" s="43">
        <f ca="1">_xll.BInterpol('Base CDI'!$H$4:$H$28,'Base CDI'!$J$4:$J$29,S1742,"Cubic","Extrapolate=Linear","MultiX=Average","Skip=True","Sort=True")</f>
        <v>13.611921658176644</v>
      </c>
      <c r="U1742" s="43">
        <f ca="1">_xll.BInterpol('Base CDI'!$H$4:$H$28,'Base CDI'!$I$4:$I$29,S1742,"Cubic","Extrapolate=Linear","MultiX=Average","Skip=True","Sort=True")</f>
        <v>13.584485929601913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47678</v>
      </c>
      <c r="T1743" s="43">
        <f ca="1">_xll.BInterpol('Base CDI'!$H$4:$H$28,'Base CDI'!$J$4:$J$29,S1743,"Cubic","Extrapolate=Linear","MultiX=Average","Skip=True","Sort=True")</f>
        <v>13.612260754995976</v>
      </c>
      <c r="U1743" s="43">
        <f ca="1">_xll.BInterpol('Base CDI'!$H$4:$H$28,'Base CDI'!$I$4:$I$29,S1743,"Cubic","Extrapolate=Linear","MultiX=Average","Skip=True","Sort=True")</f>
        <v>13.584802983654699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47679</v>
      </c>
      <c r="T1744" s="43">
        <f ca="1">_xll.BInterpol('Base CDI'!$H$4:$H$28,'Base CDI'!$J$4:$J$29,S1744,"Cubic","Extrapolate=Linear","MultiX=Average","Skip=True","Sort=True")</f>
        <v>13.612599515680923</v>
      </c>
      <c r="U1744" s="43">
        <f ca="1">_xll.BInterpol('Base CDI'!$H$4:$H$28,'Base CDI'!$I$4:$I$29,S1744,"Cubic","Extrapolate=Linear","MultiX=Average","Skip=True","Sort=True")</f>
        <v>13.585119665047715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47680</v>
      </c>
      <c r="T1745" s="43">
        <f ca="1">_xll.BInterpol('Base CDI'!$H$4:$H$28,'Base CDI'!$J$4:$J$29,S1745,"Cubic","Extrapolate=Linear","MultiX=Average","Skip=True","Sort=True")</f>
        <v>13.612937940721554</v>
      </c>
      <c r="U1745" s="43">
        <f ca="1">_xll.BInterpol('Base CDI'!$H$4:$H$28,'Base CDI'!$I$4:$I$29,S1745,"Cubic","Extrapolate=Linear","MultiX=Average","Skip=True","Sort=True")</f>
        <v>13.585435975205591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47681</v>
      </c>
      <c r="T1746" s="43">
        <f ca="1">_xll.BInterpol('Base CDI'!$H$4:$H$28,'Base CDI'!$J$4:$J$29,S1746,"Cubic","Extrapolate=Linear","MultiX=Average","Skip=True","Sort=True")</f>
        <v>13.613276030607933</v>
      </c>
      <c r="U1746" s="43">
        <f ca="1">_xll.BInterpol('Base CDI'!$H$4:$H$28,'Base CDI'!$I$4:$I$29,S1746,"Cubic","Extrapolate=Linear","MultiX=Average","Skip=True","Sort=True")</f>
        <v>13.585751915552956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47682</v>
      </c>
      <c r="T1747" s="43">
        <f ca="1">_xll.BInterpol('Base CDI'!$H$4:$H$28,'Base CDI'!$J$4:$J$29,S1747,"Cubic","Extrapolate=Linear","MultiX=Average","Skip=True","Sort=True")</f>
        <v>13.613613785830127</v>
      </c>
      <c r="U1747" s="43">
        <f ca="1">_xll.BInterpol('Base CDI'!$H$4:$H$28,'Base CDI'!$I$4:$I$29,S1747,"Cubic","Extrapolate=Linear","MultiX=Average","Skip=True","Sort=True")</f>
        <v>13.586067487514441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47683</v>
      </c>
      <c r="T1748" s="43">
        <f ca="1">_xll.BInterpol('Base CDI'!$H$4:$H$28,'Base CDI'!$J$4:$J$29,S1748,"Cubic","Extrapolate=Linear","MultiX=Average","Skip=True","Sort=True")</f>
        <v>13.613951206878205</v>
      </c>
      <c r="U1748" s="43">
        <f ca="1">_xll.BInterpol('Base CDI'!$H$4:$H$28,'Base CDI'!$I$4:$I$29,S1748,"Cubic","Extrapolate=Linear","MultiX=Average","Skip=True","Sort=True")</f>
        <v>13.586382692514672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47684</v>
      </c>
      <c r="T1749" s="43">
        <f ca="1">_xll.BInterpol('Base CDI'!$H$4:$H$28,'Base CDI'!$J$4:$J$29,S1749,"Cubic","Extrapolate=Linear","MultiX=Average","Skip=True","Sort=True")</f>
        <v>13.614288294242234</v>
      </c>
      <c r="U1749" s="43">
        <f ca="1">_xll.BInterpol('Base CDI'!$H$4:$H$28,'Base CDI'!$I$4:$I$29,S1749,"Cubic","Extrapolate=Linear","MultiX=Average","Skip=True","Sort=True")</f>
        <v>13.586697531978281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47685</v>
      </c>
      <c r="T1750" s="43">
        <f ca="1">_xll.BInterpol('Base CDI'!$H$4:$H$28,'Base CDI'!$J$4:$J$29,S1750,"Cubic","Extrapolate=Linear","MultiX=Average","Skip=True","Sort=True")</f>
        <v>13.614625048412282</v>
      </c>
      <c r="U1750" s="43">
        <f ca="1">_xll.BInterpol('Base CDI'!$H$4:$H$28,'Base CDI'!$I$4:$I$29,S1750,"Cubic","Extrapolate=Linear","MultiX=Average","Skip=True","Sort=True")</f>
        <v>13.587012007329898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47686</v>
      </c>
      <c r="T1751" s="43">
        <f ca="1">_xll.BInterpol('Base CDI'!$H$4:$H$28,'Base CDI'!$J$4:$J$29,S1751,"Cubic","Extrapolate=Linear","MultiX=Average","Skip=True","Sort=True")</f>
        <v>13.614961469878413</v>
      </c>
      <c r="U1751" s="43">
        <f ca="1">_xll.BInterpol('Base CDI'!$H$4:$H$28,'Base CDI'!$I$4:$I$29,S1751,"Cubic","Extrapolate=Linear","MultiX=Average","Skip=True","Sort=True")</f>
        <v>13.587326119994151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47687</v>
      </c>
      <c r="T1752" s="43">
        <f ca="1">_xll.BInterpol('Base CDI'!$H$4:$H$28,'Base CDI'!$J$4:$J$29,S1752,"Cubic","Extrapolate=Linear","MultiX=Average","Skip=True","Sort=True")</f>
        <v>13.615297559130696</v>
      </c>
      <c r="U1752" s="43">
        <f ca="1">_xll.BInterpol('Base CDI'!$H$4:$H$28,'Base CDI'!$I$4:$I$29,S1752,"Cubic","Extrapolate=Linear","MultiX=Average","Skip=True","Sort=True")</f>
        <v>13.587639871395668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47688</v>
      </c>
      <c r="T1753" s="43">
        <f ca="1">_xll.BInterpol('Base CDI'!$H$4:$H$28,'Base CDI'!$J$4:$J$29,S1753,"Cubic","Extrapolate=Linear","MultiX=Average","Skip=True","Sort=True")</f>
        <v>13.615633316659199</v>
      </c>
      <c r="U1753" s="43">
        <f ca="1">_xll.BInterpol('Base CDI'!$H$4:$H$28,'Base CDI'!$I$4:$I$29,S1753,"Cubic","Extrapolate=Linear","MultiX=Average","Skip=True","Sort=True")</f>
        <v>13.587953262959083</v>
      </c>
    </row>
    <row r="1754" spans="16:21" x14ac:dyDescent="0.25">
      <c r="P1754" s="10">
        <v>37067</v>
      </c>
      <c r="Q1754">
        <v>6.340649</v>
      </c>
      <c r="S1754" s="42">
        <f t="shared" ca="1" si="32"/>
        <v>47689</v>
      </c>
      <c r="T1754" s="43">
        <f ca="1">_xll.BInterpol('Base CDI'!$H$4:$H$28,'Base CDI'!$J$4:$J$29,S1754,"Cubic","Extrapolate=Linear","MultiX=Average","Skip=True","Sort=True")</f>
        <v>13.615968742953987</v>
      </c>
      <c r="U1754" s="43">
        <f ca="1">_xll.BInterpol('Base CDI'!$H$4:$H$28,'Base CDI'!$I$4:$I$29,S1754,"Cubic","Extrapolate=Linear","MultiX=Average","Skip=True","Sort=True")</f>
        <v>13.588266296109021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47690</v>
      </c>
      <c r="T1755" s="43">
        <f ca="1">_xll.BInterpol('Base CDI'!$H$4:$H$28,'Base CDI'!$J$4:$J$29,S1755,"Cubic","Extrapolate=Linear","MultiX=Average","Skip=True","Sort=True")</f>
        <v>13.616303838505129</v>
      </c>
      <c r="U1755" s="43">
        <f ca="1">_xll.BInterpol('Base CDI'!$H$4:$H$28,'Base CDI'!$I$4:$I$29,S1755,"Cubic","Extrapolate=Linear","MultiX=Average","Skip=True","Sort=True")</f>
        <v>13.588578972270113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47691</v>
      </c>
      <c r="T1756" s="43">
        <f ca="1">_xll.BInterpol('Base CDI'!$H$4:$H$28,'Base CDI'!$J$4:$J$29,S1756,"Cubic","Extrapolate=Linear","MultiX=Average","Skip=True","Sort=True")</f>
        <v>13.61663860380269</v>
      </c>
      <c r="U1756" s="43">
        <f ca="1">_xll.BInterpol('Base CDI'!$H$4:$H$28,'Base CDI'!$I$4:$I$29,S1756,"Cubic","Extrapolate=Linear","MultiX=Average","Skip=True","Sort=True")</f>
        <v>13.58889129286699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47692</v>
      </c>
      <c r="T1757" s="43">
        <f ca="1">_xll.BInterpol('Base CDI'!$H$4:$H$28,'Base CDI'!$J$4:$J$29,S1757,"Cubic","Extrapolate=Linear","MultiX=Average","Skip=True","Sort=True")</f>
        <v>13.61697303933674</v>
      </c>
      <c r="U1757" s="43">
        <f ca="1">_xll.BInterpol('Base CDI'!$H$4:$H$28,'Base CDI'!$I$4:$I$29,S1757,"Cubic","Extrapolate=Linear","MultiX=Average","Skip=True","Sort=True")</f>
        <v>13.589203259324279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47693</v>
      </c>
      <c r="T1758" s="43">
        <f ca="1">_xll.BInterpol('Base CDI'!$H$4:$H$28,'Base CDI'!$J$4:$J$29,S1758,"Cubic","Extrapolate=Linear","MultiX=Average","Skip=True","Sort=True")</f>
        <v>13.617307145597344</v>
      </c>
      <c r="U1758" s="43">
        <f ca="1">_xll.BInterpol('Base CDI'!$H$4:$H$28,'Base CDI'!$I$4:$I$29,S1758,"Cubic","Extrapolate=Linear","MultiX=Average","Skip=True","Sort=True")</f>
        <v>13.58951487306661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47694</v>
      </c>
      <c r="T1759" s="43">
        <f ca="1">_xll.BInterpol('Base CDI'!$H$4:$H$28,'Base CDI'!$J$4:$J$29,S1759,"Cubic","Extrapolate=Linear","MultiX=Average","Skip=True","Sort=True")</f>
        <v>13.617640923074569</v>
      </c>
      <c r="U1759" s="43">
        <f ca="1">_xll.BInterpol('Base CDI'!$H$4:$H$28,'Base CDI'!$I$4:$I$29,S1759,"Cubic","Extrapolate=Linear","MultiX=Average","Skip=True","Sort=True")</f>
        <v>13.589826135518615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47695</v>
      </c>
      <c r="T1760" s="43">
        <f ca="1">_xll.BInterpol('Base CDI'!$H$4:$H$28,'Base CDI'!$J$4:$J$29,S1760,"Cubic","Extrapolate=Linear","MultiX=Average","Skip=True","Sort=True")</f>
        <v>13.617974372258484</v>
      </c>
      <c r="U1760" s="43">
        <f ca="1">_xll.BInterpol('Base CDI'!$H$4:$H$28,'Base CDI'!$I$4:$I$29,S1760,"Cubic","Extrapolate=Linear","MultiX=Average","Skip=True","Sort=True")</f>
        <v>13.590137048104921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47696</v>
      </c>
      <c r="T1761" s="43">
        <f ca="1">_xll.BInterpol('Base CDI'!$H$4:$H$28,'Base CDI'!$J$4:$J$29,S1761,"Cubic","Extrapolate=Linear","MultiX=Average","Skip=True","Sort=True")</f>
        <v>13.618307493639154</v>
      </c>
      <c r="U1761" s="43">
        <f ca="1">_xll.BInterpol('Base CDI'!$H$4:$H$28,'Base CDI'!$I$4:$I$29,S1761,"Cubic","Extrapolate=Linear","MultiX=Average","Skip=True","Sort=True")</f>
        <v>13.590447612250159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47697</v>
      </c>
      <c r="T1762" s="43">
        <f ca="1">_xll.BInterpol('Base CDI'!$H$4:$H$28,'Base CDI'!$J$4:$J$29,S1762,"Cubic","Extrapolate=Linear","MultiX=Average","Skip=True","Sort=True")</f>
        <v>13.618640287706649</v>
      </c>
      <c r="U1762" s="43">
        <f ca="1">_xll.BInterpol('Base CDI'!$H$4:$H$28,'Base CDI'!$I$4:$I$29,S1762,"Cubic","Extrapolate=Linear","MultiX=Average","Skip=True","Sort=True")</f>
        <v>13.590757829378957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47698</v>
      </c>
      <c r="T1763" s="43">
        <f ca="1">_xll.BInterpol('Base CDI'!$H$4:$H$28,'Base CDI'!$J$4:$J$29,S1763,"Cubic","Extrapolate=Linear","MultiX=Average","Skip=True","Sort=True")</f>
        <v>13.618972754951033</v>
      </c>
      <c r="U1763" s="43">
        <f ca="1">_xll.BInterpol('Base CDI'!$H$4:$H$28,'Base CDI'!$I$4:$I$29,S1763,"Cubic","Extrapolate=Linear","MultiX=Average","Skip=True","Sort=True")</f>
        <v>13.591067700915945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47699</v>
      </c>
      <c r="T1764" s="43">
        <f ca="1">_xll.BInterpol('Base CDI'!$H$4:$H$28,'Base CDI'!$J$4:$J$29,S1764,"Cubic","Extrapolate=Linear","MultiX=Average","Skip=True","Sort=True")</f>
        <v>13.619304895862372</v>
      </c>
      <c r="U1764" s="43">
        <f ca="1">_xll.BInterpol('Base CDI'!$H$4:$H$28,'Base CDI'!$I$4:$I$29,S1764,"Cubic","Extrapolate=Linear","MultiX=Average","Skip=True","Sort=True")</f>
        <v>13.591377228285751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47700</v>
      </c>
      <c r="T1765" s="43">
        <f ca="1">_xll.BInterpol('Base CDI'!$H$4:$H$28,'Base CDI'!$J$4:$J$29,S1765,"Cubic","Extrapolate=Linear","MultiX=Average","Skip=True","Sort=True")</f>
        <v>13.619636710930738</v>
      </c>
      <c r="U1765" s="43">
        <f ca="1">_xll.BInterpol('Base CDI'!$H$4:$H$28,'Base CDI'!$I$4:$I$29,S1765,"Cubic","Extrapolate=Linear","MultiX=Average","Skip=True","Sort=True")</f>
        <v>13.591686412913008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47701</v>
      </c>
      <c r="T1766" s="43">
        <f ca="1">_xll.BInterpol('Base CDI'!$H$4:$H$28,'Base CDI'!$J$4:$J$29,S1766,"Cubic","Extrapolate=Linear","MultiX=Average","Skip=True","Sort=True")</f>
        <v>13.619968200646195</v>
      </c>
      <c r="U1766" s="43">
        <f ca="1">_xll.BInterpol('Base CDI'!$H$4:$H$28,'Base CDI'!$I$4:$I$29,S1766,"Cubic","Extrapolate=Linear","MultiX=Average","Skip=True","Sort=True")</f>
        <v>13.591995256222342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47702</v>
      </c>
      <c r="T1767" s="43">
        <f ca="1">_xll.BInterpol('Base CDI'!$H$4:$H$28,'Base CDI'!$J$4:$J$29,S1767,"Cubic","Extrapolate=Linear","MultiX=Average","Skip=True","Sort=True")</f>
        <v>13.620299365498811</v>
      </c>
      <c r="U1767" s="43">
        <f ca="1">_xll.BInterpol('Base CDI'!$H$4:$H$28,'Base CDI'!$I$4:$I$29,S1767,"Cubic","Extrapolate=Linear","MultiX=Average","Skip=True","Sort=True")</f>
        <v>13.592303759638384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47703</v>
      </c>
      <c r="T1768" s="43">
        <f ca="1">_xll.BInterpol('Base CDI'!$H$4:$H$28,'Base CDI'!$J$4:$J$29,S1768,"Cubic","Extrapolate=Linear","MultiX=Average","Skip=True","Sort=True")</f>
        <v>13.620630205978653</v>
      </c>
      <c r="U1768" s="43">
        <f ca="1">_xll.BInterpol('Base CDI'!$H$4:$H$28,'Base CDI'!$I$4:$I$29,S1768,"Cubic","Extrapolate=Linear","MultiX=Average","Skip=True","Sort=True")</f>
        <v>13.592611924585764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47704</v>
      </c>
      <c r="T1769" s="43">
        <f ca="1">_xll.BInterpol('Base CDI'!$H$4:$H$28,'Base CDI'!$J$4:$J$29,S1769,"Cubic","Extrapolate=Linear","MultiX=Average","Skip=True","Sort=True")</f>
        <v>13.620960722575786</v>
      </c>
      <c r="U1769" s="43">
        <f ca="1">_xll.BInterpol('Base CDI'!$H$4:$H$28,'Base CDI'!$I$4:$I$29,S1769,"Cubic","Extrapolate=Linear","MultiX=Average","Skip=True","Sort=True")</f>
        <v>13.592919752489109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47705</v>
      </c>
      <c r="T1770" s="43">
        <f ca="1">_xll.BInterpol('Base CDI'!$H$4:$H$28,'Base CDI'!$J$4:$J$29,S1770,"Cubic","Extrapolate=Linear","MultiX=Average","Skip=True","Sort=True")</f>
        <v>13.621290915780282</v>
      </c>
      <c r="U1770" s="43">
        <f ca="1">_xll.BInterpol('Base CDI'!$H$4:$H$28,'Base CDI'!$I$4:$I$29,S1770,"Cubic","Extrapolate=Linear","MultiX=Average","Skip=True","Sort=True")</f>
        <v>13.593227244773052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47706</v>
      </c>
      <c r="T1771" s="43">
        <f ca="1">_xll.BInterpol('Base CDI'!$H$4:$H$28,'Base CDI'!$J$4:$J$29,S1771,"Cubic","Extrapolate=Linear","MultiX=Average","Skip=True","Sort=True")</f>
        <v>13.621620786082202</v>
      </c>
      <c r="U1771" s="43">
        <f ca="1">_xll.BInterpol('Base CDI'!$H$4:$H$28,'Base CDI'!$I$4:$I$29,S1771,"Cubic","Extrapolate=Linear","MultiX=Average","Skip=True","Sort=True")</f>
        <v>13.593534402862222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47707</v>
      </c>
      <c r="T1772" s="43">
        <f ca="1">_xll.BInterpol('Base CDI'!$H$4:$H$28,'Base CDI'!$J$4:$J$29,S1772,"Cubic","Extrapolate=Linear","MultiX=Average","Skip=True","Sort=True")</f>
        <v>13.621950333971618</v>
      </c>
      <c r="U1772" s="43">
        <f ca="1">_xll.BInterpol('Base CDI'!$H$4:$H$28,'Base CDI'!$I$4:$I$29,S1772,"Cubic","Extrapolate=Linear","MultiX=Average","Skip=True","Sort=True")</f>
        <v>13.593841228181246</v>
      </c>
    </row>
    <row r="1773" spans="16:21" x14ac:dyDescent="0.25">
      <c r="P1773" s="10">
        <v>37092</v>
      </c>
      <c r="Q1773">
        <v>6.421843</v>
      </c>
      <c r="S1773" s="42">
        <f t="shared" ca="1" si="32"/>
        <v>47708</v>
      </c>
      <c r="T1773" s="43">
        <f ca="1">_xll.BInterpol('Base CDI'!$H$4:$H$28,'Base CDI'!$J$4:$J$29,S1773,"Cubic","Extrapolate=Linear","MultiX=Average","Skip=True","Sort=True")</f>
        <v>13.622279559938596</v>
      </c>
      <c r="U1773" s="43">
        <f ca="1">_xll.BInterpol('Base CDI'!$H$4:$H$28,'Base CDI'!$I$4:$I$29,S1773,"Cubic","Extrapolate=Linear","MultiX=Average","Skip=True","Sort=True")</f>
        <v>13.594147722154753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47709</v>
      </c>
      <c r="T1774" s="43">
        <f ca="1">_xll.BInterpol('Base CDI'!$H$4:$H$28,'Base CDI'!$J$4:$J$29,S1774,"Cubic","Extrapolate=Linear","MultiX=Average","Skip=True","Sort=True")</f>
        <v>13.622608464473201</v>
      </c>
      <c r="U1774" s="43">
        <f ca="1">_xll.BInterpol('Base CDI'!$H$4:$H$28,'Base CDI'!$I$4:$I$29,S1774,"Cubic","Extrapolate=Linear","MultiX=Average","Skip=True","Sort=True")</f>
        <v>13.594453886207377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47710</v>
      </c>
      <c r="T1775" s="43">
        <f ca="1">_xll.BInterpol('Base CDI'!$H$4:$H$28,'Base CDI'!$J$4:$J$29,S1775,"Cubic","Extrapolate=Linear","MultiX=Average","Skip=True","Sort=True")</f>
        <v>13.622937048065502</v>
      </c>
      <c r="U1775" s="43">
        <f ca="1">_xll.BInterpol('Base CDI'!$H$4:$H$28,'Base CDI'!$I$4:$I$29,S1775,"Cubic","Extrapolate=Linear","MultiX=Average","Skip=True","Sort=True")</f>
        <v>13.594759721763744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47711</v>
      </c>
      <c r="T1776" s="43">
        <f ca="1">_xll.BInterpol('Base CDI'!$H$4:$H$28,'Base CDI'!$J$4:$J$29,S1776,"Cubic","Extrapolate=Linear","MultiX=Average","Skip=True","Sort=True")</f>
        <v>13.623265311205566</v>
      </c>
      <c r="U1776" s="43">
        <f ca="1">_xll.BInterpol('Base CDI'!$H$4:$H$28,'Base CDI'!$I$4:$I$29,S1776,"Cubic","Extrapolate=Linear","MultiX=Average","Skip=True","Sort=True")</f>
        <v>13.595065230248483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47712</v>
      </c>
      <c r="T1777" s="43">
        <f ca="1">_xll.BInterpol('Base CDI'!$H$4:$H$28,'Base CDI'!$J$4:$J$29,S1777,"Cubic","Extrapolate=Linear","MultiX=Average","Skip=True","Sort=True")</f>
        <v>13.62359325438346</v>
      </c>
      <c r="U1777" s="43">
        <f ca="1">_xll.BInterpol('Base CDI'!$H$4:$H$28,'Base CDI'!$I$4:$I$29,S1777,"Cubic","Extrapolate=Linear","MultiX=Average","Skip=True","Sort=True")</f>
        <v>13.595370413086224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47713</v>
      </c>
      <c r="T1778" s="43">
        <f ca="1">_xll.BInterpol('Base CDI'!$H$4:$H$28,'Base CDI'!$J$4:$J$29,S1778,"Cubic","Extrapolate=Linear","MultiX=Average","Skip=True","Sort=True")</f>
        <v>13.623920878089251</v>
      </c>
      <c r="U1778" s="43">
        <f ca="1">_xll.BInterpol('Base CDI'!$H$4:$H$28,'Base CDI'!$I$4:$I$29,S1778,"Cubic","Extrapolate=Linear","MultiX=Average","Skip=True","Sort=True")</f>
        <v>13.595675271701598</v>
      </c>
    </row>
    <row r="1779" spans="16:21" x14ac:dyDescent="0.25">
      <c r="P1779" s="10">
        <v>37102</v>
      </c>
      <c r="Q1779">
        <v>6.448429</v>
      </c>
      <c r="S1779" s="42">
        <f t="shared" ca="1" si="32"/>
        <v>47714</v>
      </c>
      <c r="T1779" s="43">
        <f ca="1">_xll.BInterpol('Base CDI'!$H$4:$H$28,'Base CDI'!$J$4:$J$29,S1779,"Cubic","Extrapolate=Linear","MultiX=Average","Skip=True","Sort=True")</f>
        <v>13.624248182813005</v>
      </c>
      <c r="U1779" s="43">
        <f ca="1">_xll.BInterpol('Base CDI'!$H$4:$H$28,'Base CDI'!$I$4:$I$29,S1779,"Cubic","Extrapolate=Linear","MultiX=Average","Skip=True","Sort=True")</f>
        <v>13.595979807519234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47715</v>
      </c>
      <c r="T1780" s="43">
        <f ca="1">_xll.BInterpol('Base CDI'!$H$4:$H$28,'Base CDI'!$J$4:$J$29,S1780,"Cubic","Extrapolate=Linear","MultiX=Average","Skip=True","Sort=True")</f>
        <v>13.624575169044792</v>
      </c>
      <c r="U1780" s="43">
        <f ca="1">_xll.BInterpol('Base CDI'!$H$4:$H$28,'Base CDI'!$I$4:$I$29,S1780,"Cubic","Extrapolate=Linear","MultiX=Average","Skip=True","Sort=True")</f>
        <v>13.596284021963761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47716</v>
      </c>
      <c r="T1781" s="43">
        <f ca="1">_xll.BInterpol('Base CDI'!$H$4:$H$28,'Base CDI'!$J$4:$J$29,S1781,"Cubic","Extrapolate=Linear","MultiX=Average","Skip=True","Sort=True")</f>
        <v>13.624901837274678</v>
      </c>
      <c r="U1781" s="43">
        <f ca="1">_xll.BInterpol('Base CDI'!$H$4:$H$28,'Base CDI'!$I$4:$I$29,S1781,"Cubic","Extrapolate=Linear","MultiX=Average","Skip=True","Sort=True")</f>
        <v>13.596587916459807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47717</v>
      </c>
      <c r="T1782" s="43">
        <f ca="1">_xll.BInterpol('Base CDI'!$H$4:$H$28,'Base CDI'!$J$4:$J$29,S1782,"Cubic","Extrapolate=Linear","MultiX=Average","Skip=True","Sort=True")</f>
        <v>13.625228187992727</v>
      </c>
      <c r="U1782" s="43">
        <f ca="1">_xll.BInterpol('Base CDI'!$H$4:$H$28,'Base CDI'!$I$4:$I$29,S1782,"Cubic","Extrapolate=Linear","MultiX=Average","Skip=True","Sort=True")</f>
        <v>13.596891492432006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47718</v>
      </c>
      <c r="T1783" s="43">
        <f ca="1">_xll.BInterpol('Base CDI'!$H$4:$H$28,'Base CDI'!$J$4:$J$29,S1783,"Cubic","Extrapolate=Linear","MultiX=Average","Skip=True","Sort=True")</f>
        <v>13.62555422168901</v>
      </c>
      <c r="U1783" s="43">
        <f ca="1">_xll.BInterpol('Base CDI'!$H$4:$H$28,'Base CDI'!$I$4:$I$29,S1783,"Cubic","Extrapolate=Linear","MultiX=Average","Skip=True","Sort=True")</f>
        <v>13.597194751304981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47719</v>
      </c>
      <c r="T1784" s="43">
        <f ca="1">_xll.BInterpol('Base CDI'!$H$4:$H$28,'Base CDI'!$J$4:$J$29,S1784,"Cubic","Extrapolate=Linear","MultiX=Average","Skip=True","Sort=True")</f>
        <v>13.625879938853592</v>
      </c>
      <c r="U1784" s="43">
        <f ca="1">_xll.BInterpol('Base CDI'!$H$4:$H$28,'Base CDI'!$I$4:$I$29,S1784,"Cubic","Extrapolate=Linear","MultiX=Average","Skip=True","Sort=True")</f>
        <v>13.597497694503366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47720</v>
      </c>
      <c r="T1785" s="43">
        <f ca="1">_xll.BInterpol('Base CDI'!$H$4:$H$28,'Base CDI'!$J$4:$J$29,S1785,"Cubic","Extrapolate=Linear","MultiX=Average","Skip=True","Sort=True")</f>
        <v>13.62620533997654</v>
      </c>
      <c r="U1785" s="43">
        <f ca="1">_xll.BInterpol('Base CDI'!$H$4:$H$28,'Base CDI'!$I$4:$I$29,S1785,"Cubic","Extrapolate=Linear","MultiX=Average","Skip=True","Sort=True")</f>
        <v>13.597800323451789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47721</v>
      </c>
      <c r="T1786" s="43">
        <f ca="1">_xll.BInterpol('Base CDI'!$H$4:$H$28,'Base CDI'!$J$4:$J$29,S1786,"Cubic","Extrapolate=Linear","MultiX=Average","Skip=True","Sort=True")</f>
        <v>13.626530425547923</v>
      </c>
      <c r="U1786" s="43">
        <f ca="1">_xll.BInterpol('Base CDI'!$H$4:$H$28,'Base CDI'!$I$4:$I$29,S1786,"Cubic","Extrapolate=Linear","MultiX=Average","Skip=True","Sort=True")</f>
        <v>13.598102639574881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47722</v>
      </c>
      <c r="T1787" s="43">
        <f ca="1">_xll.BInterpol('Base CDI'!$H$4:$H$28,'Base CDI'!$J$4:$J$29,S1787,"Cubic","Extrapolate=Linear","MultiX=Average","Skip=True","Sort=True")</f>
        <v>13.626855196057807</v>
      </c>
      <c r="U1787" s="43">
        <f ca="1">_xll.BInterpol('Base CDI'!$H$4:$H$28,'Base CDI'!$I$4:$I$29,S1787,"Cubic","Extrapolate=Linear","MultiX=Average","Skip=True","Sort=True")</f>
        <v>13.59840464429727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47723</v>
      </c>
      <c r="T1788" s="43">
        <f ca="1">_xll.BInterpol('Base CDI'!$H$4:$H$28,'Base CDI'!$J$4:$J$29,S1788,"Cubic","Extrapolate=Linear","MultiX=Average","Skip=True","Sort=True")</f>
        <v>13.62717965199626</v>
      </c>
      <c r="U1788" s="43">
        <f ca="1">_xll.BInterpol('Base CDI'!$H$4:$H$28,'Base CDI'!$I$4:$I$29,S1788,"Cubic","Extrapolate=Linear","MultiX=Average","Skip=True","Sort=True")</f>
        <v>13.598706339043586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47724</v>
      </c>
      <c r="T1789" s="43">
        <f ca="1">_xll.BInterpol('Base CDI'!$H$4:$H$28,'Base CDI'!$J$4:$J$29,S1789,"Cubic","Extrapolate=Linear","MultiX=Average","Skip=True","Sort=True")</f>
        <v>13.627503793853347</v>
      </c>
      <c r="U1789" s="43">
        <f ca="1">_xll.BInterpol('Base CDI'!$H$4:$H$28,'Base CDI'!$I$4:$I$29,S1789,"Cubic","Extrapolate=Linear","MultiX=Average","Skip=True","Sort=True")</f>
        <v>13.599007725238456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47725</v>
      </c>
      <c r="T1790" s="43">
        <f ca="1">_xll.BInterpol('Base CDI'!$H$4:$H$28,'Base CDI'!$J$4:$J$29,S1790,"Cubic","Extrapolate=Linear","MultiX=Average","Skip=True","Sort=True")</f>
        <v>13.627827622119137</v>
      </c>
      <c r="U1790" s="43">
        <f ca="1">_xll.BInterpol('Base CDI'!$H$4:$H$28,'Base CDI'!$I$4:$I$29,S1790,"Cubic","Extrapolate=Linear","MultiX=Average","Skip=True","Sort=True")</f>
        <v>13.599308804306514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47726</v>
      </c>
      <c r="T1791" s="43">
        <f ca="1">_xll.BInterpol('Base CDI'!$H$4:$H$28,'Base CDI'!$J$4:$J$29,S1791,"Cubic","Extrapolate=Linear","MultiX=Average","Skip=True","Sort=True")</f>
        <v>13.628151137283695</v>
      </c>
      <c r="U1791" s="43">
        <f ca="1">_xll.BInterpol('Base CDI'!$H$4:$H$28,'Base CDI'!$I$4:$I$29,S1791,"Cubic","Extrapolate=Linear","MultiX=Average","Skip=True","Sort=True")</f>
        <v>13.599609577672386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47727</v>
      </c>
      <c r="T1792" s="43">
        <f ca="1">_xll.BInterpol('Base CDI'!$H$4:$H$28,'Base CDI'!$J$4:$J$29,S1792,"Cubic","Extrapolate=Linear","MultiX=Average","Skip=True","Sort=True")</f>
        <v>13.628474339837091</v>
      </c>
      <c r="U1792" s="43">
        <f ca="1">_xll.BInterpol('Base CDI'!$H$4:$H$28,'Base CDI'!$I$4:$I$29,S1792,"Cubic","Extrapolate=Linear","MultiX=Average","Skip=True","Sort=True")</f>
        <v>13.599910046760703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47728</v>
      </c>
      <c r="T1793" s="43">
        <f ca="1">_xll.BInterpol('Base CDI'!$H$4:$H$28,'Base CDI'!$J$4:$J$29,S1793,"Cubic","Extrapolate=Linear","MultiX=Average","Skip=True","Sort=True")</f>
        <v>13.62879723026939</v>
      </c>
      <c r="U1793" s="43">
        <f ca="1">_xll.BInterpol('Base CDI'!$H$4:$H$28,'Base CDI'!$I$4:$I$29,S1793,"Cubic","Extrapolate=Linear","MultiX=Average","Skip=True","Sort=True")</f>
        <v>13.600210212996094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47729</v>
      </c>
      <c r="T1794" s="43">
        <f ca="1">_xll.BInterpol('Base CDI'!$H$4:$H$28,'Base CDI'!$J$4:$J$29,S1794,"Cubic","Extrapolate=Linear","MultiX=Average","Skip=True","Sort=True")</f>
        <v>13.62911980907066</v>
      </c>
      <c r="U1794" s="43">
        <f ca="1">_xll.BInterpol('Base CDI'!$H$4:$H$28,'Base CDI'!$I$4:$I$29,S1794,"Cubic","Extrapolate=Linear","MultiX=Average","Skip=True","Sort=True")</f>
        <v>13.60051007780319</v>
      </c>
    </row>
    <row r="1795" spans="16:21" x14ac:dyDescent="0.25">
      <c r="P1795" s="10">
        <v>37124</v>
      </c>
      <c r="Q1795">
        <v>6.520022</v>
      </c>
      <c r="S1795" s="42">
        <f t="shared" ca="1" si="32"/>
        <v>47730</v>
      </c>
      <c r="T1795" s="43">
        <f ca="1">_xll.BInterpol('Base CDI'!$H$4:$H$28,'Base CDI'!$J$4:$J$29,S1795,"Cubic","Extrapolate=Linear","MultiX=Average","Skip=True","Sort=True")</f>
        <v>13.629442076730969</v>
      </c>
      <c r="U1795" s="43">
        <f ca="1">_xll.BInterpol('Base CDI'!$H$4:$H$28,'Base CDI'!$I$4:$I$29,S1795,"Cubic","Extrapolate=Linear","MultiX=Average","Skip=True","Sort=True")</f>
        <v>13.600809642606617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47731</v>
      </c>
      <c r="T1796" s="43">
        <f ca="1">_xll.BInterpol('Base CDI'!$H$4:$H$28,'Base CDI'!$J$4:$J$29,S1796,"Cubic","Extrapolate=Linear","MultiX=Average","Skip=True","Sort=True")</f>
        <v>13.629764033740383</v>
      </c>
      <c r="U1796" s="43">
        <f ca="1">_xll.BInterpol('Base CDI'!$H$4:$H$28,'Base CDI'!$I$4:$I$29,S1796,"Cubic","Extrapolate=Linear","MultiX=Average","Skip=True","Sort=True")</f>
        <v>13.601108908831007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47732</v>
      </c>
      <c r="T1797" s="43">
        <f ca="1">_xll.BInterpol('Base CDI'!$H$4:$H$28,'Base CDI'!$J$4:$J$29,S1797,"Cubic","Extrapolate=Linear","MultiX=Average","Skip=True","Sort=True")</f>
        <v>13.630085680588969</v>
      </c>
      <c r="U1797" s="43">
        <f ca="1">_xll.BInterpol('Base CDI'!$H$4:$H$28,'Base CDI'!$I$4:$I$29,S1797,"Cubic","Extrapolate=Linear","MultiX=Average","Skip=True","Sort=True")</f>
        <v>13.601407877900989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47733</v>
      </c>
      <c r="T1798" s="43">
        <f ca="1">_xll.BInterpol('Base CDI'!$H$4:$H$28,'Base CDI'!$J$4:$J$29,S1798,"Cubic","Extrapolate=Linear","MultiX=Average","Skip=True","Sort=True")</f>
        <v>13.630407017766794</v>
      </c>
      <c r="U1798" s="43">
        <f ca="1">_xll.BInterpol('Base CDI'!$H$4:$H$28,'Base CDI'!$I$4:$I$29,S1798,"Cubic","Extrapolate=Linear","MultiX=Average","Skip=True","Sort=True")</f>
        <v>13.601706551241191</v>
      </c>
    </row>
    <row r="1799" spans="16:21" x14ac:dyDescent="0.25">
      <c r="P1799" s="10">
        <v>37130</v>
      </c>
      <c r="Q1799">
        <v>6.538087</v>
      </c>
      <c r="S1799" s="42">
        <f t="shared" ca="1" si="32"/>
        <v>47734</v>
      </c>
      <c r="T1799" s="43">
        <f ca="1">_xll.BInterpol('Base CDI'!$H$4:$H$28,'Base CDI'!$J$4:$J$29,S1799,"Cubic","Extrapolate=Linear","MultiX=Average","Skip=True","Sort=True")</f>
        <v>13.630728045763925</v>
      </c>
      <c r="U1799" s="43">
        <f ca="1">_xll.BInterpol('Base CDI'!$H$4:$H$28,'Base CDI'!$I$4:$I$29,S1799,"Cubic","Extrapolate=Linear","MultiX=Average","Skip=True","Sort=True")</f>
        <v>13.602004930276246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47735</v>
      </c>
      <c r="T1800" s="43">
        <f ca="1">_xll.BInterpol('Base CDI'!$H$4:$H$28,'Base CDI'!$J$4:$J$29,S1800,"Cubic","Extrapolate=Linear","MultiX=Average","Skip=True","Sort=True")</f>
        <v>13.631048765070432</v>
      </c>
      <c r="U1800" s="43">
        <f ca="1">_xll.BInterpol('Base CDI'!$H$4:$H$28,'Base CDI'!$I$4:$I$29,S1800,"Cubic","Extrapolate=Linear","MultiX=Average","Skip=True","Sort=True")</f>
        <v>13.602303016430781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47736</v>
      </c>
      <c r="T1801" s="43">
        <f ca="1">_xll.BInterpol('Base CDI'!$H$4:$H$28,'Base CDI'!$J$4:$J$29,S1801,"Cubic","Extrapolate=Linear","MultiX=Average","Skip=True","Sort=True")</f>
        <v>13.631369176176378</v>
      </c>
      <c r="U1801" s="43">
        <f ca="1">_xll.BInterpol('Base CDI'!$H$4:$H$28,'Base CDI'!$I$4:$I$29,S1801,"Cubic","Extrapolate=Linear","MultiX=Average","Skip=True","Sort=True")</f>
        <v>13.602600811129426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47737</v>
      </c>
      <c r="T1802" s="43">
        <f ca="1">_xll.BInterpol('Base CDI'!$H$4:$H$28,'Base CDI'!$J$4:$J$29,S1802,"Cubic","Extrapolate=Linear","MultiX=Average","Skip=True","Sort=True")</f>
        <v>13.63168927957183</v>
      </c>
      <c r="U1802" s="43">
        <f ca="1">_xll.BInterpol('Base CDI'!$H$4:$H$28,'Base CDI'!$I$4:$I$29,S1802,"Cubic","Extrapolate=Linear","MultiX=Average","Skip=True","Sort=True")</f>
        <v>13.602898315796809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47738</v>
      </c>
      <c r="T1803" s="43">
        <f ca="1">_xll.BInterpol('Base CDI'!$H$4:$H$28,'Base CDI'!$J$4:$J$29,S1803,"Cubic","Extrapolate=Linear","MultiX=Average","Skip=True","Sort=True")</f>
        <v>13.632009075746859</v>
      </c>
      <c r="U1803" s="43">
        <f ca="1">_xll.BInterpol('Base CDI'!$H$4:$H$28,'Base CDI'!$I$4:$I$29,S1803,"Cubic","Extrapolate=Linear","MultiX=Average","Skip=True","Sort=True")</f>
        <v>13.603195531857562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47739</v>
      </c>
      <c r="T1804" s="43">
        <f ca="1">_xll.BInterpol('Base CDI'!$H$4:$H$28,'Base CDI'!$J$4:$J$29,S1804,"Cubic","Extrapolate=Linear","MultiX=Average","Skip=True","Sort=True")</f>
        <v>13.63232856519153</v>
      </c>
      <c r="U1804" s="43">
        <f ca="1">_xll.BInterpol('Base CDI'!$H$4:$H$28,'Base CDI'!$I$4:$I$29,S1804,"Cubic","Extrapolate=Linear","MultiX=Average","Skip=True","Sort=True")</f>
        <v>13.603492460736312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47740</v>
      </c>
      <c r="T1805" s="43">
        <f ca="1">_xll.BInterpol('Base CDI'!$H$4:$H$28,'Base CDI'!$J$4:$J$29,S1805,"Cubic","Extrapolate=Linear","MultiX=Average","Skip=True","Sort=True")</f>
        <v>13.632647748395911</v>
      </c>
      <c r="U1805" s="43">
        <f ca="1">_xll.BInterpol('Base CDI'!$H$4:$H$28,'Base CDI'!$I$4:$I$29,S1805,"Cubic","Extrapolate=Linear","MultiX=Average","Skip=True","Sort=True")</f>
        <v>13.603789103857691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47741</v>
      </c>
      <c r="T1806" s="43">
        <f ca="1">_xll.BInterpol('Base CDI'!$H$4:$H$28,'Base CDI'!$J$4:$J$29,S1806,"Cubic","Extrapolate=Linear","MultiX=Average","Skip=True","Sort=True")</f>
        <v>13.632966625850067</v>
      </c>
      <c r="U1806" s="43">
        <f ca="1">_xll.BInterpol('Base CDI'!$H$4:$H$28,'Base CDI'!$I$4:$I$29,S1806,"Cubic","Extrapolate=Linear","MultiX=Average","Skip=True","Sort=True")</f>
        <v>13.604085462646328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47742</v>
      </c>
      <c r="T1807" s="43">
        <f ca="1">_xll.BInterpol('Base CDI'!$H$4:$H$28,'Base CDI'!$J$4:$J$29,S1807,"Cubic","Extrapolate=Linear","MultiX=Average","Skip=True","Sort=True")</f>
        <v>13.633285198044065</v>
      </c>
      <c r="U1807" s="43">
        <f ca="1">_xll.BInterpol('Base CDI'!$H$4:$H$28,'Base CDI'!$I$4:$I$29,S1807,"Cubic","Extrapolate=Linear","MultiX=Average","Skip=True","Sort=True")</f>
        <v>13.60438153852685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47743</v>
      </c>
      <c r="T1808" s="43">
        <f ca="1">_xll.BInterpol('Base CDI'!$H$4:$H$28,'Base CDI'!$J$4:$J$29,S1808,"Cubic","Extrapolate=Linear","MultiX=Average","Skip=True","Sort=True")</f>
        <v>13.633603465467976</v>
      </c>
      <c r="U1808" s="43">
        <f ca="1">_xll.BInterpol('Base CDI'!$H$4:$H$28,'Base CDI'!$I$4:$I$29,S1808,"Cubic","Extrapolate=Linear","MultiX=Average","Skip=True","Sort=True")</f>
        <v>13.604677332923888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47744</v>
      </c>
      <c r="T1809" s="43">
        <f ca="1">_xll.BInterpol('Base CDI'!$H$4:$H$28,'Base CDI'!$J$4:$J$29,S1809,"Cubic","Extrapolate=Linear","MultiX=Average","Skip=True","Sort=True")</f>
        <v>13.633921428611865</v>
      </c>
      <c r="U1809" s="43">
        <f ca="1">_xll.BInterpol('Base CDI'!$H$4:$H$28,'Base CDI'!$I$4:$I$29,S1809,"Cubic","Extrapolate=Linear","MultiX=Average","Skip=True","Sort=True")</f>
        <v>13.604972847262072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47745</v>
      </c>
      <c r="T1810" s="43">
        <f ca="1">_xll.BInterpol('Base CDI'!$H$4:$H$28,'Base CDI'!$J$4:$J$29,S1810,"Cubic","Extrapolate=Linear","MultiX=Average","Skip=True","Sort=True")</f>
        <v>13.634239087965797</v>
      </c>
      <c r="U1810" s="43">
        <f ca="1">_xll.BInterpol('Base CDI'!$H$4:$H$28,'Base CDI'!$I$4:$I$29,S1810,"Cubic","Extrapolate=Linear","MultiX=Average","Skip=True","Sort=True")</f>
        <v>13.605268082966031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47746</v>
      </c>
      <c r="T1811" s="43">
        <f ca="1">_xll.BInterpol('Base CDI'!$H$4:$H$28,'Base CDI'!$J$4:$J$29,S1811,"Cubic","Extrapolate=Linear","MultiX=Average","Skip=True","Sort=True")</f>
        <v>13.634556444019841</v>
      </c>
      <c r="U1811" s="43">
        <f ca="1">_xll.BInterpol('Base CDI'!$H$4:$H$28,'Base CDI'!$I$4:$I$29,S1811,"Cubic","Extrapolate=Linear","MultiX=Average","Skip=True","Sort=True")</f>
        <v>13.605563041460394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47747</v>
      </c>
      <c r="T1812" s="43">
        <f ca="1">_xll.BInterpol('Base CDI'!$H$4:$H$28,'Base CDI'!$J$4:$J$29,S1812,"Cubic","Extrapolate=Linear","MultiX=Average","Skip=True","Sort=True")</f>
        <v>13.634873497264065</v>
      </c>
      <c r="U1812" s="43">
        <f ca="1">_xll.BInterpol('Base CDI'!$H$4:$H$28,'Base CDI'!$I$4:$I$29,S1812,"Cubic","Extrapolate=Linear","MultiX=Average","Skip=True","Sort=True")</f>
        <v>13.605857724169793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47748</v>
      </c>
      <c r="T1813" s="43">
        <f ca="1">_xll.BInterpol('Base CDI'!$H$4:$H$28,'Base CDI'!$J$4:$J$29,S1813,"Cubic","Extrapolate=Linear","MultiX=Average","Skip=True","Sort=True")</f>
        <v>13.635190248188534</v>
      </c>
      <c r="U1813" s="43">
        <f ca="1">_xll.BInterpol('Base CDI'!$H$4:$H$28,'Base CDI'!$I$4:$I$29,S1813,"Cubic","Extrapolate=Linear","MultiX=Average","Skip=True","Sort=True")</f>
        <v>13.606152132518853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47749</v>
      </c>
      <c r="T1814" s="43">
        <f ca="1">_xll.BInterpol('Base CDI'!$H$4:$H$28,'Base CDI'!$J$4:$J$29,S1814,"Cubic","Extrapolate=Linear","MultiX=Average","Skip=True","Sort=True")</f>
        <v>13.635506697283319</v>
      </c>
      <c r="U1814" s="43">
        <f ca="1">_xll.BInterpol('Base CDI'!$H$4:$H$28,'Base CDI'!$I$4:$I$29,S1814,"Cubic","Extrapolate=Linear","MultiX=Average","Skip=True","Sort=True")</f>
        <v>13.606446267932208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47750</v>
      </c>
      <c r="T1815" s="43">
        <f ca="1">_xll.BInterpol('Base CDI'!$H$4:$H$28,'Base CDI'!$J$4:$J$29,S1815,"Cubic","Extrapolate=Linear","MultiX=Average","Skip=True","Sort=True")</f>
        <v>13.635822845038481</v>
      </c>
      <c r="U1815" s="43">
        <f ca="1">_xll.BInterpol('Base CDI'!$H$4:$H$28,'Base CDI'!$I$4:$I$29,S1815,"Cubic","Extrapolate=Linear","MultiX=Average","Skip=True","Sort=True")</f>
        <v>13.606740131834483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47751</v>
      </c>
      <c r="T1816" s="43">
        <f ca="1">_xll.BInterpol('Base CDI'!$H$4:$H$28,'Base CDI'!$J$4:$J$29,S1816,"Cubic","Extrapolate=Linear","MultiX=Average","Skip=True","Sort=True")</f>
        <v>13.636138691944092</v>
      </c>
      <c r="U1816" s="43">
        <f ca="1">_xll.BInterpol('Base CDI'!$H$4:$H$28,'Base CDI'!$I$4:$I$29,S1816,"Cubic","Extrapolate=Linear","MultiX=Average","Skip=True","Sort=True")</f>
        <v>13.607033725650313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47752</v>
      </c>
      <c r="T1817" s="43">
        <f ca="1">_xll.BInterpol('Base CDI'!$H$4:$H$28,'Base CDI'!$J$4:$J$29,S1817,"Cubic","Extrapolate=Linear","MultiX=Average","Skip=True","Sort=True")</f>
        <v>13.636454238490217</v>
      </c>
      <c r="U1817" s="43">
        <f ca="1">_xll.BInterpol('Base CDI'!$H$4:$H$28,'Base CDI'!$I$4:$I$29,S1817,"Cubic","Extrapolate=Linear","MultiX=Average","Skip=True","Sort=True")</f>
        <v>13.607327050804322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47753</v>
      </c>
      <c r="T1818" s="43">
        <f ca="1">_xll.BInterpol('Base CDI'!$H$4:$H$28,'Base CDI'!$J$4:$J$29,S1818,"Cubic","Extrapolate=Linear","MultiX=Average","Skip=True","Sort=True")</f>
        <v>13.636769485166925</v>
      </c>
      <c r="U1818" s="43">
        <f ca="1">_xll.BInterpol('Base CDI'!$H$4:$H$28,'Base CDI'!$I$4:$I$29,S1818,"Cubic","Extrapolate=Linear","MultiX=Average","Skip=True","Sort=True")</f>
        <v>13.607620108721141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47754</v>
      </c>
      <c r="T1819" s="43">
        <f ca="1">_xll.BInterpol('Base CDI'!$H$4:$H$28,'Base CDI'!$J$4:$J$29,S1819,"Cubic","Extrapolate=Linear","MultiX=Average","Skip=True","Sort=True")</f>
        <v>13.637084432464281</v>
      </c>
      <c r="U1819" s="43">
        <f ca="1">_xll.BInterpol('Base CDI'!$H$4:$H$28,'Base CDI'!$I$4:$I$29,S1819,"Cubic","Extrapolate=Linear","MultiX=Average","Skip=True","Sort=True")</f>
        <v>13.607912900825403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47755</v>
      </c>
      <c r="T1820" s="43">
        <f ca="1">_xll.BInterpol('Base CDI'!$H$4:$H$28,'Base CDI'!$J$4:$J$29,S1820,"Cubic","Extrapolate=Linear","MultiX=Average","Skip=True","Sort=True")</f>
        <v>13.637399080872353</v>
      </c>
      <c r="U1820" s="43">
        <f ca="1">_xll.BInterpol('Base CDI'!$H$4:$H$28,'Base CDI'!$I$4:$I$29,S1820,"Cubic","Extrapolate=Linear","MultiX=Average","Skip=True","Sort=True")</f>
        <v>13.608205428541734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47756</v>
      </c>
      <c r="T1821" s="43">
        <f ca="1">_xll.BInterpol('Base CDI'!$H$4:$H$28,'Base CDI'!$J$4:$J$29,S1821,"Cubic","Extrapolate=Linear","MultiX=Average","Skip=True","Sort=True")</f>
        <v>13.637713430881208</v>
      </c>
      <c r="U1821" s="43">
        <f ca="1">_xll.BInterpol('Base CDI'!$H$4:$H$28,'Base CDI'!$I$4:$I$29,S1821,"Cubic","Extrapolate=Linear","MultiX=Average","Skip=True","Sort=True")</f>
        <v>13.608497693294762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47757</v>
      </c>
      <c r="T1822" s="43">
        <f ca="1">_xll.BInterpol('Base CDI'!$H$4:$H$28,'Base CDI'!$J$4:$J$29,S1822,"Cubic","Extrapolate=Linear","MultiX=Average","Skip=True","Sort=True")</f>
        <v>13.638027482980913</v>
      </c>
      <c r="U1822" s="43">
        <f ca="1">_xll.BInterpol('Base CDI'!$H$4:$H$28,'Base CDI'!$I$4:$I$29,S1822,"Cubic","Extrapolate=Linear","MultiX=Average","Skip=True","Sort=True")</f>
        <v>13.60878969650912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47758</v>
      </c>
      <c r="T1823" s="43">
        <f ca="1">_xll.BInterpol('Base CDI'!$H$4:$H$28,'Base CDI'!$J$4:$J$29,S1823,"Cubic","Extrapolate=Linear","MultiX=Average","Skip=True","Sort=True")</f>
        <v>13.638341237661535</v>
      </c>
      <c r="U1823" s="43">
        <f ca="1">_xll.BInterpol('Base CDI'!$H$4:$H$28,'Base CDI'!$I$4:$I$29,S1823,"Cubic","Extrapolate=Linear","MultiX=Average","Skip=True","Sort=True")</f>
        <v>13.609081439609437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47759</v>
      </c>
      <c r="T1824" s="43">
        <f ca="1">_xll.BInterpol('Base CDI'!$H$4:$H$28,'Base CDI'!$J$4:$J$29,S1824,"Cubic","Extrapolate=Linear","MultiX=Average","Skip=True","Sort=True")</f>
        <v>13.638654695413143</v>
      </c>
      <c r="U1824" s="43">
        <f ca="1">_xll.BInterpol('Base CDI'!$H$4:$H$28,'Base CDI'!$I$4:$I$29,S1824,"Cubic","Extrapolate=Linear","MultiX=Average","Skip=True","Sort=True")</f>
        <v>13.609372924020342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47760</v>
      </c>
      <c r="T1825" s="43">
        <f ca="1">_xll.BInterpol('Base CDI'!$H$4:$H$28,'Base CDI'!$J$4:$J$29,S1825,"Cubic","Extrapolate=Linear","MultiX=Average","Skip=True","Sort=True")</f>
        <v>13.638967856725801</v>
      </c>
      <c r="U1825" s="43">
        <f ca="1">_xll.BInterpol('Base CDI'!$H$4:$H$28,'Base CDI'!$I$4:$I$29,S1825,"Cubic","Extrapolate=Linear","MultiX=Average","Skip=True","Sort=True")</f>
        <v>13.609664151166463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47761</v>
      </c>
      <c r="T1826" s="43">
        <f ca="1">_xll.BInterpol('Base CDI'!$H$4:$H$28,'Base CDI'!$J$4:$J$29,S1826,"Cubic","Extrapolate=Linear","MultiX=Average","Skip=True","Sort=True")</f>
        <v>13.639280722089579</v>
      </c>
      <c r="U1826" s="43">
        <f ca="1">_xll.BInterpol('Base CDI'!$H$4:$H$28,'Base CDI'!$I$4:$I$29,S1826,"Cubic","Extrapolate=Linear","MultiX=Average","Skip=True","Sort=True")</f>
        <v>13.60995512247243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47762</v>
      </c>
      <c r="T1827" s="43">
        <f ca="1">_xll.BInterpol('Base CDI'!$H$4:$H$28,'Base CDI'!$J$4:$J$29,S1827,"Cubic","Extrapolate=Linear","MultiX=Average","Skip=True","Sort=True")</f>
        <v>13.63959329199454</v>
      </c>
      <c r="U1827" s="43">
        <f ca="1">_xll.BInterpol('Base CDI'!$H$4:$H$28,'Base CDI'!$I$4:$I$29,S1827,"Cubic","Extrapolate=Linear","MultiX=Average","Skip=True","Sort=True")</f>
        <v>13.610245839362873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47763</v>
      </c>
      <c r="T1828" s="43">
        <f ca="1">_xll.BInterpol('Base CDI'!$H$4:$H$28,'Base CDI'!$J$4:$J$29,S1828,"Cubic","Extrapolate=Linear","MultiX=Average","Skip=True","Sort=True")</f>
        <v>13.639905566930757</v>
      </c>
      <c r="U1828" s="43">
        <f ca="1">_xll.BInterpol('Base CDI'!$H$4:$H$28,'Base CDI'!$I$4:$I$29,S1828,"Cubic","Extrapolate=Linear","MultiX=Average","Skip=True","Sort=True")</f>
        <v>13.610536303262423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47764</v>
      </c>
      <c r="T1829" s="43">
        <f ca="1">_xll.BInterpol('Base CDI'!$H$4:$H$28,'Base CDI'!$J$4:$J$29,S1829,"Cubic","Extrapolate=Linear","MultiX=Average","Skip=True","Sort=True")</f>
        <v>13.640217547388293</v>
      </c>
      <c r="U1829" s="43">
        <f ca="1">_xll.BInterpol('Base CDI'!$H$4:$H$28,'Base CDI'!$I$4:$I$29,S1829,"Cubic","Extrapolate=Linear","MultiX=Average","Skip=True","Sort=True")</f>
        <v>13.610826515595706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47765</v>
      </c>
      <c r="T1830" s="43">
        <f ca="1">_xll.BInterpol('Base CDI'!$H$4:$H$28,'Base CDI'!$J$4:$J$29,S1830,"Cubic","Extrapolate=Linear","MultiX=Average","Skip=True","Sort=True")</f>
        <v>13.640529233857215</v>
      </c>
      <c r="U1830" s="43">
        <f ca="1">_xll.BInterpol('Base CDI'!$H$4:$H$28,'Base CDI'!$I$4:$I$29,S1830,"Cubic","Extrapolate=Linear","MultiX=Average","Skip=True","Sort=True")</f>
        <v>13.611116477787355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47766</v>
      </c>
      <c r="T1831" s="43">
        <f ca="1">_xll.BInterpol('Base CDI'!$H$4:$H$28,'Base CDI'!$J$4:$J$29,S1831,"Cubic","Extrapolate=Linear","MultiX=Average","Skip=True","Sort=True")</f>
        <v>13.640840626827593</v>
      </c>
      <c r="U1831" s="43">
        <f ca="1">_xll.BInterpol('Base CDI'!$H$4:$H$28,'Base CDI'!$I$4:$I$29,S1831,"Cubic","Extrapolate=Linear","MultiX=Average","Skip=True","Sort=True")</f>
        <v>13.611406191261997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47767</v>
      </c>
      <c r="T1832" s="43">
        <f ca="1">_xll.BInterpol('Base CDI'!$H$4:$H$28,'Base CDI'!$J$4:$J$29,S1832,"Cubic","Extrapolate=Linear","MultiX=Average","Skip=True","Sort=True")</f>
        <v>13.641151726789492</v>
      </c>
      <c r="U1832" s="43">
        <f ca="1">_xll.BInterpol('Base CDI'!$H$4:$H$28,'Base CDI'!$I$4:$I$29,S1832,"Cubic","Extrapolate=Linear","MultiX=Average","Skip=True","Sort=True")</f>
        <v>13.611695657444264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47768</v>
      </c>
      <c r="T1833" s="43">
        <f ca="1">_xll.BInterpol('Base CDI'!$H$4:$H$28,'Base CDI'!$J$4:$J$29,S1833,"Cubic","Extrapolate=Linear","MultiX=Average","Skip=True","Sort=True")</f>
        <v>13.64146253423298</v>
      </c>
      <c r="U1833" s="43">
        <f ca="1">_xll.BInterpol('Base CDI'!$H$4:$H$28,'Base CDI'!$I$4:$I$29,S1833,"Cubic","Extrapolate=Linear","MultiX=Average","Skip=True","Sort=True")</f>
        <v>13.611984877758783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47769</v>
      </c>
      <c r="T1834" s="43">
        <f ca="1">_xll.BInterpol('Base CDI'!$H$4:$H$28,'Base CDI'!$J$4:$J$29,S1834,"Cubic","Extrapolate=Linear","MultiX=Average","Skip=True","Sort=True")</f>
        <v>13.641773049648123</v>
      </c>
      <c r="U1834" s="43">
        <f ca="1">_xll.BInterpol('Base CDI'!$H$4:$H$28,'Base CDI'!$I$4:$I$29,S1834,"Cubic","Extrapolate=Linear","MultiX=Average","Skip=True","Sort=True")</f>
        <v>13.612273853630183</v>
      </c>
    </row>
    <row r="1835" spans="16:21" x14ac:dyDescent="0.25">
      <c r="P1835" s="10">
        <v>37182</v>
      </c>
      <c r="Q1835">
        <v>6.702979</v>
      </c>
      <c r="S1835" s="42">
        <f t="shared" ca="1" si="33"/>
        <v>47770</v>
      </c>
      <c r="T1835" s="43">
        <f ca="1">_xll.BInterpol('Base CDI'!$H$4:$H$28,'Base CDI'!$J$4:$J$29,S1835,"Cubic","Extrapolate=Linear","MultiX=Average","Skip=True","Sort=True")</f>
        <v>13.642083273524989</v>
      </c>
      <c r="U1835" s="43">
        <f ca="1">_xll.BInterpol('Base CDI'!$H$4:$H$28,'Base CDI'!$I$4:$I$29,S1835,"Cubic","Extrapolate=Linear","MultiX=Average","Skip=True","Sort=True")</f>
        <v>13.612562586483095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47771</v>
      </c>
      <c r="T1836" s="43">
        <f ca="1">_xll.BInterpol('Base CDI'!$H$4:$H$28,'Base CDI'!$J$4:$J$29,S1836,"Cubic","Extrapolate=Linear","MultiX=Average","Skip=True","Sort=True")</f>
        <v>13.642393206353644</v>
      </c>
      <c r="U1836" s="43">
        <f ca="1">_xll.BInterpol('Base CDI'!$H$4:$H$28,'Base CDI'!$I$4:$I$29,S1836,"Cubic","Extrapolate=Linear","MultiX=Average","Skip=True","Sort=True")</f>
        <v>13.61285107774215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47772</v>
      </c>
      <c r="T1837" s="43">
        <f ca="1">_xll.BInterpol('Base CDI'!$H$4:$H$28,'Base CDI'!$J$4:$J$29,S1837,"Cubic","Extrapolate=Linear","MultiX=Average","Skip=True","Sort=True")</f>
        <v>13.642702848624156</v>
      </c>
      <c r="U1837" s="43">
        <f ca="1">_xll.BInterpol('Base CDI'!$H$4:$H$28,'Base CDI'!$I$4:$I$29,S1837,"Cubic","Extrapolate=Linear","MultiX=Average","Skip=True","Sort=True")</f>
        <v>13.613139328831974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47773</v>
      </c>
      <c r="T1838" s="43">
        <f ca="1">_xll.BInterpol('Base CDI'!$H$4:$H$28,'Base CDI'!$J$4:$J$29,S1838,"Cubic","Extrapolate=Linear","MultiX=Average","Skip=True","Sort=True")</f>
        <v>13.643012200826593</v>
      </c>
      <c r="U1838" s="43">
        <f ca="1">_xll.BInterpol('Base CDI'!$H$4:$H$28,'Base CDI'!$I$4:$I$29,S1838,"Cubic","Extrapolate=Linear","MultiX=Average","Skip=True","Sort=True")</f>
        <v>13.613427341177198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47774</v>
      </c>
      <c r="T1839" s="43">
        <f ca="1">_xll.BInterpol('Base CDI'!$H$4:$H$28,'Base CDI'!$J$4:$J$29,S1839,"Cubic","Extrapolate=Linear","MultiX=Average","Skip=True","Sort=True")</f>
        <v>13.643321263451021</v>
      </c>
      <c r="U1839" s="43">
        <f ca="1">_xll.BInterpol('Base CDI'!$H$4:$H$28,'Base CDI'!$I$4:$I$29,S1839,"Cubic","Extrapolate=Linear","MultiX=Average","Skip=True","Sort=True")</f>
        <v>13.613715116202453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47775</v>
      </c>
      <c r="T1840" s="43">
        <f ca="1">_xll.BInterpol('Base CDI'!$H$4:$H$28,'Base CDI'!$J$4:$J$29,S1840,"Cubic","Extrapolate=Linear","MultiX=Average","Skip=True","Sort=True")</f>
        <v>13.643630036987506</v>
      </c>
      <c r="U1840" s="43">
        <f ca="1">_xll.BInterpol('Base CDI'!$H$4:$H$28,'Base CDI'!$I$4:$I$29,S1840,"Cubic","Extrapolate=Linear","MultiX=Average","Skip=True","Sort=True")</f>
        <v>13.614002655332367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47776</v>
      </c>
      <c r="T1841" s="43">
        <f ca="1">_xll.BInterpol('Base CDI'!$H$4:$H$28,'Base CDI'!$J$4:$J$29,S1841,"Cubic","Extrapolate=Linear","MultiX=Average","Skip=True","Sort=True")</f>
        <v>13.643938521926119</v>
      </c>
      <c r="U1841" s="43">
        <f ca="1">_xll.BInterpol('Base CDI'!$H$4:$H$28,'Base CDI'!$I$4:$I$29,S1841,"Cubic","Extrapolate=Linear","MultiX=Average","Skip=True","Sort=True")</f>
        <v>13.614289959991568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47777</v>
      </c>
      <c r="T1842" s="43">
        <f ca="1">_xll.BInterpol('Base CDI'!$H$4:$H$28,'Base CDI'!$J$4:$J$29,S1842,"Cubic","Extrapolate=Linear","MultiX=Average","Skip=True","Sort=True")</f>
        <v>13.644246718756923</v>
      </c>
      <c r="U1842" s="43">
        <f ca="1">_xll.BInterpol('Base CDI'!$H$4:$H$28,'Base CDI'!$I$4:$I$29,S1842,"Cubic","Extrapolate=Linear","MultiX=Average","Skip=True","Sort=True")</f>
        <v>13.614577031604689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47778</v>
      </c>
      <c r="T1843" s="43">
        <f ca="1">_xll.BInterpol('Base CDI'!$H$4:$H$28,'Base CDI'!$J$4:$J$29,S1843,"Cubic","Extrapolate=Linear","MultiX=Average","Skip=True","Sort=True")</f>
        <v>13.644554627969987</v>
      </c>
      <c r="U1843" s="43">
        <f ca="1">_xll.BInterpol('Base CDI'!$H$4:$H$28,'Base CDI'!$I$4:$I$29,S1843,"Cubic","Extrapolate=Linear","MultiX=Average","Skip=True","Sort=True")</f>
        <v>13.614863871596357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47779</v>
      </c>
      <c r="T1844" s="43">
        <f ca="1">_xll.BInterpol('Base CDI'!$H$4:$H$28,'Base CDI'!$J$4:$J$29,S1844,"Cubic","Extrapolate=Linear","MultiX=Average","Skip=True","Sort=True")</f>
        <v>13.644862250055377</v>
      </c>
      <c r="U1844" s="43">
        <f ca="1">_xll.BInterpol('Base CDI'!$H$4:$H$28,'Base CDI'!$I$4:$I$29,S1844,"Cubic","Extrapolate=Linear","MultiX=Average","Skip=True","Sort=True")</f>
        <v>13.615150481391201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47780</v>
      </c>
      <c r="T1845" s="43">
        <f ca="1">_xll.BInterpol('Base CDI'!$H$4:$H$28,'Base CDI'!$J$4:$J$29,S1845,"Cubic","Extrapolate=Linear","MultiX=Average","Skip=True","Sort=True")</f>
        <v>13.645169585503162</v>
      </c>
      <c r="U1845" s="43">
        <f ca="1">_xll.BInterpol('Base CDI'!$H$4:$H$28,'Base CDI'!$I$4:$I$29,S1845,"Cubic","Extrapolate=Linear","MultiX=Average","Skip=True","Sort=True")</f>
        <v>13.615436862413853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47781</v>
      </c>
      <c r="T1846" s="43">
        <f ca="1">_xll.BInterpol('Base CDI'!$H$4:$H$28,'Base CDI'!$J$4:$J$29,S1846,"Cubic","Extrapolate=Linear","MultiX=Average","Skip=True","Sort=True")</f>
        <v>13.645476634803408</v>
      </c>
      <c r="U1846" s="43">
        <f ca="1">_xll.BInterpol('Base CDI'!$H$4:$H$28,'Base CDI'!$I$4:$I$29,S1846,"Cubic","Extrapolate=Linear","MultiX=Average","Skip=True","Sort=True")</f>
        <v>13.615723016088939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47782</v>
      </c>
      <c r="T1847" s="43">
        <f ca="1">_xll.BInterpol('Base CDI'!$H$4:$H$28,'Base CDI'!$J$4:$J$29,S1847,"Cubic","Extrapolate=Linear","MultiX=Average","Skip=True","Sort=True")</f>
        <v>13.645783398446182</v>
      </c>
      <c r="U1847" s="43">
        <f ca="1">_xll.BInterpol('Base CDI'!$H$4:$H$28,'Base CDI'!$I$4:$I$29,S1847,"Cubic","Extrapolate=Linear","MultiX=Average","Skip=True","Sort=True")</f>
        <v>13.616008943841091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47783</v>
      </c>
      <c r="T1848" s="43">
        <f ca="1">_xll.BInterpol('Base CDI'!$H$4:$H$28,'Base CDI'!$J$4:$J$29,S1848,"Cubic","Extrapolate=Linear","MultiX=Average","Skip=True","Sort=True")</f>
        <v>13.64608987692155</v>
      </c>
      <c r="U1848" s="43">
        <f ca="1">_xll.BInterpol('Base CDI'!$H$4:$H$28,'Base CDI'!$I$4:$I$29,S1848,"Cubic","Extrapolate=Linear","MultiX=Average","Skip=True","Sort=True")</f>
        <v>13.616294647094939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47784</v>
      </c>
      <c r="T1849" s="43">
        <f ca="1">_xll.BInterpol('Base CDI'!$H$4:$H$28,'Base CDI'!$J$4:$J$29,S1849,"Cubic","Extrapolate=Linear","MultiX=Average","Skip=True","Sort=True")</f>
        <v>13.646396070719582</v>
      </c>
      <c r="U1849" s="43">
        <f ca="1">_xll.BInterpol('Base CDI'!$H$4:$H$28,'Base CDI'!$I$4:$I$29,S1849,"Cubic","Extrapolate=Linear","MultiX=Average","Skip=True","Sort=True")</f>
        <v>13.61658012727511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47785</v>
      </c>
      <c r="T1850" s="43">
        <f ca="1">_xll.BInterpol('Base CDI'!$H$4:$H$28,'Base CDI'!$J$4:$J$29,S1850,"Cubic","Extrapolate=Linear","MultiX=Average","Skip=True","Sort=True")</f>
        <v>13.646701980330343</v>
      </c>
      <c r="U1850" s="43">
        <f ca="1">_xll.BInterpol('Base CDI'!$H$4:$H$28,'Base CDI'!$I$4:$I$29,S1850,"Cubic","Extrapolate=Linear","MultiX=Average","Skip=True","Sort=True")</f>
        <v>13.616865385806236</v>
      </c>
    </row>
    <row r="1851" spans="16:21" x14ac:dyDescent="0.25">
      <c r="P1851" s="10">
        <v>37207</v>
      </c>
      <c r="Q1851">
        <v>6.777552</v>
      </c>
      <c r="S1851" s="42">
        <f t="shared" ca="1" si="33"/>
        <v>47786</v>
      </c>
      <c r="T1851" s="43">
        <f ca="1">_xll.BInterpol('Base CDI'!$H$4:$H$28,'Base CDI'!$J$4:$J$29,S1851,"Cubic","Extrapolate=Linear","MultiX=Average","Skip=True","Sort=True")</f>
        <v>13.647007606243902</v>
      </c>
      <c r="U1851" s="43">
        <f ca="1">_xll.BInterpol('Base CDI'!$H$4:$H$28,'Base CDI'!$I$4:$I$29,S1851,"Cubic","Extrapolate=Linear","MultiX=Average","Skip=True","Sort=True")</f>
        <v>13.617150424112944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47787</v>
      </c>
      <c r="T1852" s="43">
        <f ca="1">_xll.BInterpol('Base CDI'!$H$4:$H$28,'Base CDI'!$J$4:$J$29,S1852,"Cubic","Extrapolate=Linear","MultiX=Average","Skip=True","Sort=True")</f>
        <v>13.647312948950324</v>
      </c>
      <c r="U1852" s="43">
        <f ca="1">_xll.BInterpol('Base CDI'!$H$4:$H$28,'Base CDI'!$I$4:$I$29,S1852,"Cubic","Extrapolate=Linear","MultiX=Average","Skip=True","Sort=True")</f>
        <v>13.617435243619866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47788</v>
      </c>
      <c r="T1853" s="43">
        <f ca="1">_xll.BInterpol('Base CDI'!$H$4:$H$28,'Base CDI'!$J$4:$J$29,S1853,"Cubic","Extrapolate=Linear","MultiX=Average","Skip=True","Sort=True")</f>
        <v>13.647618008939675</v>
      </c>
      <c r="U1853" s="43">
        <f ca="1">_xll.BInterpol('Base CDI'!$H$4:$H$28,'Base CDI'!$I$4:$I$29,S1853,"Cubic","Extrapolate=Linear","MultiX=Average","Skip=True","Sort=True")</f>
        <v>13.61771984575163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47789</v>
      </c>
      <c r="T1854" s="43">
        <f ca="1">_xll.BInterpol('Base CDI'!$H$4:$H$28,'Base CDI'!$J$4:$J$29,S1854,"Cubic","Extrapolate=Linear","MultiX=Average","Skip=True","Sort=True")</f>
        <v>13.647922786702026</v>
      </c>
      <c r="U1854" s="43">
        <f ca="1">_xll.BInterpol('Base CDI'!$H$4:$H$28,'Base CDI'!$I$4:$I$29,S1854,"Cubic","Extrapolate=Linear","MultiX=Average","Skip=True","Sort=True")</f>
        <v>13.618004231932865</v>
      </c>
    </row>
    <row r="1855" spans="16:21" x14ac:dyDescent="0.25">
      <c r="P1855" s="10">
        <v>37214</v>
      </c>
      <c r="Q1855">
        <v>6.796335</v>
      </c>
      <c r="S1855" s="42">
        <f t="shared" ca="1" si="33"/>
        <v>47790</v>
      </c>
      <c r="T1855" s="43">
        <f ca="1">_xll.BInterpol('Base CDI'!$H$4:$H$28,'Base CDI'!$J$4:$J$29,S1855,"Cubic","Extrapolate=Linear","MultiX=Average","Skip=True","Sort=True")</f>
        <v>13.648227282727442</v>
      </c>
      <c r="U1855" s="43">
        <f ca="1">_xll.BInterpol('Base CDI'!$H$4:$H$28,'Base CDI'!$I$4:$I$29,S1855,"Cubic","Extrapolate=Linear","MultiX=Average","Skip=True","Sort=True")</f>
        <v>13.618288403588203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47791</v>
      </c>
      <c r="T1856" s="43">
        <f ca="1">_xll.BInterpol('Base CDI'!$H$4:$H$28,'Base CDI'!$J$4:$J$29,S1856,"Cubic","Extrapolate=Linear","MultiX=Average","Skip=True","Sort=True")</f>
        <v>13.64853149750599</v>
      </c>
      <c r="U1856" s="43">
        <f ca="1">_xll.BInterpol('Base CDI'!$H$4:$H$28,'Base CDI'!$I$4:$I$29,S1856,"Cubic","Extrapolate=Linear","MultiX=Average","Skip=True","Sort=True")</f>
        <v>13.618572362142269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47792</v>
      </c>
      <c r="T1857" s="43">
        <f ca="1">_xll.BInterpol('Base CDI'!$H$4:$H$28,'Base CDI'!$J$4:$J$29,S1857,"Cubic","Extrapolate=Linear","MultiX=Average","Skip=True","Sort=True")</f>
        <v>13.648835431527738</v>
      </c>
      <c r="U1857" s="43">
        <f ca="1">_xll.BInterpol('Base CDI'!$H$4:$H$28,'Base CDI'!$I$4:$I$29,S1857,"Cubic","Extrapolate=Linear","MultiX=Average","Skip=True","Sort=True")</f>
        <v>13.618856109019697</v>
      </c>
    </row>
    <row r="1858" spans="16:21" x14ac:dyDescent="0.25">
      <c r="P1858" s="10">
        <v>37217</v>
      </c>
      <c r="Q1858">
        <v>6.810454</v>
      </c>
      <c r="S1858" s="42">
        <f t="shared" ca="1" si="33"/>
        <v>47793</v>
      </c>
      <c r="T1858" s="43">
        <f ca="1">_xll.BInterpol('Base CDI'!$H$4:$H$28,'Base CDI'!$J$4:$J$29,S1858,"Cubic","Extrapolate=Linear","MultiX=Average","Skip=True","Sort=True")</f>
        <v>13.649139085282751</v>
      </c>
      <c r="U1858" s="43">
        <f ca="1">_xll.BInterpol('Base CDI'!$H$4:$H$28,'Base CDI'!$I$4:$I$29,S1858,"Cubic","Extrapolate=Linear","MultiX=Average","Skip=True","Sort=True")</f>
        <v>13.619139645645113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47794</v>
      </c>
      <c r="T1859" s="43">
        <f ca="1">_xll.BInterpol('Base CDI'!$H$4:$H$28,'Base CDI'!$J$4:$J$29,S1859,"Cubic","Extrapolate=Linear","MultiX=Average","Skip=True","Sort=True")</f>
        <v>13.649442459261099</v>
      </c>
      <c r="U1859" s="43">
        <f ca="1">_xll.BInterpol('Base CDI'!$H$4:$H$28,'Base CDI'!$I$4:$I$29,S1859,"Cubic","Extrapolate=Linear","MultiX=Average","Skip=True","Sort=True")</f>
        <v>13.619422973443148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47795</v>
      </c>
      <c r="T1860" s="43">
        <f ca="1">_xll.BInterpol('Base CDI'!$H$4:$H$28,'Base CDI'!$J$4:$J$29,S1860,"Cubic","Extrapolate=Linear","MultiX=Average","Skip=True","Sort=True")</f>
        <v>13.649745553952846</v>
      </c>
      <c r="U1860" s="43">
        <f ca="1">_xll.BInterpol('Base CDI'!$H$4:$H$28,'Base CDI'!$I$4:$I$29,S1860,"Cubic","Extrapolate=Linear","MultiX=Average","Skip=True","Sort=True")</f>
        <v>13.619706093838433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47796</v>
      </c>
      <c r="T1861" s="43">
        <f ca="1">_xll.BInterpol('Base CDI'!$H$4:$H$28,'Base CDI'!$J$4:$J$29,S1861,"Cubic","Extrapolate=Linear","MultiX=Average","Skip=True","Sort=True")</f>
        <v>13.650048369848061</v>
      </c>
      <c r="U1861" s="43">
        <f ca="1">_xll.BInterpol('Base CDI'!$H$4:$H$28,'Base CDI'!$I$4:$I$29,S1861,"Cubic","Extrapolate=Linear","MultiX=Average","Skip=True","Sort=True")</f>
        <v>13.619989008255596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47797</v>
      </c>
      <c r="T1862" s="43">
        <f ca="1">_xll.BInterpol('Base CDI'!$H$4:$H$28,'Base CDI'!$J$4:$J$29,S1862,"Cubic","Extrapolate=Linear","MultiX=Average","Skip=True","Sort=True")</f>
        <v>13.650350907436813</v>
      </c>
      <c r="U1862" s="43">
        <f ca="1">_xll.BInterpol('Base CDI'!$H$4:$H$28,'Base CDI'!$I$4:$I$29,S1862,"Cubic","Extrapolate=Linear","MultiX=Average","Skip=True","Sort=True")</f>
        <v>13.620271718119266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47798</v>
      </c>
      <c r="T1863" s="43">
        <f ca="1">_xll.BInterpol('Base CDI'!$H$4:$H$28,'Base CDI'!$J$4:$J$29,S1863,"Cubic","Extrapolate=Linear","MultiX=Average","Skip=True","Sort=True")</f>
        <v>13.650653167209166</v>
      </c>
      <c r="U1863" s="43">
        <f ca="1">_xll.BInterpol('Base CDI'!$H$4:$H$28,'Base CDI'!$I$4:$I$29,S1863,"Cubic","Extrapolate=Linear","MultiX=Average","Skip=True","Sort=True")</f>
        <v>13.620554224854072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47799</v>
      </c>
      <c r="T1864" s="43">
        <f ca="1">_xll.BInterpol('Base CDI'!$H$4:$H$28,'Base CDI'!$J$4:$J$29,S1864,"Cubic","Extrapolate=Linear","MultiX=Average","Skip=True","Sort=True")</f>
        <v>13.650955149655188</v>
      </c>
      <c r="U1864" s="43">
        <f ca="1">_xll.BInterpol('Base CDI'!$H$4:$H$28,'Base CDI'!$I$4:$I$29,S1864,"Cubic","Extrapolate=Linear","MultiX=Average","Skip=True","Sort=True")</f>
        <v>13.620836529884645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47800</v>
      </c>
      <c r="T1865" s="43">
        <f ca="1">_xll.BInterpol('Base CDI'!$H$4:$H$28,'Base CDI'!$J$4:$J$29,S1865,"Cubic","Extrapolate=Linear","MultiX=Average","Skip=True","Sort=True")</f>
        <v>13.651256855264947</v>
      </c>
      <c r="U1865" s="43">
        <f ca="1">_xll.BInterpol('Base CDI'!$H$4:$H$28,'Base CDI'!$I$4:$I$29,S1865,"Cubic","Extrapolate=Linear","MultiX=Average","Skip=True","Sort=True")</f>
        <v>13.621118634635613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47801</v>
      </c>
      <c r="T1866" s="43">
        <f ca="1">_xll.BInterpol('Base CDI'!$H$4:$H$28,'Base CDI'!$J$4:$J$29,S1866,"Cubic","Extrapolate=Linear","MultiX=Average","Skip=True","Sort=True")</f>
        <v>13.651558284528509</v>
      </c>
      <c r="U1866" s="43">
        <f ca="1">_xll.BInterpol('Base CDI'!$H$4:$H$28,'Base CDI'!$I$4:$I$29,S1866,"Cubic","Extrapolate=Linear","MultiX=Average","Skip=True","Sort=True")</f>
        <v>13.621400540531607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47802</v>
      </c>
      <c r="T1867" s="43">
        <f ca="1">_xll.BInterpol('Base CDI'!$H$4:$H$28,'Base CDI'!$J$4:$J$29,S1867,"Cubic","Extrapolate=Linear","MultiX=Average","Skip=True","Sort=True")</f>
        <v>13.651859437935942</v>
      </c>
      <c r="U1867" s="43">
        <f ca="1">_xll.BInterpol('Base CDI'!$H$4:$H$28,'Base CDI'!$I$4:$I$29,S1867,"Cubic","Extrapolate=Linear","MultiX=Average","Skip=True","Sort=True")</f>
        <v>13.621682248997256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47803</v>
      </c>
      <c r="T1868" s="43">
        <f ca="1">_xll.BInterpol('Base CDI'!$H$4:$H$28,'Base CDI'!$J$4:$J$29,S1868,"Cubic","Extrapolate=Linear","MultiX=Average","Skip=True","Sort=True")</f>
        <v>13.65216031597731</v>
      </c>
      <c r="U1868" s="43">
        <f ca="1">_xll.BInterpol('Base CDI'!$H$4:$H$28,'Base CDI'!$I$4:$I$29,S1868,"Cubic","Extrapolate=Linear","MultiX=Average","Skip=True","Sort=True")</f>
        <v>13.62196376145719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47804</v>
      </c>
      <c r="T1869" s="43">
        <f ca="1">_xll.BInterpol('Base CDI'!$H$4:$H$28,'Base CDI'!$J$4:$J$29,S1869,"Cubic","Extrapolate=Linear","MultiX=Average","Skip=True","Sort=True")</f>
        <v>13.652460919142685</v>
      </c>
      <c r="U1869" s="43">
        <f ca="1">_xll.BInterpol('Base CDI'!$H$4:$H$28,'Base CDI'!$I$4:$I$29,S1869,"Cubic","Extrapolate=Linear","MultiX=Average","Skip=True","Sort=True")</f>
        <v>13.622245079336036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47805</v>
      </c>
      <c r="T1870" s="43">
        <f ca="1">_xll.BInterpol('Base CDI'!$H$4:$H$28,'Base CDI'!$J$4:$J$29,S1870,"Cubic","Extrapolate=Linear","MultiX=Average","Skip=True","Sort=True")</f>
        <v>13.652761247922133</v>
      </c>
      <c r="U1870" s="43">
        <f ca="1">_xll.BInterpol('Base CDI'!$H$4:$H$28,'Base CDI'!$I$4:$I$29,S1870,"Cubic","Extrapolate=Linear","MultiX=Average","Skip=True","Sort=True")</f>
        <v>13.622526204058426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47806</v>
      </c>
      <c r="T1871" s="43">
        <f ca="1">_xll.BInterpol('Base CDI'!$H$4:$H$28,'Base CDI'!$J$4:$J$29,S1871,"Cubic","Extrapolate=Linear","MultiX=Average","Skip=True","Sort=True")</f>
        <v>13.653061302805719</v>
      </c>
      <c r="U1871" s="43">
        <f ca="1">_xll.BInterpol('Base CDI'!$H$4:$H$28,'Base CDI'!$I$4:$I$29,S1871,"Cubic","Extrapolate=Linear","MultiX=Average","Skip=True","Sort=True")</f>
        <v>13.622807137048989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47807</v>
      </c>
      <c r="T1872" s="43">
        <f ca="1">_xll.BInterpol('Base CDI'!$H$4:$H$28,'Base CDI'!$J$4:$J$29,S1872,"Cubic","Extrapolate=Linear","MultiX=Average","Skip=True","Sort=True")</f>
        <v>13.65336108428351</v>
      </c>
      <c r="U1872" s="43">
        <f ca="1">_xll.BInterpol('Base CDI'!$H$4:$H$28,'Base CDI'!$I$4:$I$29,S1872,"Cubic","Extrapolate=Linear","MultiX=Average","Skip=True","Sort=True")</f>
        <v>13.623087879732353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47808</v>
      </c>
      <c r="T1873" s="43">
        <f ca="1">_xll.BInterpol('Base CDI'!$H$4:$H$28,'Base CDI'!$J$4:$J$29,S1873,"Cubic","Extrapolate=Linear","MultiX=Average","Skip=True","Sort=True")</f>
        <v>13.653660592845576</v>
      </c>
      <c r="U1873" s="43">
        <f ca="1">_xll.BInterpol('Base CDI'!$H$4:$H$28,'Base CDI'!$I$4:$I$29,S1873,"Cubic","Extrapolate=Linear","MultiX=Average","Skip=True","Sort=True")</f>
        <v>13.62336843353315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47809</v>
      </c>
      <c r="T1874" s="43">
        <f ca="1">_xll.BInterpol('Base CDI'!$H$4:$H$28,'Base CDI'!$J$4:$J$29,S1874,"Cubic","Extrapolate=Linear","MultiX=Average","Skip=True","Sort=True")</f>
        <v>13.653959828981982</v>
      </c>
      <c r="U1874" s="43">
        <f ca="1">_xll.BInterpol('Base CDI'!$H$4:$H$28,'Base CDI'!$I$4:$I$29,S1874,"Cubic","Extrapolate=Linear","MultiX=Average","Skip=True","Sort=True")</f>
        <v>13.623648799876007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47810</v>
      </c>
      <c r="T1875" s="43">
        <f ca="1">_xll.BInterpol('Base CDI'!$H$4:$H$28,'Base CDI'!$J$4:$J$29,S1875,"Cubic","Extrapolate=Linear","MultiX=Average","Skip=True","Sort=True")</f>
        <v>13.654258793182795</v>
      </c>
      <c r="U1875" s="43">
        <f ca="1">_xll.BInterpol('Base CDI'!$H$4:$H$28,'Base CDI'!$I$4:$I$29,S1875,"Cubic","Extrapolate=Linear","MultiX=Average","Skip=True","Sort=True")</f>
        <v>13.623928980185555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47811</v>
      </c>
      <c r="T1876" s="43">
        <f ca="1">_xll.BInterpol('Base CDI'!$H$4:$H$28,'Base CDI'!$J$4:$J$29,S1876,"Cubic","Extrapolate=Linear","MultiX=Average","Skip=True","Sort=True")</f>
        <v>13.654557485938081</v>
      </c>
      <c r="U1876" s="43">
        <f ca="1">_xll.BInterpol('Base CDI'!$H$4:$H$28,'Base CDI'!$I$4:$I$29,S1876,"Cubic","Extrapolate=Linear","MultiX=Average","Skip=True","Sort=True")</f>
        <v>13.624208975886422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47812</v>
      </c>
      <c r="T1877" s="43">
        <f ca="1">_xll.BInterpol('Base CDI'!$H$4:$H$28,'Base CDI'!$J$4:$J$29,S1877,"Cubic","Extrapolate=Linear","MultiX=Average","Skip=True","Sort=True")</f>
        <v>13.654855907737911</v>
      </c>
      <c r="U1877" s="43">
        <f ca="1">_xll.BInterpol('Base CDI'!$H$4:$H$28,'Base CDI'!$I$4:$I$29,S1877,"Cubic","Extrapolate=Linear","MultiX=Average","Skip=True","Sort=True")</f>
        <v>13.624488788403241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47813</v>
      </c>
      <c r="T1878" s="43">
        <f ca="1">_xll.BInterpol('Base CDI'!$H$4:$H$28,'Base CDI'!$J$4:$J$29,S1878,"Cubic","Extrapolate=Linear","MultiX=Average","Skip=True","Sort=True")</f>
        <v>13.65515405907235</v>
      </c>
      <c r="U1878" s="43">
        <f ca="1">_xll.BInterpol('Base CDI'!$H$4:$H$28,'Base CDI'!$I$4:$I$29,S1878,"Cubic","Extrapolate=Linear","MultiX=Average","Skip=True","Sort=True")</f>
        <v>13.624768419160636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47814</v>
      </c>
      <c r="T1879" s="43">
        <f ca="1">_xll.BInterpol('Base CDI'!$H$4:$H$28,'Base CDI'!$J$4:$J$29,S1879,"Cubic","Extrapolate=Linear","MultiX=Average","Skip=True","Sort=True")</f>
        <v>13.655451940431465</v>
      </c>
      <c r="U1879" s="43">
        <f ca="1">_xll.BInterpol('Base CDI'!$H$4:$H$28,'Base CDI'!$I$4:$I$29,S1879,"Cubic","Extrapolate=Linear","MultiX=Average","Skip=True","Sort=True")</f>
        <v>13.625047869583241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47815</v>
      </c>
      <c r="T1880" s="43">
        <f ca="1">_xll.BInterpol('Base CDI'!$H$4:$H$28,'Base CDI'!$J$4:$J$29,S1880,"Cubic","Extrapolate=Linear","MultiX=Average","Skip=True","Sort=True")</f>
        <v>13.655749552305322</v>
      </c>
      <c r="U1880" s="43">
        <f ca="1">_xll.BInterpol('Base CDI'!$H$4:$H$28,'Base CDI'!$I$4:$I$29,S1880,"Cubic","Extrapolate=Linear","MultiX=Average","Skip=True","Sort=True")</f>
        <v>13.625327141095683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47816</v>
      </c>
      <c r="T1881" s="43">
        <f ca="1">_xll.BInterpol('Base CDI'!$H$4:$H$28,'Base CDI'!$J$4:$J$29,S1881,"Cubic","Extrapolate=Linear","MultiX=Average","Skip=True","Sort=True")</f>
        <v>13.656046895183989</v>
      </c>
      <c r="U1881" s="43">
        <f ca="1">_xll.BInterpol('Base CDI'!$H$4:$H$28,'Base CDI'!$I$4:$I$29,S1881,"Cubic","Extrapolate=Linear","MultiX=Average","Skip=True","Sort=True")</f>
        <v>13.625606235122593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47817</v>
      </c>
      <c r="T1882" s="43">
        <f ca="1">_xll.BInterpol('Base CDI'!$H$4:$H$28,'Base CDI'!$J$4:$J$29,S1882,"Cubic","Extrapolate=Linear","MultiX=Average","Skip=True","Sort=True")</f>
        <v>13.656343969557534</v>
      </c>
      <c r="U1882" s="43">
        <f ca="1">_xll.BInterpol('Base CDI'!$H$4:$H$28,'Base CDI'!$I$4:$I$29,S1882,"Cubic","Extrapolate=Linear","MultiX=Average","Skip=True","Sort=True")</f>
        <v>13.6258851530886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47818</v>
      </c>
      <c r="T1883" s="43">
        <f ca="1">_xll.BInterpol('Base CDI'!$H$4:$H$28,'Base CDI'!$J$4:$J$29,S1883,"Cubic","Extrapolate=Linear","MultiX=Average","Skip=True","Sort=True")</f>
        <v>13.656640775916024</v>
      </c>
      <c r="U1883" s="43">
        <f ca="1">_xll.BInterpol('Base CDI'!$H$4:$H$28,'Base CDI'!$I$4:$I$29,S1883,"Cubic","Extrapolate=Linear","MultiX=Average","Skip=True","Sort=True")</f>
        <v>13.626163896418333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47819</v>
      </c>
      <c r="T1884" s="43">
        <f ca="1">_xll.BInterpol('Base CDI'!$H$4:$H$28,'Base CDI'!$J$4:$J$29,S1884,"Cubic","Extrapolate=Linear","MultiX=Average","Skip=True","Sort=True")</f>
        <v>13.656937314749525</v>
      </c>
      <c r="U1884" s="43">
        <f ca="1">_xll.BInterpol('Base CDI'!$H$4:$H$28,'Base CDI'!$I$4:$I$29,S1884,"Cubic","Extrapolate=Linear","MultiX=Average","Skip=True","Sort=True")</f>
        <v>13.626442466536421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47820</v>
      </c>
      <c r="T1885" s="43">
        <f ca="1">_xll.BInterpol('Base CDI'!$H$4:$H$28,'Base CDI'!$J$4:$J$29,S1885,"Cubic","Extrapolate=Linear","MultiX=Average","Skip=True","Sort=True")</f>
        <v>13.657233586548106</v>
      </c>
      <c r="U1885" s="43">
        <f ca="1">_xll.BInterpol('Base CDI'!$H$4:$H$28,'Base CDI'!$I$4:$I$29,S1885,"Cubic","Extrapolate=Linear","MultiX=Average","Skip=True","Sort=True")</f>
        <v>13.626720864867496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47821</v>
      </c>
      <c r="T1886" s="43">
        <f ca="1">_xll.BInterpol('Base CDI'!$H$4:$H$28,'Base CDI'!$J$4:$J$29,S1886,"Cubic","Extrapolate=Linear","MultiX=Average","Skip=True","Sort=True")</f>
        <v>13.657529591801831</v>
      </c>
      <c r="U1886" s="43">
        <f ca="1">_xll.BInterpol('Base CDI'!$H$4:$H$28,'Base CDI'!$I$4:$I$29,S1886,"Cubic","Extrapolate=Linear","MultiX=Average","Skip=True","Sort=True")</f>
        <v>13.626999092836185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47822</v>
      </c>
      <c r="T1887" s="43">
        <f ca="1">_xll.BInterpol('Base CDI'!$H$4:$H$28,'Base CDI'!$J$4:$J$29,S1887,"Cubic","Extrapolate=Linear","MultiX=Average","Skip=True","Sort=True")</f>
        <v>13.657825331000769</v>
      </c>
      <c r="U1887" s="43">
        <f ca="1">_xll.BInterpol('Base CDI'!$H$4:$H$28,'Base CDI'!$I$4:$I$29,S1887,"Cubic","Extrapolate=Linear","MultiX=Average","Skip=True","Sort=True")</f>
        <v>13.627277151867117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47823</v>
      </c>
      <c r="T1888" s="43">
        <f ca="1">_xll.BInterpol('Base CDI'!$H$4:$H$28,'Base CDI'!$J$4:$J$29,S1888,"Cubic","Extrapolate=Linear","MultiX=Average","Skip=True","Sort=True")</f>
        <v>13.658120804634988</v>
      </c>
      <c r="U1888" s="43">
        <f ca="1">_xll.BInterpol('Base CDI'!$H$4:$H$28,'Base CDI'!$I$4:$I$29,S1888,"Cubic","Extrapolate=Linear","MultiX=Average","Skip=True","Sort=True")</f>
        <v>13.627555043384923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47824</v>
      </c>
      <c r="T1889" s="43">
        <f ca="1">_xll.BInterpol('Base CDI'!$H$4:$H$28,'Base CDI'!$J$4:$J$29,S1889,"Cubic","Extrapolate=Linear","MultiX=Average","Skip=True","Sort=True")</f>
        <v>13.658416013194554</v>
      </c>
      <c r="U1889" s="43">
        <f ca="1">_xll.BInterpol('Base CDI'!$H$4:$H$28,'Base CDI'!$I$4:$I$29,S1889,"Cubic","Extrapolate=Linear","MultiX=Average","Skip=True","Sort=True")</f>
        <v>13.627832768814232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47825</v>
      </c>
      <c r="T1890" s="43">
        <f ca="1">_xll.BInterpol('Base CDI'!$H$4:$H$28,'Base CDI'!$J$4:$J$29,S1890,"Cubic","Extrapolate=Linear","MultiX=Average","Skip=True","Sort=True")</f>
        <v>13.658710957169534</v>
      </c>
      <c r="U1890" s="43">
        <f ca="1">_xll.BInterpol('Base CDI'!$H$4:$H$28,'Base CDI'!$I$4:$I$29,S1890,"Cubic","Extrapolate=Linear","MultiX=Average","Skip=True","Sort=True")</f>
        <v>13.628110329579675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47826</v>
      </c>
      <c r="T1891" s="43">
        <f ca="1">_xll.BInterpol('Base CDI'!$H$4:$H$28,'Base CDI'!$J$4:$J$29,S1891,"Cubic","Extrapolate=Linear","MultiX=Average","Skip=True","Sort=True")</f>
        <v>13.659005637049995</v>
      </c>
      <c r="U1891" s="43">
        <f ca="1">_xll.BInterpol('Base CDI'!$H$4:$H$28,'Base CDI'!$I$4:$I$29,S1891,"Cubic","Extrapolate=Linear","MultiX=Average","Skip=True","Sort=True")</f>
        <v>13.628387727105878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47827</v>
      </c>
      <c r="T1892" s="43">
        <f ca="1">_xll.BInterpol('Base CDI'!$H$4:$H$28,'Base CDI'!$J$4:$J$29,S1892,"Cubic","Extrapolate=Linear","MultiX=Average","Skip=True","Sort=True")</f>
        <v>13.659300053326005</v>
      </c>
      <c r="U1892" s="43">
        <f ca="1">_xll.BInterpol('Base CDI'!$H$4:$H$28,'Base CDI'!$I$4:$I$29,S1892,"Cubic","Extrapolate=Linear","MultiX=Average","Skip=True","Sort=True")</f>
        <v>13.628664962817474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47828</v>
      </c>
      <c r="T1893" s="43">
        <f ca="1">_xll.BInterpol('Base CDI'!$H$4:$H$28,'Base CDI'!$J$4:$J$29,S1893,"Cubic","Extrapolate=Linear","MultiX=Average","Skip=True","Sort=True")</f>
        <v>13.659594206487631</v>
      </c>
      <c r="U1893" s="43">
        <f ca="1">_xll.BInterpol('Base CDI'!$H$4:$H$28,'Base CDI'!$I$4:$I$29,S1893,"Cubic","Extrapolate=Linear","MultiX=Average","Skip=True","Sort=True")</f>
        <v>13.62894203813909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47829</v>
      </c>
      <c r="T1894" s="43">
        <f ca="1">_xll.BInterpol('Base CDI'!$H$4:$H$28,'Base CDI'!$J$4:$J$29,S1894,"Cubic","Extrapolate=Linear","MultiX=Average","Skip=True","Sort=True")</f>
        <v>13.659888097024938</v>
      </c>
      <c r="U1894" s="43">
        <f ca="1">_xll.BInterpol('Base CDI'!$H$4:$H$28,'Base CDI'!$I$4:$I$29,S1894,"Cubic","Extrapolate=Linear","MultiX=Average","Skip=True","Sort=True")</f>
        <v>13.629218954495357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47830</v>
      </c>
      <c r="T1895" s="43">
        <f ca="1">_xll.BInterpol('Base CDI'!$H$4:$H$28,'Base CDI'!$J$4:$J$29,S1895,"Cubic","Extrapolate=Linear","MultiX=Average","Skip=True","Sort=True")</f>
        <v>13.660181725427996</v>
      </c>
      <c r="U1895" s="43">
        <f ca="1">_xll.BInterpol('Base CDI'!$H$4:$H$28,'Base CDI'!$I$4:$I$29,S1895,"Cubic","Extrapolate=Linear","MultiX=Average","Skip=True","Sort=True")</f>
        <v>13.629495713310904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47831</v>
      </c>
      <c r="T1896" s="43">
        <f ca="1">_xll.BInterpol('Base CDI'!$H$4:$H$28,'Base CDI'!$J$4:$J$29,S1896,"Cubic","Extrapolate=Linear","MultiX=Average","Skip=True","Sort=True")</f>
        <v>13.660475092186871</v>
      </c>
      <c r="U1896" s="43">
        <f ca="1">_xll.BInterpol('Base CDI'!$H$4:$H$28,'Base CDI'!$I$4:$I$29,S1896,"Cubic","Extrapolate=Linear","MultiX=Average","Skip=True","Sort=True")</f>
        <v>13.62977231601036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47832</v>
      </c>
      <c r="T1897" s="43">
        <f ca="1">_xll.BInterpol('Base CDI'!$H$4:$H$28,'Base CDI'!$J$4:$J$29,S1897,"Cubic","Extrapolate=Linear","MultiX=Average","Skip=True","Sort=True")</f>
        <v>13.660768197791631</v>
      </c>
      <c r="U1897" s="43">
        <f ca="1">_xll.BInterpol('Base CDI'!$H$4:$H$28,'Base CDI'!$I$4:$I$29,S1897,"Cubic","Extrapolate=Linear","MultiX=Average","Skip=True","Sort=True")</f>
        <v>13.630048764018355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47833</v>
      </c>
      <c r="T1898" s="43">
        <f ca="1">_xll.BInterpol('Base CDI'!$H$4:$H$28,'Base CDI'!$J$4:$J$29,S1898,"Cubic","Extrapolate=Linear","MultiX=Average","Skip=True","Sort=True")</f>
        <v>13.661061042732342</v>
      </c>
      <c r="U1898" s="43">
        <f ca="1">_xll.BInterpol('Base CDI'!$H$4:$H$28,'Base CDI'!$I$4:$I$29,S1898,"Cubic","Extrapolate=Linear","MultiX=Average","Skip=True","Sort=True")</f>
        <v>13.630325058759517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47834</v>
      </c>
      <c r="T1899" s="43">
        <f ca="1">_xll.BInterpol('Base CDI'!$H$4:$H$28,'Base CDI'!$J$4:$J$29,S1899,"Cubic","Extrapolate=Linear","MultiX=Average","Skip=True","Sort=True")</f>
        <v>13.661353627499071</v>
      </c>
      <c r="U1899" s="43">
        <f ca="1">_xll.BInterpol('Base CDI'!$H$4:$H$28,'Base CDI'!$I$4:$I$29,S1899,"Cubic","Extrapolate=Linear","MultiX=Average","Skip=True","Sort=True")</f>
        <v>13.630601201658479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47835</v>
      </c>
      <c r="T1900" s="43">
        <f ca="1">_xll.BInterpol('Base CDI'!$H$4:$H$28,'Base CDI'!$J$4:$J$29,S1900,"Cubic","Extrapolate=Linear","MultiX=Average","Skip=True","Sort=True")</f>
        <v>13.661645952581885</v>
      </c>
      <c r="U1900" s="43">
        <f ca="1">_xll.BInterpol('Base CDI'!$H$4:$H$28,'Base CDI'!$I$4:$I$29,S1900,"Cubic","Extrapolate=Linear","MultiX=Average","Skip=True","Sort=True")</f>
        <v>13.630877194139867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47836</v>
      </c>
      <c r="T1901" s="43">
        <f ca="1">_xll.BInterpol('Base CDI'!$H$4:$H$28,'Base CDI'!$J$4:$J$29,S1901,"Cubic","Extrapolate=Linear","MultiX=Average","Skip=True","Sort=True")</f>
        <v>13.661938018470853</v>
      </c>
      <c r="U1901" s="43">
        <f ca="1">_xll.BInterpol('Base CDI'!$H$4:$H$28,'Base CDI'!$I$4:$I$29,S1901,"Cubic","Extrapolate=Linear","MultiX=Average","Skip=True","Sort=True")</f>
        <v>13.631153037628312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47837</v>
      </c>
      <c r="T1902" s="43">
        <f ca="1">_xll.BInterpol('Base CDI'!$H$4:$H$28,'Base CDI'!$J$4:$J$29,S1902,"Cubic","Extrapolate=Linear","MultiX=Average","Skip=True","Sort=True")</f>
        <v>13.662229825656039</v>
      </c>
      <c r="U1902" s="43">
        <f ca="1">_xll.BInterpol('Base CDI'!$H$4:$H$28,'Base CDI'!$I$4:$I$29,S1902,"Cubic","Extrapolate=Linear","MultiX=Average","Skip=True","Sort=True")</f>
        <v>13.631428733548443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47838</v>
      </c>
      <c r="T1903" s="43">
        <f ca="1">_xll.BInterpol('Base CDI'!$H$4:$H$28,'Base CDI'!$J$4:$J$29,S1903,"Cubic","Extrapolate=Linear","MultiX=Average","Skip=True","Sort=True")</f>
        <v>13.662521374627513</v>
      </c>
      <c r="U1903" s="43">
        <f ca="1">_xll.BInterpol('Base CDI'!$H$4:$H$28,'Base CDI'!$I$4:$I$29,S1903,"Cubic","Extrapolate=Linear","MultiX=Average","Skip=True","Sort=True")</f>
        <v>13.63170428332489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47839</v>
      </c>
      <c r="T1904" s="43">
        <f ca="1">_xll.BInterpol('Base CDI'!$H$4:$H$28,'Base CDI'!$J$4:$J$29,S1904,"Cubic","Extrapolate=Linear","MultiX=Average","Skip=True","Sort=True")</f>
        <v>13.662812665875339</v>
      </c>
      <c r="U1904" s="43">
        <f ca="1">_xll.BInterpol('Base CDI'!$H$4:$H$28,'Base CDI'!$I$4:$I$29,S1904,"Cubic","Extrapolate=Linear","MultiX=Average","Skip=True","Sort=True")</f>
        <v>13.631979688382282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47840</v>
      </c>
      <c r="T1905" s="43">
        <f ca="1">_xll.BInterpol('Base CDI'!$H$4:$H$28,'Base CDI'!$J$4:$J$29,S1905,"Cubic","Extrapolate=Linear","MultiX=Average","Skip=True","Sort=True")</f>
        <v>13.663103699889589</v>
      </c>
      <c r="U1905" s="43">
        <f ca="1">_xll.BInterpol('Base CDI'!$H$4:$H$28,'Base CDI'!$I$4:$I$29,S1905,"Cubic","Extrapolate=Linear","MultiX=Average","Skip=True","Sort=True")</f>
        <v>13.632254950145249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47841</v>
      </c>
      <c r="T1906" s="43">
        <f ca="1">_xll.BInterpol('Base CDI'!$H$4:$H$28,'Base CDI'!$J$4:$J$29,S1906,"Cubic","Extrapolate=Linear","MultiX=Average","Skip=True","Sort=True")</f>
        <v>13.663394477160326</v>
      </c>
      <c r="U1906" s="43">
        <f ca="1">_xll.BInterpol('Base CDI'!$H$4:$H$28,'Base CDI'!$I$4:$I$29,S1906,"Cubic","Extrapolate=Linear","MultiX=Average","Skip=True","Sort=True")</f>
        <v>13.63253007003842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47842</v>
      </c>
      <c r="T1907" s="43">
        <f ca="1">_xll.BInterpol('Base CDI'!$H$4:$H$28,'Base CDI'!$J$4:$J$29,S1907,"Cubic","Extrapolate=Linear","MultiX=Average","Skip=True","Sort=True")</f>
        <v>13.663684998177619</v>
      </c>
      <c r="U1907" s="43">
        <f ca="1">_xll.BInterpol('Base CDI'!$H$4:$H$28,'Base CDI'!$I$4:$I$29,S1907,"Cubic","Extrapolate=Linear","MultiX=Average","Skip=True","Sort=True")</f>
        <v>13.632805049486423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47843</v>
      </c>
      <c r="T1908" s="43">
        <f ca="1">_xll.BInterpol('Base CDI'!$H$4:$H$28,'Base CDI'!$J$4:$J$29,S1908,"Cubic","Extrapolate=Linear","MultiX=Average","Skip=True","Sort=True")</f>
        <v>13.663975263431533</v>
      </c>
      <c r="U1908" s="43">
        <f ca="1">_xll.BInterpol('Base CDI'!$H$4:$H$28,'Base CDI'!$I$4:$I$29,S1908,"Cubic","Extrapolate=Linear","MultiX=Average","Skip=True","Sort=True")</f>
        <v>13.633079889913891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47844</v>
      </c>
      <c r="T1909" s="43">
        <f ca="1">_xll.BInterpol('Base CDI'!$H$4:$H$28,'Base CDI'!$J$4:$J$29,S1909,"Cubic","Extrapolate=Linear","MultiX=Average","Skip=True","Sort=True")</f>
        <v>13.664265273412136</v>
      </c>
      <c r="U1909" s="43">
        <f ca="1">_xll.BInterpol('Base CDI'!$H$4:$H$28,'Base CDI'!$I$4:$I$29,S1909,"Cubic","Extrapolate=Linear","MultiX=Average","Skip=True","Sort=True")</f>
        <v>13.63335459274545</v>
      </c>
    </row>
    <row r="1910" spans="16:21" x14ac:dyDescent="0.25">
      <c r="P1910" s="10">
        <v>37293</v>
      </c>
      <c r="Q1910">
        <v>7.059825</v>
      </c>
      <c r="S1910" s="42">
        <f t="shared" ca="1" si="34"/>
        <v>47845</v>
      </c>
      <c r="T1910" s="43">
        <f ca="1">_xll.BInterpol('Base CDI'!$H$4:$H$28,'Base CDI'!$J$4:$J$29,S1910,"Cubic","Extrapolate=Linear","MultiX=Average","Skip=True","Sort=True")</f>
        <v>13.664555028609497</v>
      </c>
      <c r="U1910" s="43">
        <f ca="1">_xll.BInterpol('Base CDI'!$H$4:$H$28,'Base CDI'!$I$4:$I$29,S1910,"Cubic","Extrapolate=Linear","MultiX=Average","Skip=True","Sort=True")</f>
        <v>13.633629159405732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47846</v>
      </c>
      <c r="T1911" s="43">
        <f ca="1">_xll.BInterpol('Base CDI'!$H$4:$H$28,'Base CDI'!$J$4:$J$29,S1911,"Cubic","Extrapolate=Linear","MultiX=Average","Skip=True","Sort=True")</f>
        <v>13.664844529513681</v>
      </c>
      <c r="U1911" s="43">
        <f ca="1">_xll.BInterpol('Base CDI'!$H$4:$H$28,'Base CDI'!$I$4:$I$29,S1911,"Cubic","Extrapolate=Linear","MultiX=Average","Skip=True","Sort=True")</f>
        <v>13.633903591319365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47847</v>
      </c>
      <c r="T1912" s="43">
        <f ca="1">_xll.BInterpol('Base CDI'!$H$4:$H$28,'Base CDI'!$J$4:$J$29,S1912,"Cubic","Extrapolate=Linear","MultiX=Average","Skip=True","Sort=True")</f>
        <v>13.665133776614757</v>
      </c>
      <c r="U1912" s="43">
        <f ca="1">_xll.BInterpol('Base CDI'!$H$4:$H$28,'Base CDI'!$I$4:$I$29,S1912,"Cubic","Extrapolate=Linear","MultiX=Average","Skip=True","Sort=True")</f>
        <v>13.634177889910978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47848</v>
      </c>
      <c r="T1913" s="43">
        <f ca="1">_xll.BInterpol('Base CDI'!$H$4:$H$28,'Base CDI'!$J$4:$J$29,S1913,"Cubic","Extrapolate=Linear","MultiX=Average","Skip=True","Sort=True")</f>
        <v>13.66542277040279</v>
      </c>
      <c r="U1913" s="43">
        <f ca="1">_xll.BInterpol('Base CDI'!$H$4:$H$28,'Base CDI'!$I$4:$I$29,S1913,"Cubic","Extrapolate=Linear","MultiX=Average","Skip=True","Sort=True")</f>
        <v>13.634452056605202</v>
      </c>
    </row>
    <row r="1914" spans="16:21" x14ac:dyDescent="0.25">
      <c r="P1914" s="10">
        <v>37301</v>
      </c>
      <c r="Q1914">
        <v>7.079383</v>
      </c>
      <c r="S1914" s="42">
        <f t="shared" ca="1" si="34"/>
        <v>47849</v>
      </c>
      <c r="T1914" s="43">
        <f ca="1">_xll.BInterpol('Base CDI'!$H$4:$H$28,'Base CDI'!$J$4:$J$29,S1914,"Cubic","Extrapolate=Linear","MultiX=Average","Skip=True","Sort=True")</f>
        <v>13.665711511367849</v>
      </c>
      <c r="U1914" s="43">
        <f ca="1">_xll.BInterpol('Base CDI'!$H$4:$H$28,'Base CDI'!$I$4:$I$29,S1914,"Cubic","Extrapolate=Linear","MultiX=Average","Skip=True","Sort=True")</f>
        <v>13.634726092826666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47850</v>
      </c>
      <c r="T1915" s="43">
        <f ca="1">_xll.BInterpol('Base CDI'!$H$4:$H$28,'Base CDI'!$J$4:$J$29,S1915,"Cubic","Extrapolate=Linear","MultiX=Average","Skip=True","Sort=True")</f>
        <v>13.666</v>
      </c>
      <c r="U1915" s="43">
        <f ca="1">_xll.BInterpol('Base CDI'!$H$4:$H$28,'Base CDI'!$I$4:$I$29,S1915,"Cubic","Extrapolate=Linear","MultiX=Average","Skip=True","Sort=True")</f>
        <v>13.635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47851</v>
      </c>
      <c r="T1916" s="43">
        <f ca="1">_xll.BInterpol('Base CDI'!$H$4:$H$28,'Base CDI'!$J$4:$J$29,S1916,"Cubic","Extrapolate=Linear","MultiX=Average","Skip=True","Sort=True")</f>
        <v>13.666288236703529</v>
      </c>
      <c r="U1916" s="43">
        <f ca="1">_xll.BInterpol('Base CDI'!$H$4:$H$28,'Base CDI'!$I$4:$I$29,S1916,"Cubic","Extrapolate=Linear","MultiX=Average","Skip=True","Sort=True")</f>
        <v>13.635273779270934</v>
      </c>
    </row>
    <row r="1917" spans="16:21" x14ac:dyDescent="0.25">
      <c r="P1917" s="10">
        <v>37306</v>
      </c>
      <c r="Q1917">
        <v>7.094087</v>
      </c>
      <c r="S1917" s="42">
        <f t="shared" ca="1" si="34"/>
        <v>47852</v>
      </c>
      <c r="T1917" s="43">
        <f ca="1">_xll.BInterpol('Base CDI'!$H$4:$H$28,'Base CDI'!$J$4:$J$29,S1917,"Cubic","Extrapolate=Linear","MultiX=Average","Skip=True","Sort=True")</f>
        <v>13.666576221539591</v>
      </c>
      <c r="U1917" s="43">
        <f ca="1">_xll.BInterpol('Base CDI'!$H$4:$H$28,'Base CDI'!$I$4:$I$29,S1917,"Cubic","Extrapolate=Linear","MultiX=Average","Skip=True","Sort=True")</f>
        <v>13.635547430669611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47853</v>
      </c>
      <c r="T1918" s="43">
        <f ca="1">_xll.BInterpol('Base CDI'!$H$4:$H$28,'Base CDI'!$J$4:$J$29,S1918,"Cubic","Extrapolate=Linear","MultiX=Average","Skip=True","Sort=True")</f>
        <v>13.666863954483565</v>
      </c>
      <c r="U1918" s="43">
        <f ca="1">_xll.BInterpol('Base CDI'!$H$4:$H$28,'Base CDI'!$I$4:$I$29,S1918,"Cubic","Extrapolate=Linear","MultiX=Average","Skip=True","Sort=True")</f>
        <v>13.635820953947276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47854</v>
      </c>
      <c r="T1919" s="43">
        <f ca="1">_xll.BInterpol('Base CDI'!$H$4:$H$28,'Base CDI'!$J$4:$J$29,S1919,"Cubic","Extrapolate=Linear","MultiX=Average","Skip=True","Sort=True")</f>
        <v>13.667151435510824</v>
      </c>
      <c r="U1919" s="43">
        <f ca="1">_xll.BInterpol('Base CDI'!$H$4:$H$28,'Base CDI'!$I$4:$I$29,S1919,"Cubic","Extrapolate=Linear","MultiX=Average","Skip=True","Sort=True")</f>
        <v>13.636094348855172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47855</v>
      </c>
      <c r="T1920" s="43">
        <f ca="1">_xll.BInterpol('Base CDI'!$H$4:$H$28,'Base CDI'!$J$4:$J$29,S1920,"Cubic","Extrapolate=Linear","MultiX=Average","Skip=True","Sort=True")</f>
        <v>13.667438664596743</v>
      </c>
      <c r="U1920" s="43">
        <f ca="1">_xll.BInterpol('Base CDI'!$H$4:$H$28,'Base CDI'!$I$4:$I$29,S1920,"Cubic","Extrapolate=Linear","MultiX=Average","Skip=True","Sort=True")</f>
        <v>13.636367615144543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47856</v>
      </c>
      <c r="T1921" s="43">
        <f ca="1">_xll.BInterpol('Base CDI'!$H$4:$H$28,'Base CDI'!$J$4:$J$29,S1921,"Cubic","Extrapolate=Linear","MultiX=Average","Skip=True","Sort=True")</f>
        <v>13.667725641716698</v>
      </c>
      <c r="U1921" s="43">
        <f ca="1">_xll.BInterpol('Base CDI'!$H$4:$H$28,'Base CDI'!$I$4:$I$29,S1921,"Cubic","Extrapolate=Linear","MultiX=Average","Skip=True","Sort=True")</f>
        <v>13.636640752566633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47857</v>
      </c>
      <c r="T1922" s="43">
        <f ca="1">_xll.BInterpol('Base CDI'!$H$4:$H$28,'Base CDI'!$J$4:$J$29,S1922,"Cubic","Extrapolate=Linear","MultiX=Average","Skip=True","Sort=True")</f>
        <v>13.668012366846066</v>
      </c>
      <c r="U1922" s="43">
        <f ca="1">_xll.BInterpol('Base CDI'!$H$4:$H$28,'Base CDI'!$I$4:$I$29,S1922,"Cubic","Extrapolate=Linear","MultiX=Average","Skip=True","Sort=True")</f>
        <v>13.636913760872687</v>
      </c>
    </row>
    <row r="1923" spans="16:21" x14ac:dyDescent="0.25">
      <c r="P1923" s="10">
        <v>37314</v>
      </c>
      <c r="Q1923">
        <v>7.123335</v>
      </c>
      <c r="S1923" s="42">
        <f t="shared" ca="1" si="34"/>
        <v>47858</v>
      </c>
      <c r="T1923" s="43">
        <f ca="1">_xll.BInterpol('Base CDI'!$H$4:$H$28,'Base CDI'!$J$4:$J$29,S1923,"Cubic","Extrapolate=Linear","MultiX=Average","Skip=True","Sort=True")</f>
        <v>13.668298839960221</v>
      </c>
      <c r="U1923" s="43">
        <f ca="1">_xll.BInterpol('Base CDI'!$H$4:$H$28,'Base CDI'!$I$4:$I$29,S1923,"Cubic","Extrapolate=Linear","MultiX=Average","Skip=True","Sort=True")</f>
        <v>13.637186639813951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47859</v>
      </c>
      <c r="T1924" s="43">
        <f ca="1">_xll.BInterpol('Base CDI'!$H$4:$H$28,'Base CDI'!$J$4:$J$29,S1924,"Cubic","Extrapolate=Linear","MultiX=Average","Skip=True","Sort=True")</f>
        <v>13.668585061034538</v>
      </c>
      <c r="U1924" s="43">
        <f ca="1">_xll.BInterpol('Base CDI'!$H$4:$H$28,'Base CDI'!$I$4:$I$29,S1924,"Cubic","Extrapolate=Linear","MultiX=Average","Skip=True","Sort=True")</f>
        <v>13.637459389141666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47860</v>
      </c>
      <c r="T1925" s="43">
        <f ca="1">_xll.BInterpol('Base CDI'!$H$4:$H$28,'Base CDI'!$J$4:$J$29,S1925,"Cubic","Extrapolate=Linear","MultiX=Average","Skip=True","Sort=True")</f>
        <v>13.668871030044391</v>
      </c>
      <c r="U1925" s="43">
        <f ca="1">_xll.BInterpol('Base CDI'!$H$4:$H$28,'Base CDI'!$I$4:$I$29,S1925,"Cubic","Extrapolate=Linear","MultiX=Average","Skip=True","Sort=True")</f>
        <v>13.637732008607077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47861</v>
      </c>
      <c r="T1926" s="43">
        <f ca="1">_xll.BInterpol('Base CDI'!$H$4:$H$28,'Base CDI'!$J$4:$J$29,S1926,"Cubic","Extrapolate=Linear","MultiX=Average","Skip=True","Sort=True")</f>
        <v>13.669156746965159</v>
      </c>
      <c r="U1926" s="43">
        <f ca="1">_xll.BInterpol('Base CDI'!$H$4:$H$28,'Base CDI'!$I$4:$I$29,S1926,"Cubic","Extrapolate=Linear","MultiX=Average","Skip=True","Sort=True")</f>
        <v>13.638004497961429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47862</v>
      </c>
      <c r="T1927" s="43">
        <f ca="1">_xll.BInterpol('Base CDI'!$H$4:$H$28,'Base CDI'!$J$4:$J$29,S1927,"Cubic","Extrapolate=Linear","MultiX=Average","Skip=True","Sort=True")</f>
        <v>13.669442211772214</v>
      </c>
      <c r="U1927" s="43">
        <f ca="1">_xll.BInterpol('Base CDI'!$H$4:$H$28,'Base CDI'!$I$4:$I$29,S1927,"Cubic","Extrapolate=Linear","MultiX=Average","Skip=True","Sort=True")</f>
        <v>13.638276856955965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47863</v>
      </c>
      <c r="T1928" s="43">
        <f ca="1">_xll.BInterpol('Base CDI'!$H$4:$H$28,'Base CDI'!$J$4:$J$29,S1928,"Cubic","Extrapolate=Linear","MultiX=Average","Skip=True","Sort=True")</f>
        <v>13.669727424440934</v>
      </c>
      <c r="U1928" s="43">
        <f ca="1">_xll.BInterpol('Base CDI'!$H$4:$H$28,'Base CDI'!$I$4:$I$29,S1928,"Cubic","Extrapolate=Linear","MultiX=Average","Skip=True","Sort=True")</f>
        <v>13.63854908534193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47864</v>
      </c>
      <c r="T1929" s="43">
        <f ca="1">_xll.BInterpol('Base CDI'!$H$4:$H$28,'Base CDI'!$J$4:$J$29,S1929,"Cubic","Extrapolate=Linear","MultiX=Average","Skip=True","Sort=True")</f>
        <v>13.670012384946691</v>
      </c>
      <c r="U1929" s="43">
        <f ca="1">_xll.BInterpol('Base CDI'!$H$4:$H$28,'Base CDI'!$I$4:$I$29,S1929,"Cubic","Extrapolate=Linear","MultiX=Average","Skip=True","Sort=True")</f>
        <v>13.638821182870569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47865</v>
      </c>
      <c r="T1930" s="43">
        <f ca="1">_xll.BInterpol('Base CDI'!$H$4:$H$28,'Base CDI'!$J$4:$J$29,S1930,"Cubic","Extrapolate=Linear","MultiX=Average","Skip=True","Sort=True")</f>
        <v>13.670297093264866</v>
      </c>
      <c r="U1930" s="43">
        <f ca="1">_xll.BInterpol('Base CDI'!$H$4:$H$28,'Base CDI'!$I$4:$I$29,S1930,"Cubic","Extrapolate=Linear","MultiX=Average","Skip=True","Sort=True")</f>
        <v>13.639093149293124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47866</v>
      </c>
      <c r="T1931" s="43">
        <f ca="1">_xll.BInterpol('Base CDI'!$H$4:$H$28,'Base CDI'!$J$4:$J$29,S1931,"Cubic","Extrapolate=Linear","MultiX=Average","Skip=True","Sort=True")</f>
        <v>13.670581549370828</v>
      </c>
      <c r="U1931" s="43">
        <f ca="1">_xll.BInterpol('Base CDI'!$H$4:$H$28,'Base CDI'!$I$4:$I$29,S1931,"Cubic","Extrapolate=Linear","MultiX=Average","Skip=True","Sort=True")</f>
        <v>13.63936498436084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47867</v>
      </c>
      <c r="T1932" s="43">
        <f ca="1">_xll.BInterpol('Base CDI'!$H$4:$H$28,'Base CDI'!$J$4:$J$29,S1932,"Cubic","Extrapolate=Linear","MultiX=Average","Skip=True","Sort=True")</f>
        <v>13.670865753239957</v>
      </c>
      <c r="U1932" s="43">
        <f ca="1">_xll.BInterpol('Base CDI'!$H$4:$H$28,'Base CDI'!$I$4:$I$29,S1932,"Cubic","Extrapolate=Linear","MultiX=Average","Skip=True","Sort=True")</f>
        <v>13.639636687824963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47868</v>
      </c>
      <c r="T1933" s="43">
        <f ca="1">_xll.BInterpol('Base CDI'!$H$4:$H$28,'Base CDI'!$J$4:$J$29,S1933,"Cubic","Extrapolate=Linear","MultiX=Average","Skip=True","Sort=True")</f>
        <v>13.671149704847625</v>
      </c>
      <c r="U1933" s="43">
        <f ca="1">_xll.BInterpol('Base CDI'!$H$4:$H$28,'Base CDI'!$I$4:$I$29,S1933,"Cubic","Extrapolate=Linear","MultiX=Average","Skip=True","Sort=True")</f>
        <v>13.639908259436735</v>
      </c>
    </row>
    <row r="1934" spans="16:21" x14ac:dyDescent="0.25">
      <c r="P1934" s="10">
        <v>37329</v>
      </c>
      <c r="Q1934">
        <v>7.177079</v>
      </c>
      <c r="S1934" s="42">
        <f t="shared" ca="1" si="35"/>
        <v>47869</v>
      </c>
      <c r="T1934" s="43">
        <f ca="1">_xll.BInterpol('Base CDI'!$H$4:$H$28,'Base CDI'!$J$4:$J$29,S1934,"Cubic","Extrapolate=Linear","MultiX=Average","Skip=True","Sort=True")</f>
        <v>13.671433404169209</v>
      </c>
      <c r="U1934" s="43">
        <f ca="1">_xll.BInterpol('Base CDI'!$H$4:$H$28,'Base CDI'!$I$4:$I$29,S1934,"Cubic","Extrapolate=Linear","MultiX=Average","Skip=True","Sort=True")</f>
        <v>13.640179698947401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47870</v>
      </c>
      <c r="T1935" s="43">
        <f ca="1">_xll.BInterpol('Base CDI'!$H$4:$H$28,'Base CDI'!$J$4:$J$29,S1935,"Cubic","Extrapolate=Linear","MultiX=Average","Skip=True","Sort=True")</f>
        <v>13.671716851180086</v>
      </c>
      <c r="U1935" s="43">
        <f ca="1">_xll.BInterpol('Base CDI'!$H$4:$H$28,'Base CDI'!$I$4:$I$29,S1935,"Cubic","Extrapolate=Linear","MultiX=Average","Skip=True","Sort=True")</f>
        <v>13.640451006108206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47871</v>
      </c>
      <c r="T1936" s="43">
        <f ca="1">_xll.BInterpol('Base CDI'!$H$4:$H$28,'Base CDI'!$J$4:$J$29,S1936,"Cubic","Extrapolate=Linear","MultiX=Average","Skip=True","Sort=True")</f>
        <v>13.672000045855627</v>
      </c>
      <c r="U1936" s="43">
        <f ca="1">_xll.BInterpol('Base CDI'!$H$4:$H$28,'Base CDI'!$I$4:$I$29,S1936,"Cubic","Extrapolate=Linear","MultiX=Average","Skip=True","Sort=True")</f>
        <v>13.640722180670393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47872</v>
      </c>
      <c r="T1937" s="43">
        <f ca="1">_xll.BInterpol('Base CDI'!$H$4:$H$28,'Base CDI'!$J$4:$J$29,S1937,"Cubic","Extrapolate=Linear","MultiX=Average","Skip=True","Sort=True")</f>
        <v>13.672282988171213</v>
      </c>
      <c r="U1937" s="43">
        <f ca="1">_xll.BInterpol('Base CDI'!$H$4:$H$28,'Base CDI'!$I$4:$I$29,S1937,"Cubic","Extrapolate=Linear","MultiX=Average","Skip=True","Sort=True")</f>
        <v>13.640993222385205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47873</v>
      </c>
      <c r="T1938" s="43">
        <f ca="1">_xll.BInterpol('Base CDI'!$H$4:$H$28,'Base CDI'!$J$4:$J$29,S1938,"Cubic","Extrapolate=Linear","MultiX=Average","Skip=True","Sort=True")</f>
        <v>13.672565678102215</v>
      </c>
      <c r="U1938" s="43">
        <f ca="1">_xll.BInterpol('Base CDI'!$H$4:$H$28,'Base CDI'!$I$4:$I$29,S1938,"Cubic","Extrapolate=Linear","MultiX=Average","Skip=True","Sort=True")</f>
        <v>13.64126413100389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47874</v>
      </c>
      <c r="T1939" s="43">
        <f ca="1">_xll.BInterpol('Base CDI'!$H$4:$H$28,'Base CDI'!$J$4:$J$29,S1939,"Cubic","Extrapolate=Linear","MultiX=Average","Skip=True","Sort=True")</f>
        <v>13.67284811562401</v>
      </c>
      <c r="U1939" s="43">
        <f ca="1">_xll.BInterpol('Base CDI'!$H$4:$H$28,'Base CDI'!$I$4:$I$29,S1939,"Cubic","Extrapolate=Linear","MultiX=Average","Skip=True","Sort=True")</f>
        <v>13.641534906277689</v>
      </c>
    </row>
    <row r="1940" spans="16:21" x14ac:dyDescent="0.25">
      <c r="P1940" s="10">
        <v>37337</v>
      </c>
      <c r="Q1940">
        <v>7.206423</v>
      </c>
      <c r="S1940" s="42">
        <f t="shared" ca="1" si="35"/>
        <v>47875</v>
      </c>
      <c r="T1940" s="43">
        <f ca="1">_xll.BInterpol('Base CDI'!$H$4:$H$28,'Base CDI'!$J$4:$J$29,S1940,"Cubic","Extrapolate=Linear","MultiX=Average","Skip=True","Sort=True")</f>
        <v>13.673130300711973</v>
      </c>
      <c r="U1940" s="43">
        <f ca="1">_xll.BInterpol('Base CDI'!$H$4:$H$28,'Base CDI'!$I$4:$I$29,S1940,"Cubic","Extrapolate=Linear","MultiX=Average","Skip=True","Sort=True")</f>
        <v>13.641805547957846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47876</v>
      </c>
      <c r="T1941" s="43">
        <f ca="1">_xll.BInterpol('Base CDI'!$H$4:$H$28,'Base CDI'!$J$4:$J$29,S1941,"Cubic","Extrapolate=Linear","MultiX=Average","Skip=True","Sort=True")</f>
        <v>13.67341223334148</v>
      </c>
      <c r="U1941" s="43">
        <f ca="1">_xll.BInterpol('Base CDI'!$H$4:$H$28,'Base CDI'!$I$4:$I$29,S1941,"Cubic","Extrapolate=Linear","MultiX=Average","Skip=True","Sort=True")</f>
        <v>13.642076055795608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47877</v>
      </c>
      <c r="T1942" s="43">
        <f ca="1">_xll.BInterpol('Base CDI'!$H$4:$H$28,'Base CDI'!$J$4:$J$29,S1942,"Cubic","Extrapolate=Linear","MultiX=Average","Skip=True","Sort=True")</f>
        <v>13.673693913487906</v>
      </c>
      <c r="U1942" s="43">
        <f ca="1">_xll.BInterpol('Base CDI'!$H$4:$H$28,'Base CDI'!$I$4:$I$29,S1942,"Cubic","Extrapolate=Linear","MultiX=Average","Skip=True","Sort=True")</f>
        <v>13.642346429542215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47878</v>
      </c>
      <c r="T1943" s="43">
        <f ca="1">_xll.BInterpol('Base CDI'!$H$4:$H$28,'Base CDI'!$J$4:$J$29,S1943,"Cubic","Extrapolate=Linear","MultiX=Average","Skip=True","Sort=True")</f>
        <v>13.673975341126626</v>
      </c>
      <c r="U1943" s="43">
        <f ca="1">_xll.BInterpol('Base CDI'!$H$4:$H$28,'Base CDI'!$I$4:$I$29,S1943,"Cubic","Extrapolate=Linear","MultiX=Average","Skip=True","Sort=True")</f>
        <v>13.642616668948916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47879</v>
      </c>
      <c r="T1944" s="43">
        <f ca="1">_xll.BInterpol('Base CDI'!$H$4:$H$28,'Base CDI'!$J$4:$J$29,S1944,"Cubic","Extrapolate=Linear","MultiX=Average","Skip=True","Sort=True")</f>
        <v>13.674256516233015</v>
      </c>
      <c r="U1944" s="43">
        <f ca="1">_xll.BInterpol('Base CDI'!$H$4:$H$28,'Base CDI'!$I$4:$I$29,S1944,"Cubic","Extrapolate=Linear","MultiX=Average","Skip=True","Sort=True")</f>
        <v>13.642886773766952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47880</v>
      </c>
      <c r="T1945" s="43">
        <f ca="1">_xll.BInterpol('Base CDI'!$H$4:$H$28,'Base CDI'!$J$4:$J$29,S1945,"Cubic","Extrapolate=Linear","MultiX=Average","Skip=True","Sort=True")</f>
        <v>13.674537438782449</v>
      </c>
      <c r="U1945" s="43">
        <f ca="1">_xll.BInterpol('Base CDI'!$H$4:$H$28,'Base CDI'!$I$4:$I$29,S1945,"Cubic","Extrapolate=Linear","MultiX=Average","Skip=True","Sort=True")</f>
        <v>13.643156743747566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47881</v>
      </c>
      <c r="T1946" s="43">
        <f ca="1">_xll.BInterpol('Base CDI'!$H$4:$H$28,'Base CDI'!$J$4:$J$29,S1946,"Cubic","Extrapolate=Linear","MultiX=Average","Skip=True","Sort=True")</f>
        <v>13.674818108750305</v>
      </c>
      <c r="U1946" s="43">
        <f ca="1">_xll.BInterpol('Base CDI'!$H$4:$H$28,'Base CDI'!$I$4:$I$29,S1946,"Cubic","Extrapolate=Linear","MultiX=Average","Skip=True","Sort=True")</f>
        <v>13.643426578642007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47882</v>
      </c>
      <c r="T1947" s="43">
        <f ca="1">_xll.BInterpol('Base CDI'!$H$4:$H$28,'Base CDI'!$J$4:$J$29,S1947,"Cubic","Extrapolate=Linear","MultiX=Average","Skip=True","Sort=True")</f>
        <v>13.675098526111954</v>
      </c>
      <c r="U1947" s="43">
        <f ca="1">_xll.BInterpol('Base CDI'!$H$4:$H$28,'Base CDI'!$I$4:$I$29,S1947,"Cubic","Extrapolate=Linear","MultiX=Average","Skip=True","Sort=True")</f>
        <v>13.643696278201514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47883</v>
      </c>
      <c r="T1948" s="43">
        <f ca="1">_xll.BInterpol('Base CDI'!$H$4:$H$28,'Base CDI'!$J$4:$J$29,S1948,"Cubic","Extrapolate=Linear","MultiX=Average","Skip=True","Sort=True")</f>
        <v>13.675378690842777</v>
      </c>
      <c r="U1948" s="43">
        <f ca="1">_xll.BInterpol('Base CDI'!$H$4:$H$28,'Base CDI'!$I$4:$I$29,S1948,"Cubic","Extrapolate=Linear","MultiX=Average","Skip=True","Sort=True")</f>
        <v>13.643965842177336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47884</v>
      </c>
      <c r="T1949" s="43">
        <f ca="1">_xll.BInterpol('Base CDI'!$H$4:$H$28,'Base CDI'!$J$4:$J$29,S1949,"Cubic","Extrapolate=Linear","MultiX=Average","Skip=True","Sort=True")</f>
        <v>13.675658602918144</v>
      </c>
      <c r="U1949" s="43">
        <f ca="1">_xll.BInterpol('Base CDI'!$H$4:$H$28,'Base CDI'!$I$4:$I$29,S1949,"Cubic","Extrapolate=Linear","MultiX=Average","Skip=True","Sort=True")</f>
        <v>13.644235270320712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47885</v>
      </c>
      <c r="T1950" s="43">
        <f ca="1">_xll.BInterpol('Base CDI'!$H$4:$H$28,'Base CDI'!$J$4:$J$29,S1950,"Cubic","Extrapolate=Linear","MultiX=Average","Skip=True","Sort=True")</f>
        <v>13.675938262313434</v>
      </c>
      <c r="U1950" s="43">
        <f ca="1">_xll.BInterpol('Base CDI'!$H$4:$H$28,'Base CDI'!$I$4:$I$29,S1950,"Cubic","Extrapolate=Linear","MultiX=Average","Skip=True","Sort=True")</f>
        <v>13.64450456238289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47886</v>
      </c>
      <c r="T1951" s="43">
        <f ca="1">_xll.BInterpol('Base CDI'!$H$4:$H$28,'Base CDI'!$J$4:$J$29,S1951,"Cubic","Extrapolate=Linear","MultiX=Average","Skip=True","Sort=True")</f>
        <v>13.676217669004021</v>
      </c>
      <c r="U1951" s="43">
        <f ca="1">_xll.BInterpol('Base CDI'!$H$4:$H$28,'Base CDI'!$I$4:$I$29,S1951,"Cubic","Extrapolate=Linear","MultiX=Average","Skip=True","Sort=True")</f>
        <v>13.644773718115113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47887</v>
      </c>
      <c r="T1952" s="43">
        <f ca="1">_xll.BInterpol('Base CDI'!$H$4:$H$28,'Base CDI'!$J$4:$J$29,S1952,"Cubic","Extrapolate=Linear","MultiX=Average","Skip=True","Sort=True")</f>
        <v>13.67649682296528</v>
      </c>
      <c r="U1952" s="43">
        <f ca="1">_xll.BInterpol('Base CDI'!$H$4:$H$28,'Base CDI'!$I$4:$I$29,S1952,"Cubic","Extrapolate=Linear","MultiX=Average","Skip=True","Sort=True")</f>
        <v>13.645042737268625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47888</v>
      </c>
      <c r="T1953" s="43">
        <f ca="1">_xll.BInterpol('Base CDI'!$H$4:$H$28,'Base CDI'!$J$4:$J$29,S1953,"Cubic","Extrapolate=Linear","MultiX=Average","Skip=True","Sort=True")</f>
        <v>13.676775724172588</v>
      </c>
      <c r="U1953" s="43">
        <f ca="1">_xll.BInterpol('Base CDI'!$H$4:$H$28,'Base CDI'!$I$4:$I$29,S1953,"Cubic","Extrapolate=Linear","MultiX=Average","Skip=True","Sort=True")</f>
        <v>13.64531161959467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47889</v>
      </c>
      <c r="T1954" s="43">
        <f ca="1">_xll.BInterpol('Base CDI'!$H$4:$H$28,'Base CDI'!$J$4:$J$29,S1954,"Cubic","Extrapolate=Linear","MultiX=Average","Skip=True","Sort=True")</f>
        <v>13.677054372601319</v>
      </c>
      <c r="U1954" s="43">
        <f ca="1">_xll.BInterpol('Base CDI'!$H$4:$H$28,'Base CDI'!$I$4:$I$29,S1954,"Cubic","Extrapolate=Linear","MultiX=Average","Skip=True","Sort=True")</f>
        <v>13.645580364844493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47890</v>
      </c>
      <c r="T1955" s="43">
        <f ca="1">_xll.BInterpol('Base CDI'!$H$4:$H$28,'Base CDI'!$J$4:$J$29,S1955,"Cubic","Extrapolate=Linear","MultiX=Average","Skip=True","Sort=True")</f>
        <v>13.677332768226849</v>
      </c>
      <c r="U1955" s="43">
        <f ca="1">_xll.BInterpol('Base CDI'!$H$4:$H$28,'Base CDI'!$I$4:$I$29,S1955,"Cubic","Extrapolate=Linear","MultiX=Average","Skip=True","Sort=True")</f>
        <v>13.645848972769338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47891</v>
      </c>
      <c r="T1956" s="43">
        <f ca="1">_xll.BInterpol('Base CDI'!$H$4:$H$28,'Base CDI'!$J$4:$J$29,S1956,"Cubic","Extrapolate=Linear","MultiX=Average","Skip=True","Sort=True")</f>
        <v>13.677610911024551</v>
      </c>
      <c r="U1956" s="43">
        <f ca="1">_xll.BInterpol('Base CDI'!$H$4:$H$28,'Base CDI'!$I$4:$I$29,S1956,"Cubic","Extrapolate=Linear","MultiX=Average","Skip=True","Sort=True")</f>
        <v>13.646117443120447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47892</v>
      </c>
      <c r="T1957" s="43">
        <f ca="1">_xll.BInterpol('Base CDI'!$H$4:$H$28,'Base CDI'!$J$4:$J$29,S1957,"Cubic","Extrapolate=Linear","MultiX=Average","Skip=True","Sort=True")</f>
        <v>13.677888800969804</v>
      </c>
      <c r="U1957" s="43">
        <f ca="1">_xll.BInterpol('Base CDI'!$H$4:$H$28,'Base CDI'!$I$4:$I$29,S1957,"Cubic","Extrapolate=Linear","MultiX=Average","Skip=True","Sort=True")</f>
        <v>13.646385775649067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47893</v>
      </c>
      <c r="T1958" s="43">
        <f ca="1">_xll.BInterpol('Base CDI'!$H$4:$H$28,'Base CDI'!$J$4:$J$29,S1958,"Cubic","Extrapolate=Linear","MultiX=Average","Skip=True","Sort=True")</f>
        <v>13.678166438037982</v>
      </c>
      <c r="U1958" s="43">
        <f ca="1">_xll.BInterpol('Base CDI'!$H$4:$H$28,'Base CDI'!$I$4:$I$29,S1958,"Cubic","Extrapolate=Linear","MultiX=Average","Skip=True","Sort=True")</f>
        <v>13.646653970106442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47894</v>
      </c>
      <c r="T1959" s="43">
        <f ca="1">_xll.BInterpol('Base CDI'!$H$4:$H$28,'Base CDI'!$J$4:$J$29,S1959,"Cubic","Extrapolate=Linear","MultiX=Average","Skip=True","Sort=True")</f>
        <v>13.678443822204459</v>
      </c>
      <c r="U1959" s="43">
        <f ca="1">_xll.BInterpol('Base CDI'!$H$4:$H$28,'Base CDI'!$I$4:$I$29,S1959,"Cubic","Extrapolate=Linear","MultiX=Average","Skip=True","Sort=True")</f>
        <v>13.646922026243816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47895</v>
      </c>
      <c r="T1960" s="43">
        <f ca="1">_xll.BInterpol('Base CDI'!$H$4:$H$28,'Base CDI'!$J$4:$J$29,S1960,"Cubic","Extrapolate=Linear","MultiX=Average","Skip=True","Sort=True")</f>
        <v>13.678720953444612</v>
      </c>
      <c r="U1960" s="43">
        <f ca="1">_xll.BInterpol('Base CDI'!$H$4:$H$28,'Base CDI'!$I$4:$I$29,S1960,"Cubic","Extrapolate=Linear","MultiX=Average","Skip=True","Sort=True")</f>
        <v>13.647189943812432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47896</v>
      </c>
      <c r="T1961" s="43">
        <f ca="1">_xll.BInterpol('Base CDI'!$H$4:$H$28,'Base CDI'!$J$4:$J$29,S1961,"Cubic","Extrapolate=Linear","MultiX=Average","Skip=True","Sort=True")</f>
        <v>13.678997831733817</v>
      </c>
      <c r="U1961" s="43">
        <f ca="1">_xll.BInterpol('Base CDI'!$H$4:$H$28,'Base CDI'!$I$4:$I$29,S1961,"Cubic","Extrapolate=Linear","MultiX=Average","Skip=True","Sort=True")</f>
        <v>13.647457722563534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47897</v>
      </c>
      <c r="T1962" s="43">
        <f ca="1">_xll.BInterpol('Base CDI'!$H$4:$H$28,'Base CDI'!$J$4:$J$29,S1962,"Cubic","Extrapolate=Linear","MultiX=Average","Skip=True","Sort=True")</f>
        <v>13.679274457047446</v>
      </c>
      <c r="U1962" s="43">
        <f ca="1">_xll.BInterpol('Base CDI'!$H$4:$H$28,'Base CDI'!$I$4:$I$29,S1962,"Cubic","Extrapolate=Linear","MultiX=Average","Skip=True","Sort=True")</f>
        <v>13.647725362248368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47898</v>
      </c>
      <c r="T1963" s="43">
        <f ca="1">_xll.BInterpol('Base CDI'!$H$4:$H$28,'Base CDI'!$J$4:$J$29,S1963,"Cubic","Extrapolate=Linear","MultiX=Average","Skip=True","Sort=True")</f>
        <v>13.679550829360878</v>
      </c>
      <c r="U1963" s="43">
        <f ca="1">_xll.BInterpol('Base CDI'!$H$4:$H$28,'Base CDI'!$I$4:$I$29,S1963,"Cubic","Extrapolate=Linear","MultiX=Average","Skip=True","Sort=True")</f>
        <v>13.647992862618176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47899</v>
      </c>
      <c r="T1964" s="43">
        <f ca="1">_xll.BInterpol('Base CDI'!$H$4:$H$28,'Base CDI'!$J$4:$J$29,S1964,"Cubic","Extrapolate=Linear","MultiX=Average","Skip=True","Sort=True")</f>
        <v>13.679826948649486</v>
      </c>
      <c r="U1964" s="43">
        <f ca="1">_xll.BInterpol('Base CDI'!$H$4:$H$28,'Base CDI'!$I$4:$I$29,S1964,"Cubic","Extrapolate=Linear","MultiX=Average","Skip=True","Sort=True")</f>
        <v>13.648260223424204</v>
      </c>
    </row>
    <row r="1965" spans="16:21" x14ac:dyDescent="0.25">
      <c r="P1965" s="10">
        <v>37375</v>
      </c>
      <c r="Q1965">
        <v>7.328303</v>
      </c>
      <c r="S1965" s="42">
        <f t="shared" ca="1" si="35"/>
        <v>47900</v>
      </c>
      <c r="T1965" s="43">
        <f ca="1">_xll.BInterpol('Base CDI'!$H$4:$H$28,'Base CDI'!$J$4:$J$29,S1965,"Cubic","Extrapolate=Linear","MultiX=Average","Skip=True","Sort=True")</f>
        <v>13.680102814888649</v>
      </c>
      <c r="U1965" s="43">
        <f ca="1">_xll.BInterpol('Base CDI'!$H$4:$H$28,'Base CDI'!$I$4:$I$29,S1965,"Cubic","Extrapolate=Linear","MultiX=Average","Skip=True","Sort=True")</f>
        <v>13.648527444417695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47901</v>
      </c>
      <c r="T1966" s="43">
        <f ca="1">_xll.BInterpol('Base CDI'!$H$4:$H$28,'Base CDI'!$J$4:$J$29,S1966,"Cubic","Extrapolate=Linear","MultiX=Average","Skip=True","Sort=True")</f>
        <v>13.680378428053736</v>
      </c>
      <c r="U1966" s="43">
        <f ca="1">_xll.BInterpol('Base CDI'!$H$4:$H$28,'Base CDI'!$I$4:$I$29,S1966,"Cubic","Extrapolate=Linear","MultiX=Average","Skip=True","Sort=True")</f>
        <v>13.648794525349894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47902</v>
      </c>
      <c r="T1967" s="43">
        <f ca="1">_xll.BInterpol('Base CDI'!$H$4:$H$28,'Base CDI'!$J$4:$J$29,S1967,"Cubic","Extrapolate=Linear","MultiX=Average","Skip=True","Sort=True")</f>
        <v>13.680653788120129</v>
      </c>
      <c r="U1967" s="43">
        <f ca="1">_xll.BInterpol('Base CDI'!$H$4:$H$28,'Base CDI'!$I$4:$I$29,S1967,"Cubic","Extrapolate=Linear","MultiX=Average","Skip=True","Sort=True")</f>
        <v>13.649061465972045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47903</v>
      </c>
      <c r="T1968" s="43">
        <f ca="1">_xll.BInterpol('Base CDI'!$H$4:$H$28,'Base CDI'!$J$4:$J$29,S1968,"Cubic","Extrapolate=Linear","MultiX=Average","Skip=True","Sort=True")</f>
        <v>13.680928895063198</v>
      </c>
      <c r="U1968" s="43">
        <f ca="1">_xll.BInterpol('Base CDI'!$H$4:$H$28,'Base CDI'!$I$4:$I$29,S1968,"Cubic","Extrapolate=Linear","MultiX=Average","Skip=True","Sort=True")</f>
        <v>13.649328266035392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47904</v>
      </c>
      <c r="T1969" s="43">
        <f ca="1">_xll.BInterpol('Base CDI'!$H$4:$H$28,'Base CDI'!$J$4:$J$29,S1969,"Cubic","Extrapolate=Linear","MultiX=Average","Skip=True","Sort=True")</f>
        <v>13.681203748858321</v>
      </c>
      <c r="U1969" s="43">
        <f ca="1">_xll.BInterpol('Base CDI'!$H$4:$H$28,'Base CDI'!$I$4:$I$29,S1969,"Cubic","Extrapolate=Linear","MultiX=Average","Skip=True","Sort=True")</f>
        <v>13.649594925291179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47905</v>
      </c>
      <c r="T1970" s="43">
        <f ca="1">_xll.BInterpol('Base CDI'!$H$4:$H$28,'Base CDI'!$J$4:$J$29,S1970,"Cubic","Extrapolate=Linear","MultiX=Average","Skip=True","Sort=True")</f>
        <v>13.681478349480875</v>
      </c>
      <c r="U1970" s="43">
        <f ca="1">_xll.BInterpol('Base CDI'!$H$4:$H$28,'Base CDI'!$I$4:$I$29,S1970,"Cubic","Extrapolate=Linear","MultiX=Average","Skip=True","Sort=True")</f>
        <v>13.64986144349065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47906</v>
      </c>
      <c r="T1971" s="43">
        <f ca="1">_xll.BInterpol('Base CDI'!$H$4:$H$28,'Base CDI'!$J$4:$J$29,S1971,"Cubic","Extrapolate=Linear","MultiX=Average","Skip=True","Sort=True")</f>
        <v>13.681752696906232</v>
      </c>
      <c r="U1971" s="43">
        <f ca="1">_xll.BInterpol('Base CDI'!$H$4:$H$28,'Base CDI'!$I$4:$I$29,S1971,"Cubic","Extrapolate=Linear","MultiX=Average","Skip=True","Sort=True")</f>
        <v>13.65012782038505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47907</v>
      </c>
      <c r="T1972" s="43">
        <f ca="1">_xll.BInterpol('Base CDI'!$H$4:$H$28,'Base CDI'!$J$4:$J$29,S1972,"Cubic","Extrapolate=Linear","MultiX=Average","Skip=True","Sort=True")</f>
        <v>13.68202679110977</v>
      </c>
      <c r="U1972" s="43">
        <f ca="1">_xll.BInterpol('Base CDI'!$H$4:$H$28,'Base CDI'!$I$4:$I$29,S1972,"Cubic","Extrapolate=Linear","MultiX=Average","Skip=True","Sort=True")</f>
        <v>13.650394055725624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47908</v>
      </c>
      <c r="T1973" s="43">
        <f ca="1">_xll.BInterpol('Base CDI'!$H$4:$H$28,'Base CDI'!$J$4:$J$29,S1973,"Cubic","Extrapolate=Linear","MultiX=Average","Skip=True","Sort=True")</f>
        <v>13.682300632066863</v>
      </c>
      <c r="U1973" s="43">
        <f ca="1">_xll.BInterpol('Base CDI'!$H$4:$H$28,'Base CDI'!$I$4:$I$29,S1973,"Cubic","Extrapolate=Linear","MultiX=Average","Skip=True","Sort=True")</f>
        <v>13.650660149263611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47909</v>
      </c>
      <c r="T1974" s="43">
        <f ca="1">_xll.BInterpol('Base CDI'!$H$4:$H$28,'Base CDI'!$J$4:$J$29,S1974,"Cubic","Extrapolate=Linear","MultiX=Average","Skip=True","Sort=True")</f>
        <v>13.682574219752885</v>
      </c>
      <c r="U1974" s="43">
        <f ca="1">_xll.BInterpol('Base CDI'!$H$4:$H$28,'Base CDI'!$I$4:$I$29,S1974,"Cubic","Extrapolate=Linear","MultiX=Average","Skip=True","Sort=True")</f>
        <v>13.650926100750263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47910</v>
      </c>
      <c r="T1975" s="43">
        <f ca="1">_xll.BInterpol('Base CDI'!$H$4:$H$28,'Base CDI'!$J$4:$J$29,S1975,"Cubic","Extrapolate=Linear","MultiX=Average","Skip=True","Sort=True")</f>
        <v>13.682847554143214</v>
      </c>
      <c r="U1975" s="43">
        <f ca="1">_xll.BInterpol('Base CDI'!$H$4:$H$28,'Base CDI'!$I$4:$I$29,S1975,"Cubic","Extrapolate=Linear","MultiX=Average","Skip=True","Sort=True")</f>
        <v>13.651191909936818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47911</v>
      </c>
      <c r="T1976" s="43">
        <f ca="1">_xll.BInterpol('Base CDI'!$H$4:$H$28,'Base CDI'!$J$4:$J$29,S1976,"Cubic","Extrapolate=Linear","MultiX=Average","Skip=True","Sort=True")</f>
        <v>13.683120635213225</v>
      </c>
      <c r="U1976" s="43">
        <f ca="1">_xll.BInterpol('Base CDI'!$H$4:$H$28,'Base CDI'!$I$4:$I$29,S1976,"Cubic","Extrapolate=Linear","MultiX=Average","Skip=True","Sort=True")</f>
        <v>13.651457576574524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47912</v>
      </c>
      <c r="T1977" s="43">
        <f ca="1">_xll.BInterpol('Base CDI'!$H$4:$H$28,'Base CDI'!$J$4:$J$29,S1977,"Cubic","Extrapolate=Linear","MultiX=Average","Skip=True","Sort=True")</f>
        <v>13.683393462938291</v>
      </c>
      <c r="U1977" s="43">
        <f ca="1">_xll.BInterpol('Base CDI'!$H$4:$H$28,'Base CDI'!$I$4:$I$29,S1977,"Cubic","Extrapolate=Linear","MultiX=Average","Skip=True","Sort=True")</f>
        <v>13.651723100414623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47913</v>
      </c>
      <c r="T1978" s="43">
        <f ca="1">_xll.BInterpol('Base CDI'!$H$4:$H$28,'Base CDI'!$J$4:$J$29,S1978,"Cubic","Extrapolate=Linear","MultiX=Average","Skip=True","Sort=True")</f>
        <v>13.68366603729379</v>
      </c>
      <c r="U1978" s="43">
        <f ca="1">_xll.BInterpol('Base CDI'!$H$4:$H$28,'Base CDI'!$I$4:$I$29,S1978,"Cubic","Extrapolate=Linear","MultiX=Average","Skip=True","Sort=True")</f>
        <v>13.65198848120836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47914</v>
      </c>
      <c r="T1979" s="43">
        <f ca="1">_xll.BInterpol('Base CDI'!$H$4:$H$28,'Base CDI'!$J$4:$J$29,S1979,"Cubic","Extrapolate=Linear","MultiX=Average","Skip=True","Sort=True")</f>
        <v>13.683938358255096</v>
      </c>
      <c r="U1979" s="43">
        <f ca="1">_xll.BInterpol('Base CDI'!$H$4:$H$28,'Base CDI'!$I$4:$I$29,S1979,"Cubic","Extrapolate=Linear","MultiX=Average","Skip=True","Sort=True")</f>
        <v>13.652253718706978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47915</v>
      </c>
      <c r="T1980" s="43">
        <f ca="1">_xll.BInterpol('Base CDI'!$H$4:$H$28,'Base CDI'!$J$4:$J$29,S1980,"Cubic","Extrapolate=Linear","MultiX=Average","Skip=True","Sort=True")</f>
        <v>13.684210425797586</v>
      </c>
      <c r="U1980" s="43">
        <f ca="1">_xll.BInterpol('Base CDI'!$H$4:$H$28,'Base CDI'!$I$4:$I$29,S1980,"Cubic","Extrapolate=Linear","MultiX=Average","Skip=True","Sort=True")</f>
        <v>13.652518812661723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47916</v>
      </c>
      <c r="T1981" s="43">
        <f ca="1">_xll.BInterpol('Base CDI'!$H$4:$H$28,'Base CDI'!$J$4:$J$29,S1981,"Cubic","Extrapolate=Linear","MultiX=Average","Skip=True","Sort=True")</f>
        <v>13.684482239896633</v>
      </c>
      <c r="U1981" s="43">
        <f ca="1">_xll.BInterpol('Base CDI'!$H$4:$H$28,'Base CDI'!$I$4:$I$29,S1981,"Cubic","Extrapolate=Linear","MultiX=Average","Skip=True","Sort=True")</f>
        <v>13.652783762823839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47917</v>
      </c>
      <c r="T1982" s="43">
        <f ca="1">_xll.BInterpol('Base CDI'!$H$4:$H$28,'Base CDI'!$J$4:$J$29,S1982,"Cubic","Extrapolate=Linear","MultiX=Average","Skip=True","Sort=True")</f>
        <v>13.684753800527615</v>
      </c>
      <c r="U1982" s="43">
        <f ca="1">_xll.BInterpol('Base CDI'!$H$4:$H$28,'Base CDI'!$I$4:$I$29,S1982,"Cubic","Extrapolate=Linear","MultiX=Average","Skip=True","Sort=True")</f>
        <v>13.65304856894457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47918</v>
      </c>
      <c r="T1983" s="43">
        <f ca="1">_xll.BInterpol('Base CDI'!$H$4:$H$28,'Base CDI'!$J$4:$J$29,S1983,"Cubic","Extrapolate=Linear","MultiX=Average","Skip=True","Sort=True")</f>
        <v>13.685025107665904</v>
      </c>
      <c r="U1983" s="43">
        <f ca="1">_xll.BInterpol('Base CDI'!$H$4:$H$28,'Base CDI'!$I$4:$I$29,S1983,"Cubic","Extrapolate=Linear","MultiX=Average","Skip=True","Sort=True")</f>
        <v>13.653313230775158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47919</v>
      </c>
      <c r="T1984" s="43">
        <f ca="1">_xll.BInterpol('Base CDI'!$H$4:$H$28,'Base CDI'!$J$4:$J$29,S1984,"Cubic","Extrapolate=Linear","MultiX=Average","Skip=True","Sort=True")</f>
        <v>13.685296161286878</v>
      </c>
      <c r="U1984" s="43">
        <f ca="1">_xll.BInterpol('Base CDI'!$H$4:$H$28,'Base CDI'!$I$4:$I$29,S1984,"Cubic","Extrapolate=Linear","MultiX=Average","Skip=True","Sort=True")</f>
        <v>13.65357774806685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47920</v>
      </c>
      <c r="T1985" s="43">
        <f ca="1">_xll.BInterpol('Base CDI'!$H$4:$H$28,'Base CDI'!$J$4:$J$29,S1985,"Cubic","Extrapolate=Linear","MultiX=Average","Skip=True","Sort=True")</f>
        <v>13.685566961365911</v>
      </c>
      <c r="U1985" s="43">
        <f ca="1">_xll.BInterpol('Base CDI'!$H$4:$H$28,'Base CDI'!$I$4:$I$29,S1985,"Cubic","Extrapolate=Linear","MultiX=Average","Skip=True","Sort=True")</f>
        <v>13.653842120570888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47921</v>
      </c>
      <c r="T1986" s="43">
        <f ca="1">_xll.BInterpol('Base CDI'!$H$4:$H$28,'Base CDI'!$J$4:$J$29,S1986,"Cubic","Extrapolate=Linear","MultiX=Average","Skip=True","Sort=True")</f>
        <v>13.68583750787838</v>
      </c>
      <c r="U1986" s="43">
        <f ca="1">_xll.BInterpol('Base CDI'!$H$4:$H$28,'Base CDI'!$I$4:$I$29,S1986,"Cubic","Extrapolate=Linear","MultiX=Average","Skip=True","Sort=True")</f>
        <v>13.654106348038518</v>
      </c>
    </row>
    <row r="1987" spans="16:21" x14ac:dyDescent="0.25">
      <c r="P1987" s="10">
        <v>37407</v>
      </c>
      <c r="Q1987">
        <v>7.43621</v>
      </c>
      <c r="S1987" s="42">
        <f t="shared" ca="1" si="35"/>
        <v>47922</v>
      </c>
      <c r="T1987" s="43">
        <f ca="1">_xll.BInterpol('Base CDI'!$H$4:$H$28,'Base CDI'!$J$4:$J$29,S1987,"Cubic","Extrapolate=Linear","MultiX=Average","Skip=True","Sort=True")</f>
        <v>13.686107800799659</v>
      </c>
      <c r="U1987" s="43">
        <f ca="1">_xll.BInterpol('Base CDI'!$H$4:$H$28,'Base CDI'!$I$4:$I$29,S1987,"Cubic","Extrapolate=Linear","MultiX=Average","Skip=True","Sort=True")</f>
        <v>13.654370430220983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47923</v>
      </c>
      <c r="T1988" s="43">
        <f ca="1">_xll.BInterpol('Base CDI'!$H$4:$H$28,'Base CDI'!$J$4:$J$29,S1988,"Cubic","Extrapolate=Linear","MultiX=Average","Skip=True","Sort=True")</f>
        <v>13.686377840105123</v>
      </c>
      <c r="U1988" s="43">
        <f ca="1">_xll.BInterpol('Base CDI'!$H$4:$H$28,'Base CDI'!$I$4:$I$29,S1988,"Cubic","Extrapolate=Linear","MultiX=Average","Skip=True","Sort=True")</f>
        <v>13.654634366869526</v>
      </c>
    </row>
    <row r="1989" spans="16:21" x14ac:dyDescent="0.25">
      <c r="P1989" s="10">
        <v>37411</v>
      </c>
      <c r="Q1989">
        <v>7.44564</v>
      </c>
      <c r="S1989" s="42">
        <f t="shared" ca="1" si="35"/>
        <v>47924</v>
      </c>
      <c r="T1989" s="43">
        <f ca="1">_xll.BInterpol('Base CDI'!$H$4:$H$28,'Base CDI'!$J$4:$J$29,S1989,"Cubic","Extrapolate=Linear","MultiX=Average","Skip=True","Sort=True")</f>
        <v>13.686647625770149</v>
      </c>
      <c r="U1989" s="43">
        <f ca="1">_xll.BInterpol('Base CDI'!$H$4:$H$28,'Base CDI'!$I$4:$I$29,S1989,"Cubic","Extrapolate=Linear","MultiX=Average","Skip=True","Sort=True")</f>
        <v>13.654898157735396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47925</v>
      </c>
      <c r="T1990" s="43">
        <f ca="1">_xll.BInterpol('Base CDI'!$H$4:$H$28,'Base CDI'!$J$4:$J$29,S1990,"Cubic","Extrapolate=Linear","MultiX=Average","Skip=True","Sort=True")</f>
        <v>13.686917157770111</v>
      </c>
      <c r="U1990" s="43">
        <f ca="1">_xll.BInterpol('Base CDI'!$H$4:$H$28,'Base CDI'!$I$4:$I$29,S1990,"Cubic","Extrapolate=Linear","MultiX=Average","Skip=True","Sort=True")</f>
        <v>13.655161802569832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47926</v>
      </c>
      <c r="T1991" s="43">
        <f ca="1">_xll.BInterpol('Base CDI'!$H$4:$H$28,'Base CDI'!$J$4:$J$29,S1991,"Cubic","Extrapolate=Linear","MultiX=Average","Skip=True","Sort=True")</f>
        <v>13.687186436080387</v>
      </c>
      <c r="U1991" s="43">
        <f ca="1">_xll.BInterpol('Base CDI'!$H$4:$H$28,'Base CDI'!$I$4:$I$29,S1991,"Cubic","Extrapolate=Linear","MultiX=Average","Skip=True","Sort=True")</f>
        <v>13.65542530112408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47927</v>
      </c>
      <c r="T1992" s="43">
        <f ca="1">_xll.BInterpol('Base CDI'!$H$4:$H$28,'Base CDI'!$J$4:$J$29,S1992,"Cubic","Extrapolate=Linear","MultiX=Average","Skip=True","Sort=True")</f>
        <v>13.687455460676347</v>
      </c>
      <c r="U1992" s="43">
        <f ca="1">_xll.BInterpol('Base CDI'!$H$4:$H$28,'Base CDI'!$I$4:$I$29,S1992,"Cubic","Extrapolate=Linear","MultiX=Average","Skip=True","Sort=True")</f>
        <v>13.655688653149385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47928</v>
      </c>
      <c r="T1993" s="43">
        <f ca="1">_xll.BInterpol('Base CDI'!$H$4:$H$28,'Base CDI'!$J$4:$J$29,S1993,"Cubic","Extrapolate=Linear","MultiX=Average","Skip=True","Sort=True")</f>
        <v>13.687724231533371</v>
      </c>
      <c r="U1993" s="43">
        <f ca="1">_xll.BInterpol('Base CDI'!$H$4:$H$28,'Base CDI'!$I$4:$I$29,S1993,"Cubic","Extrapolate=Linear","MultiX=Average","Skip=True","Sort=True")</f>
        <v>13.655951858396991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47929</v>
      </c>
      <c r="T1994" s="43">
        <f ca="1">_xll.BInterpol('Base CDI'!$H$4:$H$28,'Base CDI'!$J$4:$J$29,S1994,"Cubic","Extrapolate=Linear","MultiX=Average","Skip=True","Sort=True")</f>
        <v>13.687992748626833</v>
      </c>
      <c r="U1994" s="43">
        <f ca="1">_xll.BInterpol('Base CDI'!$H$4:$H$28,'Base CDI'!$I$4:$I$29,S1994,"Cubic","Extrapolate=Linear","MultiX=Average","Skip=True","Sort=True")</f>
        <v>13.65621491661814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47930</v>
      </c>
      <c r="T1995" s="43">
        <f ca="1">_xll.BInterpol('Base CDI'!$H$4:$H$28,'Base CDI'!$J$4:$J$29,S1995,"Cubic","Extrapolate=Linear","MultiX=Average","Skip=True","Sort=True")</f>
        <v>13.688261011932108</v>
      </c>
      <c r="U1995" s="43">
        <f ca="1">_xll.BInterpol('Base CDI'!$H$4:$H$28,'Base CDI'!$I$4:$I$29,S1995,"Cubic","Extrapolate=Linear","MultiX=Average","Skip=True","Sort=True")</f>
        <v>13.656477827564078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47931</v>
      </c>
      <c r="T1996" s="43">
        <f ca="1">_xll.BInterpol('Base CDI'!$H$4:$H$28,'Base CDI'!$J$4:$J$29,S1996,"Cubic","Extrapolate=Linear","MultiX=Average","Skip=True","Sort=True")</f>
        <v>13.68852902142457</v>
      </c>
      <c r="U1996" s="43">
        <f ca="1">_xll.BInterpol('Base CDI'!$H$4:$H$28,'Base CDI'!$I$4:$I$29,S1996,"Cubic","Extrapolate=Linear","MultiX=Average","Skip=True","Sort=True")</f>
        <v>13.65674059098605</v>
      </c>
    </row>
    <row r="1997" spans="16:21" x14ac:dyDescent="0.25">
      <c r="P1997" s="10">
        <v>37421</v>
      </c>
      <c r="Q1997">
        <v>7.483142</v>
      </c>
      <c r="S1997" s="42">
        <f t="shared" ca="1" si="36"/>
        <v>47932</v>
      </c>
      <c r="T1997" s="43">
        <f ca="1">_xll.BInterpol('Base CDI'!$H$4:$H$28,'Base CDI'!$J$4:$J$29,S1997,"Cubic","Extrapolate=Linear","MultiX=Average","Skip=True","Sort=True")</f>
        <v>13.688796777079597</v>
      </c>
      <c r="U1997" s="43">
        <f ca="1">_xll.BInterpol('Base CDI'!$H$4:$H$28,'Base CDI'!$I$4:$I$29,S1997,"Cubic","Extrapolate=Linear","MultiX=Average","Skip=True","Sort=True")</f>
        <v>13.657003206635299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47933</v>
      </c>
      <c r="T1998" s="43">
        <f ca="1">_xll.BInterpol('Base CDI'!$H$4:$H$28,'Base CDI'!$J$4:$J$29,S1998,"Cubic","Extrapolate=Linear","MultiX=Average","Skip=True","Sort=True")</f>
        <v>13.689064278872564</v>
      </c>
      <c r="U1998" s="43">
        <f ca="1">_xll.BInterpol('Base CDI'!$H$4:$H$28,'Base CDI'!$I$4:$I$29,S1998,"Cubic","Extrapolate=Linear","MultiX=Average","Skip=True","Sort=True")</f>
        <v>13.657265674263069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47934</v>
      </c>
      <c r="T1999" s="43">
        <f ca="1">_xll.BInterpol('Base CDI'!$H$4:$H$28,'Base CDI'!$J$4:$J$29,S1999,"Cubic","Extrapolate=Linear","MultiX=Average","Skip=True","Sort=True")</f>
        <v>13.689331526778846</v>
      </c>
      <c r="U1999" s="43">
        <f ca="1">_xll.BInterpol('Base CDI'!$H$4:$H$28,'Base CDI'!$I$4:$I$29,S1999,"Cubic","Extrapolate=Linear","MultiX=Average","Skip=True","Sort=True")</f>
        <v>13.657527993620606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47935</v>
      </c>
      <c r="T2000" s="43">
        <f ca="1">_xll.BInterpol('Base CDI'!$H$4:$H$28,'Base CDI'!$J$4:$J$29,S2000,"Cubic","Extrapolate=Linear","MultiX=Average","Skip=True","Sort=True")</f>
        <v>13.689598520773817</v>
      </c>
      <c r="U2000" s="43">
        <f ca="1">_xll.BInterpol('Base CDI'!$H$4:$H$28,'Base CDI'!$I$4:$I$29,S2000,"Cubic","Extrapolate=Linear","MultiX=Average","Skip=True","Sort=True")</f>
        <v>13.657790164459151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47936</v>
      </c>
      <c r="T2001" s="43">
        <f ca="1">_xll.BInterpol('Base CDI'!$H$4:$H$28,'Base CDI'!$J$4:$J$29,S2001,"Cubic","Extrapolate=Linear","MultiX=Average","Skip=True","Sort=True")</f>
        <v>13.689865260832855</v>
      </c>
      <c r="U2001" s="43">
        <f ca="1">_xll.BInterpol('Base CDI'!$H$4:$H$28,'Base CDI'!$I$4:$I$29,S2001,"Cubic","Extrapolate=Linear","MultiX=Average","Skip=True","Sort=True")</f>
        <v>13.65805218652995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47937</v>
      </c>
      <c r="T2002" s="43">
        <f ca="1">_xll.BInterpol('Base CDI'!$H$4:$H$28,'Base CDI'!$J$4:$J$29,S2002,"Cubic","Extrapolate=Linear","MultiX=Average","Skip=True","Sort=True")</f>
        <v>13.690131746931334</v>
      </c>
      <c r="U2002" s="43">
        <f ca="1">_xll.BInterpol('Base CDI'!$H$4:$H$28,'Base CDI'!$I$4:$I$29,S2002,"Cubic","Extrapolate=Linear","MultiX=Average","Skip=True","Sort=True")</f>
        <v>13.658314059584248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47938</v>
      </c>
      <c r="T2003" s="43">
        <f ca="1">_xll.BInterpol('Base CDI'!$H$4:$H$28,'Base CDI'!$J$4:$J$29,S2003,"Cubic","Extrapolate=Linear","MultiX=Average","Skip=True","Sort=True")</f>
        <v>13.690397979044628</v>
      </c>
      <c r="U2003" s="43">
        <f ca="1">_xll.BInterpol('Base CDI'!$H$4:$H$28,'Base CDI'!$I$4:$I$29,S2003,"Cubic","Extrapolate=Linear","MultiX=Average","Skip=True","Sort=True")</f>
        <v>13.658575783373289</v>
      </c>
    </row>
    <row r="2004" spans="16:21" x14ac:dyDescent="0.25">
      <c r="P2004" s="10">
        <v>37432</v>
      </c>
      <c r="Q2004">
        <v>7.518262</v>
      </c>
      <c r="S2004" s="42">
        <f t="shared" ca="1" si="36"/>
        <v>47939</v>
      </c>
      <c r="T2004" s="43">
        <f ca="1">_xll.BInterpol('Base CDI'!$H$4:$H$28,'Base CDI'!$J$4:$J$29,S2004,"Cubic","Extrapolate=Linear","MultiX=Average","Skip=True","Sort=True")</f>
        <v>13.690663957148113</v>
      </c>
      <c r="U2004" s="43">
        <f ca="1">_xll.BInterpol('Base CDI'!$H$4:$H$28,'Base CDI'!$I$4:$I$29,S2004,"Cubic","Extrapolate=Linear","MultiX=Average","Skip=True","Sort=True")</f>
        <v>13.658837357648315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47940</v>
      </c>
      <c r="T2005" s="43">
        <f ca="1">_xll.BInterpol('Base CDI'!$H$4:$H$28,'Base CDI'!$J$4:$J$29,S2005,"Cubic","Extrapolate=Linear","MultiX=Average","Skip=True","Sort=True")</f>
        <v>13.690929681217165</v>
      </c>
      <c r="U2005" s="43">
        <f ca="1">_xll.BInterpol('Base CDI'!$H$4:$H$28,'Base CDI'!$I$4:$I$29,S2005,"Cubic","Extrapolate=Linear","MultiX=Average","Skip=True","Sort=True")</f>
        <v>13.659098782160571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47941</v>
      </c>
      <c r="T2006" s="43">
        <f ca="1">_xll.BInterpol('Base CDI'!$H$4:$H$28,'Base CDI'!$J$4:$J$29,S2006,"Cubic","Extrapolate=Linear","MultiX=Average","Skip=True","Sort=True")</f>
        <v>13.691195151227161</v>
      </c>
      <c r="U2006" s="43">
        <f ca="1">_xll.BInterpol('Base CDI'!$H$4:$H$28,'Base CDI'!$I$4:$I$29,S2006,"Cubic","Extrapolate=Linear","MultiX=Average","Skip=True","Sort=True")</f>
        <v>13.659360056661303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47942</v>
      </c>
      <c r="T2007" s="43">
        <f ca="1">_xll.BInterpol('Base CDI'!$H$4:$H$28,'Base CDI'!$J$4:$J$29,S2007,"Cubic","Extrapolate=Linear","MultiX=Average","Skip=True","Sort=True")</f>
        <v>13.691460367153473</v>
      </c>
      <c r="U2007" s="43">
        <f ca="1">_xll.BInterpol('Base CDI'!$H$4:$H$28,'Base CDI'!$I$4:$I$29,S2007,"Cubic","Extrapolate=Linear","MultiX=Average","Skip=True","Sort=True")</f>
        <v>13.659621180901754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47943</v>
      </c>
      <c r="T2008" s="43">
        <f ca="1">_xll.BInterpol('Base CDI'!$H$4:$H$28,'Base CDI'!$J$4:$J$29,S2008,"Cubic","Extrapolate=Linear","MultiX=Average","Skip=True","Sort=True")</f>
        <v>13.691725328971479</v>
      </c>
      <c r="U2008" s="43">
        <f ca="1">_xll.BInterpol('Base CDI'!$H$4:$H$28,'Base CDI'!$I$4:$I$29,S2008,"Cubic","Extrapolate=Linear","MultiX=Average","Skip=True","Sort=True")</f>
        <v>13.659882154633166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47944</v>
      </c>
      <c r="T2009" s="43">
        <f ca="1">_xll.BInterpol('Base CDI'!$H$4:$H$28,'Base CDI'!$J$4:$J$29,S2009,"Cubic","Extrapolate=Linear","MultiX=Average","Skip=True","Sort=True")</f>
        <v>13.691990036656552</v>
      </c>
      <c r="U2009" s="43">
        <f ca="1">_xll.BInterpol('Base CDI'!$H$4:$H$28,'Base CDI'!$I$4:$I$29,S2009,"Cubic","Extrapolate=Linear","MultiX=Average","Skip=True","Sort=True")</f>
        <v>13.660142977606789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47945</v>
      </c>
      <c r="T2010" s="43">
        <f ca="1">_xll.BInterpol('Base CDI'!$H$4:$H$28,'Base CDI'!$J$4:$J$29,S2010,"Cubic","Extrapolate=Linear","MultiX=Average","Skip=True","Sort=True")</f>
        <v>13.692254490184069</v>
      </c>
      <c r="U2010" s="43">
        <f ca="1">_xll.BInterpol('Base CDI'!$H$4:$H$28,'Base CDI'!$I$4:$I$29,S2010,"Cubic","Extrapolate=Linear","MultiX=Average","Skip=True","Sort=True")</f>
        <v>13.66040364957386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47946</v>
      </c>
      <c r="T2011" s="43">
        <f ca="1">_xll.BInterpol('Base CDI'!$H$4:$H$28,'Base CDI'!$J$4:$J$29,S2011,"Cubic","Extrapolate=Linear","MultiX=Average","Skip=True","Sort=True")</f>
        <v>13.692518689529408</v>
      </c>
      <c r="U2011" s="43">
        <f ca="1">_xll.BInterpol('Base CDI'!$H$4:$H$28,'Base CDI'!$I$4:$I$29,S2011,"Cubic","Extrapolate=Linear","MultiX=Average","Skip=True","Sort=True")</f>
        <v>13.66066417028563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47947</v>
      </c>
      <c r="T2012" s="43">
        <f ca="1">_xll.BInterpol('Base CDI'!$H$4:$H$28,'Base CDI'!$J$4:$J$29,S2012,"Cubic","Extrapolate=Linear","MultiX=Average","Skip=True","Sort=True")</f>
        <v>13.692782634667939</v>
      </c>
      <c r="U2012" s="43">
        <f ca="1">_xll.BInterpol('Base CDI'!$H$4:$H$28,'Base CDI'!$I$4:$I$29,S2012,"Cubic","Extrapolate=Linear","MultiX=Average","Skip=True","Sort=True")</f>
        <v>13.660924539493337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47948</v>
      </c>
      <c r="T2013" s="43">
        <f ca="1">_xll.BInterpol('Base CDI'!$H$4:$H$28,'Base CDI'!$J$4:$J$29,S2013,"Cubic","Extrapolate=Linear","MultiX=Average","Skip=True","Sort=True")</f>
        <v>13.69304632557504</v>
      </c>
      <c r="U2013" s="43">
        <f ca="1">_xll.BInterpol('Base CDI'!$H$4:$H$28,'Base CDI'!$I$4:$I$29,S2013,"Cubic","Extrapolate=Linear","MultiX=Average","Skip=True","Sort=True")</f>
        <v>13.661184756948229</v>
      </c>
    </row>
    <row r="2014" spans="16:21" x14ac:dyDescent="0.25">
      <c r="P2014" s="10">
        <v>37446</v>
      </c>
      <c r="Q2014">
        <v>7.568829</v>
      </c>
      <c r="S2014" s="42">
        <f t="shared" ca="1" si="36"/>
        <v>47949</v>
      </c>
      <c r="T2014" s="43">
        <f ca="1">_xll.BInterpol('Base CDI'!$H$4:$H$28,'Base CDI'!$J$4:$J$29,S2014,"Cubic","Extrapolate=Linear","MultiX=Average","Skip=True","Sort=True")</f>
        <v>13.693309762226086</v>
      </c>
      <c r="U2014" s="43">
        <f ca="1">_xll.BInterpol('Base CDI'!$H$4:$H$28,'Base CDI'!$I$4:$I$29,S2014,"Cubic","Extrapolate=Linear","MultiX=Average","Skip=True","Sort=True")</f>
        <v>13.661444822401551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47950</v>
      </c>
      <c r="T2015" s="43">
        <f ca="1">_xll.BInterpol('Base CDI'!$H$4:$H$28,'Base CDI'!$J$4:$J$29,S2015,"Cubic","Extrapolate=Linear","MultiX=Average","Skip=True","Sort=True")</f>
        <v>13.693572944596452</v>
      </c>
      <c r="U2015" s="43">
        <f ca="1">_xll.BInterpol('Base CDI'!$H$4:$H$28,'Base CDI'!$I$4:$I$29,S2015,"Cubic","Extrapolate=Linear","MultiX=Average","Skip=True","Sort=True")</f>
        <v>13.661704735604543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47951</v>
      </c>
      <c r="T2016" s="43">
        <f ca="1">_xll.BInterpol('Base CDI'!$H$4:$H$28,'Base CDI'!$J$4:$J$29,S2016,"Cubic","Extrapolate=Linear","MultiX=Average","Skip=True","Sort=True")</f>
        <v>13.693835872661516</v>
      </c>
      <c r="U2016" s="43">
        <f ca="1">_xll.BInterpol('Base CDI'!$H$4:$H$28,'Base CDI'!$I$4:$I$29,S2016,"Cubic","Extrapolate=Linear","MultiX=Average","Skip=True","Sort=True")</f>
        <v>13.661964496308453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47952</v>
      </c>
      <c r="T2017" s="43">
        <f ca="1">_xll.BInterpol('Base CDI'!$H$4:$H$28,'Base CDI'!$J$4:$J$29,S2017,"Cubic","Extrapolate=Linear","MultiX=Average","Skip=True","Sort=True")</f>
        <v>13.694098546396649</v>
      </c>
      <c r="U2017" s="43">
        <f ca="1">_xll.BInterpol('Base CDI'!$H$4:$H$28,'Base CDI'!$I$4:$I$29,S2017,"Cubic","Extrapolate=Linear","MultiX=Average","Skip=True","Sort=True")</f>
        <v>13.662224104264522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47953</v>
      </c>
      <c r="T2018" s="43">
        <f ca="1">_xll.BInterpol('Base CDI'!$H$4:$H$28,'Base CDI'!$J$4:$J$29,S2018,"Cubic","Extrapolate=Linear","MultiX=Average","Skip=True","Sort=True")</f>
        <v>13.69436096577723</v>
      </c>
      <c r="U2018" s="43">
        <f ca="1">_xll.BInterpol('Base CDI'!$H$4:$H$28,'Base CDI'!$I$4:$I$29,S2018,"Cubic","Extrapolate=Linear","MultiX=Average","Skip=True","Sort=True")</f>
        <v>13.662483559223997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47954</v>
      </c>
      <c r="T2019" s="43">
        <f ca="1">_xll.BInterpol('Base CDI'!$H$4:$H$28,'Base CDI'!$J$4:$J$29,S2019,"Cubic","Extrapolate=Linear","MultiX=Average","Skip=True","Sort=True")</f>
        <v>13.694623130778634</v>
      </c>
      <c r="U2019" s="43">
        <f ca="1">_xll.BInterpol('Base CDI'!$H$4:$H$28,'Base CDI'!$I$4:$I$29,S2019,"Cubic","Extrapolate=Linear","MultiX=Average","Skip=True","Sort=True")</f>
        <v>13.662742860938122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47955</v>
      </c>
      <c r="T2020" s="43">
        <f ca="1">_xll.BInterpol('Base CDI'!$H$4:$H$28,'Base CDI'!$J$4:$J$29,S2020,"Cubic","Extrapolate=Linear","MultiX=Average","Skip=True","Sort=True")</f>
        <v>13.694885041376233</v>
      </c>
      <c r="U2020" s="43">
        <f ca="1">_xll.BInterpol('Base CDI'!$H$4:$H$28,'Base CDI'!$I$4:$I$29,S2020,"Cubic","Extrapolate=Linear","MultiX=Average","Skip=True","Sort=True")</f>
        <v>13.66300200915814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47956</v>
      </c>
      <c r="T2021" s="43">
        <f ca="1">_xll.BInterpol('Base CDI'!$H$4:$H$28,'Base CDI'!$J$4:$J$29,S2021,"Cubic","Extrapolate=Linear","MultiX=Average","Skip=True","Sort=True")</f>
        <v>13.695146697545407</v>
      </c>
      <c r="U2021" s="43">
        <f ca="1">_xll.BInterpol('Base CDI'!$H$4:$H$28,'Base CDI'!$I$4:$I$29,S2021,"Cubic","Extrapolate=Linear","MultiX=Average","Skip=True","Sort=True")</f>
        <v>13.663261003635295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47957</v>
      </c>
      <c r="T2022" s="43">
        <f ca="1">_xll.BInterpol('Base CDI'!$H$4:$H$28,'Base CDI'!$J$4:$J$29,S2022,"Cubic","Extrapolate=Linear","MultiX=Average","Skip=True","Sort=True")</f>
        <v>13.695408099261527</v>
      </c>
      <c r="U2022" s="43">
        <f ca="1">_xll.BInterpol('Base CDI'!$H$4:$H$28,'Base CDI'!$I$4:$I$29,S2022,"Cubic","Extrapolate=Linear","MultiX=Average","Skip=True","Sort=True")</f>
        <v>13.663519844120831</v>
      </c>
    </row>
    <row r="2023" spans="16:21" x14ac:dyDescent="0.25">
      <c r="P2023" s="10">
        <v>37459</v>
      </c>
      <c r="Q2023">
        <v>7.614242</v>
      </c>
      <c r="S2023" s="42">
        <f t="shared" ca="1" si="36"/>
        <v>47958</v>
      </c>
      <c r="T2023" s="43">
        <f ca="1">_xll.BInterpol('Base CDI'!$H$4:$H$28,'Base CDI'!$J$4:$J$29,S2023,"Cubic","Extrapolate=Linear","MultiX=Average","Skip=True","Sort=True")</f>
        <v>13.695669246499973</v>
      </c>
      <c r="U2023" s="43">
        <f ca="1">_xll.BInterpol('Base CDI'!$H$4:$H$28,'Base CDI'!$I$4:$I$29,S2023,"Cubic","Extrapolate=Linear","MultiX=Average","Skip=True","Sort=True")</f>
        <v>13.663778530365994</v>
      </c>
    </row>
    <row r="2024" spans="16:21" x14ac:dyDescent="0.25">
      <c r="P2024" s="10">
        <v>37460</v>
      </c>
      <c r="Q2024">
        <v>7.619211</v>
      </c>
      <c r="S2024" s="42">
        <f t="shared" ca="1" si="36"/>
        <v>47959</v>
      </c>
      <c r="T2024" s="43">
        <f ca="1">_xll.BInterpol('Base CDI'!$H$4:$H$28,'Base CDI'!$J$4:$J$29,S2024,"Cubic","Extrapolate=Linear","MultiX=Average","Skip=True","Sort=True")</f>
        <v>13.695930139236117</v>
      </c>
      <c r="U2024" s="43">
        <f ca="1">_xll.BInterpol('Base CDI'!$H$4:$H$28,'Base CDI'!$I$4:$I$29,S2024,"Cubic","Extrapolate=Linear","MultiX=Average","Skip=True","Sort=True")</f>
        <v>13.664037062122025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47960</v>
      </c>
      <c r="T2025" s="43">
        <f ca="1">_xll.BInterpol('Base CDI'!$H$4:$H$28,'Base CDI'!$J$4:$J$29,S2025,"Cubic","Extrapolate=Linear","MultiX=Average","Skip=True","Sort=True")</f>
        <v>13.696190777445334</v>
      </c>
      <c r="U2025" s="43">
        <f ca="1">_xll.BInterpol('Base CDI'!$H$4:$H$28,'Base CDI'!$I$4:$I$29,S2025,"Cubic","Extrapolate=Linear","MultiX=Average","Skip=True","Sort=True")</f>
        <v>13.664295439140172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47961</v>
      </c>
      <c r="T2026" s="43">
        <f ca="1">_xll.BInterpol('Base CDI'!$H$4:$H$28,'Base CDI'!$J$4:$J$29,S2026,"Cubic","Extrapolate=Linear","MultiX=Average","Skip=True","Sort=True")</f>
        <v>13.696451161103003</v>
      </c>
      <c r="U2026" s="43">
        <f ca="1">_xll.BInterpol('Base CDI'!$H$4:$H$28,'Base CDI'!$I$4:$I$29,S2026,"Cubic","Extrapolate=Linear","MultiX=Average","Skip=True","Sort=True")</f>
        <v>13.664553661171677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47962</v>
      </c>
      <c r="T2027" s="43">
        <f ca="1">_xll.BInterpol('Base CDI'!$H$4:$H$28,'Base CDI'!$J$4:$J$29,S2027,"Cubic","Extrapolate=Linear","MultiX=Average","Skip=True","Sort=True")</f>
        <v>13.696711290184494</v>
      </c>
      <c r="U2027" s="43">
        <f ca="1">_xll.BInterpol('Base CDI'!$H$4:$H$28,'Base CDI'!$I$4:$I$29,S2027,"Cubic","Extrapolate=Linear","MultiX=Average","Skip=True","Sort=True")</f>
        <v>13.664811727967786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47963</v>
      </c>
      <c r="T2028" s="43">
        <f ca="1">_xll.BInterpol('Base CDI'!$H$4:$H$28,'Base CDI'!$J$4:$J$29,S2028,"Cubic","Extrapolate=Linear","MultiX=Average","Skip=True","Sort=True")</f>
        <v>13.696971164665188</v>
      </c>
      <c r="U2028" s="43">
        <f ca="1">_xll.BInterpol('Base CDI'!$H$4:$H$28,'Base CDI'!$I$4:$I$29,S2028,"Cubic","Extrapolate=Linear","MultiX=Average","Skip=True","Sort=True")</f>
        <v>13.665069639279739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47964</v>
      </c>
      <c r="T2029" s="43">
        <f ca="1">_xll.BInterpol('Base CDI'!$H$4:$H$28,'Base CDI'!$J$4:$J$29,S2029,"Cubic","Extrapolate=Linear","MultiX=Average","Skip=True","Sort=True")</f>
        <v>13.697230784520455</v>
      </c>
      <c r="U2029" s="43">
        <f ca="1">_xll.BInterpol('Base CDI'!$H$4:$H$28,'Base CDI'!$I$4:$I$29,S2029,"Cubic","Extrapolate=Linear","MultiX=Average","Skip=True","Sort=True")</f>
        <v>13.665327394858785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47965</v>
      </c>
      <c r="T2030" s="43">
        <f ca="1">_xll.BInterpol('Base CDI'!$H$4:$H$28,'Base CDI'!$J$4:$J$29,S2030,"Cubic","Extrapolate=Linear","MultiX=Average","Skip=True","Sort=True")</f>
        <v>13.697490149725676</v>
      </c>
      <c r="U2030" s="43">
        <f ca="1">_xll.BInterpol('Base CDI'!$H$4:$H$28,'Base CDI'!$I$4:$I$29,S2030,"Cubic","Extrapolate=Linear","MultiX=Average","Skip=True","Sort=True")</f>
        <v>13.665584994456164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47966</v>
      </c>
      <c r="T2031" s="43">
        <f ca="1">_xll.BInterpol('Base CDI'!$H$4:$H$28,'Base CDI'!$J$4:$J$29,S2031,"Cubic","Extrapolate=Linear","MultiX=Average","Skip=True","Sort=True")</f>
        <v>13.69774926025622</v>
      </c>
      <c r="U2031" s="43">
        <f ca="1">_xll.BInterpol('Base CDI'!$H$4:$H$28,'Base CDI'!$I$4:$I$29,S2031,"Cubic","Extrapolate=Linear","MultiX=Average","Skip=True","Sort=True")</f>
        <v>13.665842437823125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47967</v>
      </c>
      <c r="T2032" s="43">
        <f ca="1">_xll.BInterpol('Base CDI'!$H$4:$H$28,'Base CDI'!$J$4:$J$29,S2032,"Cubic","Extrapolate=Linear","MultiX=Average","Skip=True","Sort=True")</f>
        <v>13.698008116087468</v>
      </c>
      <c r="U2032" s="43">
        <f ca="1">_xll.BInterpol('Base CDI'!$H$4:$H$28,'Base CDI'!$I$4:$I$29,S2032,"Cubic","Extrapolate=Linear","MultiX=Average","Skip=True","Sort=True")</f>
        <v>13.666099724710907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47968</v>
      </c>
      <c r="T2033" s="43">
        <f ca="1">_xll.BInterpol('Base CDI'!$H$4:$H$28,'Base CDI'!$J$4:$J$29,S2033,"Cubic","Extrapolate=Linear","MultiX=Average","Skip=True","Sort=True")</f>
        <v>13.698266717194793</v>
      </c>
      <c r="U2033" s="43">
        <f ca="1">_xll.BInterpol('Base CDI'!$H$4:$H$28,'Base CDI'!$I$4:$I$29,S2033,"Cubic","Extrapolate=Linear","MultiX=Average","Skip=True","Sort=True")</f>
        <v>13.666356854870758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47969</v>
      </c>
      <c r="T2034" s="43">
        <f ca="1">_xll.BInterpol('Base CDI'!$H$4:$H$28,'Base CDI'!$J$4:$J$29,S2034,"Cubic","Extrapolate=Linear","MultiX=Average","Skip=True","Sort=True")</f>
        <v>13.698525063553571</v>
      </c>
      <c r="U2034" s="43">
        <f ca="1">_xll.BInterpol('Base CDI'!$H$4:$H$28,'Base CDI'!$I$4:$I$29,S2034,"Cubic","Extrapolate=Linear","MultiX=Average","Skip=True","Sort=True")</f>
        <v>13.66661382805392</v>
      </c>
    </row>
    <row r="2035" spans="16:21" x14ac:dyDescent="0.25">
      <c r="P2035" s="10">
        <v>37475</v>
      </c>
      <c r="Q2035">
        <v>7.674112</v>
      </c>
      <c r="S2035" s="42">
        <f t="shared" ca="1" si="36"/>
        <v>47970</v>
      </c>
      <c r="T2035" s="43">
        <f ca="1">_xll.BInterpol('Base CDI'!$H$4:$H$28,'Base CDI'!$J$4:$J$29,S2035,"Cubic","Extrapolate=Linear","MultiX=Average","Skip=True","Sort=True")</f>
        <v>13.698783155139177</v>
      </c>
      <c r="U2035" s="43">
        <f ca="1">_xll.BInterpol('Base CDI'!$H$4:$H$28,'Base CDI'!$I$4:$I$29,S2035,"Cubic","Extrapolate=Linear","MultiX=Average","Skip=True","Sort=True")</f>
        <v>13.666870644011638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47971</v>
      </c>
      <c r="T2036" s="43">
        <f ca="1">_xll.BInterpol('Base CDI'!$H$4:$H$28,'Base CDI'!$J$4:$J$29,S2036,"Cubic","Extrapolate=Linear","MultiX=Average","Skip=True","Sort=True")</f>
        <v>13.699040991926985</v>
      </c>
      <c r="U2036" s="43">
        <f ca="1">_xll.BInterpol('Base CDI'!$H$4:$H$28,'Base CDI'!$I$4:$I$29,S2036,"Cubic","Extrapolate=Linear","MultiX=Average","Skip=True","Sort=True")</f>
        <v>13.667127302495157</v>
      </c>
    </row>
    <row r="2037" spans="16:21" x14ac:dyDescent="0.25">
      <c r="P2037" s="10">
        <v>37477</v>
      </c>
      <c r="Q2037">
        <v>7.684145</v>
      </c>
      <c r="S2037" s="42">
        <f t="shared" ca="1" si="36"/>
        <v>47972</v>
      </c>
      <c r="T2037" s="43">
        <f ca="1">_xll.BInterpol('Base CDI'!$H$4:$H$28,'Base CDI'!$J$4:$J$29,S2037,"Cubic","Extrapolate=Linear","MultiX=Average","Skip=True","Sort=True")</f>
        <v>13.699298573892372</v>
      </c>
      <c r="U2037" s="43">
        <f ca="1">_xll.BInterpol('Base CDI'!$H$4:$H$28,'Base CDI'!$I$4:$I$29,S2037,"Cubic","Extrapolate=Linear","MultiX=Average","Skip=True","Sort=True")</f>
        <v>13.667383803255719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47973</v>
      </c>
      <c r="T2038" s="43">
        <f ca="1">_xll.BInterpol('Base CDI'!$H$4:$H$28,'Base CDI'!$J$4:$J$29,S2038,"Cubic","Extrapolate=Linear","MultiX=Average","Skip=True","Sort=True")</f>
        <v>13.699555901010713</v>
      </c>
      <c r="U2038" s="43">
        <f ca="1">_xll.BInterpol('Base CDI'!$H$4:$H$28,'Base CDI'!$I$4:$I$29,S2038,"Cubic","Extrapolate=Linear","MultiX=Average","Skip=True","Sort=True")</f>
        <v>13.667640146044571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47974</v>
      </c>
      <c r="T2039" s="43">
        <f ca="1">_xll.BInterpol('Base CDI'!$H$4:$H$28,'Base CDI'!$J$4:$J$29,S2039,"Cubic","Extrapolate=Linear","MultiX=Average","Skip=True","Sort=True")</f>
        <v>13.699812973257384</v>
      </c>
      <c r="U2039" s="43">
        <f ca="1">_xll.BInterpol('Base CDI'!$H$4:$H$28,'Base CDI'!$I$4:$I$29,S2039,"Cubic","Extrapolate=Linear","MultiX=Average","Skip=True","Sort=True")</f>
        <v>13.667896330612955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47975</v>
      </c>
      <c r="T2040" s="43">
        <f ca="1">_xll.BInterpol('Base CDI'!$H$4:$H$28,'Base CDI'!$J$4:$J$29,S2040,"Cubic","Extrapolate=Linear","MultiX=Average","Skip=True","Sort=True")</f>
        <v>13.70006979060776</v>
      </c>
      <c r="U2040" s="43">
        <f ca="1">_xll.BInterpol('Base CDI'!$H$4:$H$28,'Base CDI'!$I$4:$I$29,S2040,"Cubic","Extrapolate=Linear","MultiX=Average","Skip=True","Sort=True")</f>
        <v>13.668152356712115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47976</v>
      </c>
      <c r="T2041" s="43">
        <f ca="1">_xll.BInterpol('Base CDI'!$H$4:$H$28,'Base CDI'!$J$4:$J$29,S2041,"Cubic","Extrapolate=Linear","MultiX=Average","Skip=True","Sort=True")</f>
        <v>13.700326353037214</v>
      </c>
      <c r="U2041" s="43">
        <f ca="1">_xll.BInterpol('Base CDI'!$H$4:$H$28,'Base CDI'!$I$4:$I$29,S2041,"Cubic","Extrapolate=Linear","MultiX=Average","Skip=True","Sort=True")</f>
        <v>13.668408224093298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47977</v>
      </c>
      <c r="T2042" s="43">
        <f ca="1">_xll.BInterpol('Base CDI'!$H$4:$H$28,'Base CDI'!$J$4:$J$29,S2042,"Cubic","Extrapolate=Linear","MultiX=Average","Skip=True","Sort=True")</f>
        <v>13.700582660521125</v>
      </c>
      <c r="U2042" s="43">
        <f ca="1">_xll.BInterpol('Base CDI'!$H$4:$H$28,'Base CDI'!$I$4:$I$29,S2042,"Cubic","Extrapolate=Linear","MultiX=Average","Skip=True","Sort=True")</f>
        <v>13.668663932507744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47978</v>
      </c>
      <c r="T2043" s="43">
        <f ca="1">_xll.BInterpol('Base CDI'!$H$4:$H$28,'Base CDI'!$J$4:$J$29,S2043,"Cubic","Extrapolate=Linear","MultiX=Average","Skip=True","Sort=True")</f>
        <v>13.700838713034866</v>
      </c>
      <c r="U2043" s="43">
        <f ca="1">_xll.BInterpol('Base CDI'!$H$4:$H$28,'Base CDI'!$I$4:$I$29,S2043,"Cubic","Extrapolate=Linear","MultiX=Average","Skip=True","Sort=True")</f>
        <v>13.6689194817067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47979</v>
      </c>
      <c r="T2044" s="43">
        <f ca="1">_xll.BInterpol('Base CDI'!$H$4:$H$28,'Base CDI'!$J$4:$J$29,S2044,"Cubic","Extrapolate=Linear","MultiX=Average","Skip=True","Sort=True")</f>
        <v>13.701094510553814</v>
      </c>
      <c r="U2044" s="43">
        <f ca="1">_xll.BInterpol('Base CDI'!$H$4:$H$28,'Base CDI'!$I$4:$I$29,S2044,"Cubic","Extrapolate=Linear","MultiX=Average","Skip=True","Sort=True")</f>
        <v>13.669174871441411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47980</v>
      </c>
      <c r="T2045" s="43">
        <f ca="1">_xll.BInterpol('Base CDI'!$H$4:$H$28,'Base CDI'!$J$4:$J$29,S2045,"Cubic","Extrapolate=Linear","MultiX=Average","Skip=True","Sort=True")</f>
        <v>13.701350053053345</v>
      </c>
      <c r="U2045" s="43">
        <f ca="1">_xll.BInterpol('Base CDI'!$H$4:$H$28,'Base CDI'!$I$4:$I$29,S2045,"Cubic","Extrapolate=Linear","MultiX=Average","Skip=True","Sort=True")</f>
        <v>13.669430101463119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47981</v>
      </c>
      <c r="T2046" s="43">
        <f ca="1">_xll.BInterpol('Base CDI'!$H$4:$H$28,'Base CDI'!$J$4:$J$29,S2046,"Cubic","Extrapolate=Linear","MultiX=Average","Skip=True","Sort=True")</f>
        <v>13.701605340508831</v>
      </c>
      <c r="U2046" s="43">
        <f ca="1">_xll.BInterpol('Base CDI'!$H$4:$H$28,'Base CDI'!$I$4:$I$29,S2046,"Cubic","Extrapolate=Linear","MultiX=Average","Skip=True","Sort=True")</f>
        <v>13.669685171523069</v>
      </c>
    </row>
    <row r="2047" spans="16:21" x14ac:dyDescent="0.25">
      <c r="P2047" s="10">
        <v>37491</v>
      </c>
      <c r="Q2047">
        <v>7.734432</v>
      </c>
      <c r="S2047" s="42">
        <f t="shared" ca="1" si="36"/>
        <v>47982</v>
      </c>
      <c r="T2047" s="43">
        <f ca="1">_xll.BInterpol('Base CDI'!$H$4:$H$28,'Base CDI'!$J$4:$J$29,S2047,"Cubic","Extrapolate=Linear","MultiX=Average","Skip=True","Sort=True")</f>
        <v>13.701860372895649</v>
      </c>
      <c r="U2047" s="43">
        <f ca="1">_xll.BInterpol('Base CDI'!$H$4:$H$28,'Base CDI'!$I$4:$I$29,S2047,"Cubic","Extrapolate=Linear","MultiX=Average","Skip=True","Sort=True")</f>
        <v>13.669940081372504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47983</v>
      </c>
      <c r="T2048" s="43">
        <f ca="1">_xll.BInterpol('Base CDI'!$H$4:$H$28,'Base CDI'!$J$4:$J$29,S2048,"Cubic","Extrapolate=Linear","MultiX=Average","Skip=True","Sort=True")</f>
        <v>13.702115150189174</v>
      </c>
      <c r="U2048" s="43">
        <f ca="1">_xll.BInterpol('Base CDI'!$H$4:$H$28,'Base CDI'!$I$4:$I$29,S2048,"Cubic","Extrapolate=Linear","MultiX=Average","Skip=True","Sort=True")</f>
        <v>13.67019483076267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47984</v>
      </c>
      <c r="T2049" s="43">
        <f ca="1">_xll.BInterpol('Base CDI'!$H$4:$H$28,'Base CDI'!$J$4:$J$29,S2049,"Cubic","Extrapolate=Linear","MultiX=Average","Skip=True","Sort=True")</f>
        <v>13.702369672364783</v>
      </c>
      <c r="U2049" s="43">
        <f ca="1">_xll.BInterpol('Base CDI'!$H$4:$H$28,'Base CDI'!$I$4:$I$29,S2049,"Cubic","Extrapolate=Linear","MultiX=Average","Skip=True","Sort=True")</f>
        <v>13.670449419444811</v>
      </c>
    </row>
    <row r="2050" spans="16:21" x14ac:dyDescent="0.25">
      <c r="P2050" s="10">
        <v>37496</v>
      </c>
      <c r="Q2050">
        <v>7.749568</v>
      </c>
      <c r="S2050" s="42">
        <f t="shared" ca="1" si="36"/>
        <v>47985</v>
      </c>
      <c r="T2050" s="43">
        <f ca="1">_xll.BInterpol('Base CDI'!$H$4:$H$28,'Base CDI'!$J$4:$J$29,S2050,"Cubic","Extrapolate=Linear","MultiX=Average","Skip=True","Sort=True")</f>
        <v>13.702623939397851</v>
      </c>
      <c r="U2050" s="43">
        <f ca="1">_xll.BInterpol('Base CDI'!$H$4:$H$28,'Base CDI'!$I$4:$I$29,S2050,"Cubic","Extrapolate=Linear","MultiX=Average","Skip=True","Sort=True")</f>
        <v>13.67070384717017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47986</v>
      </c>
      <c r="T2051" s="43">
        <f ca="1">_xll.BInterpol('Base CDI'!$H$4:$H$28,'Base CDI'!$J$4:$J$29,S2051,"Cubic","Extrapolate=Linear","MultiX=Average","Skip=True","Sort=True")</f>
        <v>13.702877951263753</v>
      </c>
      <c r="U2051" s="43">
        <f ca="1">_xll.BInterpol('Base CDI'!$H$4:$H$28,'Base CDI'!$I$4:$I$29,S2051,"Cubic","Extrapolate=Linear","MultiX=Average","Skip=True","Sort=True")</f>
        <v>13.670958113689991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47987</v>
      </c>
      <c r="T2052" s="43">
        <f ca="1">_xll.BInterpol('Base CDI'!$H$4:$H$28,'Base CDI'!$J$4:$J$29,S2052,"Cubic","Extrapolate=Linear","MultiX=Average","Skip=True","Sort=True")</f>
        <v>13.703131707937862</v>
      </c>
      <c r="U2052" s="43">
        <f ca="1">_xll.BInterpol('Base CDI'!$H$4:$H$28,'Base CDI'!$I$4:$I$29,S2052,"Cubic","Extrapolate=Linear","MultiX=Average","Skip=True","Sort=True")</f>
        <v>13.671212218755521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47988</v>
      </c>
      <c r="T2053" s="43">
        <f ca="1">_xll.BInterpol('Base CDI'!$H$4:$H$28,'Base CDI'!$J$4:$J$29,S2053,"Cubic","Extrapolate=Linear","MultiX=Average","Skip=True","Sort=True")</f>
        <v>13.703385209395558</v>
      </c>
      <c r="U2053" s="43">
        <f ca="1">_xll.BInterpol('Base CDI'!$H$4:$H$28,'Base CDI'!$I$4:$I$29,S2053,"Cubic","Extrapolate=Linear","MultiX=Average","Skip=True","Sort=True")</f>
        <v>13.671466162118001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47989</v>
      </c>
      <c r="T2054" s="43">
        <f ca="1">_xll.BInterpol('Base CDI'!$H$4:$H$28,'Base CDI'!$J$4:$J$29,S2054,"Cubic","Extrapolate=Linear","MultiX=Average","Skip=True","Sort=True")</f>
        <v>13.703638455612213</v>
      </c>
      <c r="U2054" s="43">
        <f ca="1">_xll.BInterpol('Base CDI'!$H$4:$H$28,'Base CDI'!$I$4:$I$29,S2054,"Cubic","Extrapolate=Linear","MultiX=Average","Skip=True","Sort=True")</f>
        <v>13.671719943528677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47990</v>
      </c>
      <c r="T2055" s="43">
        <f ca="1">_xll.BInterpol('Base CDI'!$H$4:$H$28,'Base CDI'!$J$4:$J$29,S2055,"Cubic","Extrapolate=Linear","MultiX=Average","Skip=True","Sort=True")</f>
        <v>13.703891446563203</v>
      </c>
      <c r="U2055" s="43">
        <f ca="1">_xll.BInterpol('Base CDI'!$H$4:$H$28,'Base CDI'!$I$4:$I$29,S2055,"Cubic","Extrapolate=Linear","MultiX=Average","Skip=True","Sort=True")</f>
        <v>13.671973562738792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47991</v>
      </c>
      <c r="T2056" s="43">
        <f ca="1">_xll.BInterpol('Base CDI'!$H$4:$H$28,'Base CDI'!$J$4:$J$29,S2056,"Cubic","Extrapolate=Linear","MultiX=Average","Skip=True","Sort=True")</f>
        <v>13.704144182223903</v>
      </c>
      <c r="U2056" s="43">
        <f ca="1">_xll.BInterpol('Base CDI'!$H$4:$H$28,'Base CDI'!$I$4:$I$29,S2056,"Cubic","Extrapolate=Linear","MultiX=Average","Skip=True","Sort=True")</f>
        <v>13.672227019499591</v>
      </c>
    </row>
    <row r="2057" spans="16:21" x14ac:dyDescent="0.25">
      <c r="P2057" s="10">
        <v>37505</v>
      </c>
      <c r="Q2057">
        <v>7.785069</v>
      </c>
      <c r="S2057" s="42">
        <f t="shared" ca="1" si="36"/>
        <v>47992</v>
      </c>
      <c r="T2057" s="43">
        <f ca="1">_xll.BInterpol('Base CDI'!$H$4:$H$28,'Base CDI'!$J$4:$J$29,S2057,"Cubic","Extrapolate=Linear","MultiX=Average","Skip=True","Sort=True")</f>
        <v>13.704396662569689</v>
      </c>
      <c r="U2057" s="43">
        <f ca="1">_xll.BInterpol('Base CDI'!$H$4:$H$28,'Base CDI'!$I$4:$I$29,S2057,"Cubic","Extrapolate=Linear","MultiX=Average","Skip=True","Sort=True")</f>
        <v>13.672480313562318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47993</v>
      </c>
      <c r="T2058" s="43">
        <f ca="1">_xll.BInterpol('Base CDI'!$H$4:$H$28,'Base CDI'!$J$4:$J$29,S2058,"Cubic","Extrapolate=Linear","MultiX=Average","Skip=True","Sort=True")</f>
        <v>13.704648887575937</v>
      </c>
      <c r="U2058" s="43">
        <f ca="1">_xll.BInterpol('Base CDI'!$H$4:$H$28,'Base CDI'!$I$4:$I$29,S2058,"Cubic","Extrapolate=Linear","MultiX=Average","Skip=True","Sort=True")</f>
        <v>13.672733444678215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47994</v>
      </c>
      <c r="T2059" s="43">
        <f ca="1">_xll.BInterpol('Base CDI'!$H$4:$H$28,'Base CDI'!$J$4:$J$29,S2059,"Cubic","Extrapolate=Linear","MultiX=Average","Skip=True","Sort=True")</f>
        <v>13.704900857218021</v>
      </c>
      <c r="U2059" s="43">
        <f ca="1">_xll.BInterpol('Base CDI'!$H$4:$H$28,'Base CDI'!$I$4:$I$29,S2059,"Cubic","Extrapolate=Linear","MultiX=Average","Skip=True","Sort=True")</f>
        <v>13.672986412598531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47995</v>
      </c>
      <c r="T2060" s="43">
        <f ca="1">_xll.BInterpol('Base CDI'!$H$4:$H$28,'Base CDI'!$J$4:$J$29,S2060,"Cubic","Extrapolate=Linear","MultiX=Average","Skip=True","Sort=True")</f>
        <v>13.705152571471318</v>
      </c>
      <c r="U2060" s="43">
        <f ca="1">_xll.BInterpol('Base CDI'!$H$4:$H$28,'Base CDI'!$I$4:$I$29,S2060,"Cubic","Extrapolate=Linear","MultiX=Average","Skip=True","Sort=True")</f>
        <v>13.673239217074507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47996</v>
      </c>
      <c r="T2061" s="43">
        <f ca="1">_xll.BInterpol('Base CDI'!$H$4:$H$28,'Base CDI'!$J$4:$J$29,S2061,"Cubic","Extrapolate=Linear","MultiX=Average","Skip=True","Sort=True")</f>
        <v>13.705404030311202</v>
      </c>
      <c r="U2061" s="43">
        <f ca="1">_xll.BInterpol('Base CDI'!$H$4:$H$28,'Base CDI'!$I$4:$I$29,S2061,"Cubic","Extrapolate=Linear","MultiX=Average","Skip=True","Sort=True")</f>
        <v>13.673491857857385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47997</v>
      </c>
      <c r="T2062" s="43">
        <f ca="1">_xll.BInterpol('Base CDI'!$H$4:$H$28,'Base CDI'!$J$4:$J$29,S2062,"Cubic","Extrapolate=Linear","MultiX=Average","Skip=True","Sort=True")</f>
        <v>13.705655233713047</v>
      </c>
      <c r="U2062" s="43">
        <f ca="1">_xll.BInterpol('Base CDI'!$H$4:$H$28,'Base CDI'!$I$4:$I$29,S2062,"Cubic","Extrapolate=Linear","MultiX=Average","Skip=True","Sort=True")</f>
        <v>13.673744334698416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47998</v>
      </c>
      <c r="T2063" s="43">
        <f ca="1">_xll.BInterpol('Base CDI'!$H$4:$H$28,'Base CDI'!$J$4:$J$29,S2063,"Cubic","Extrapolate=Linear","MultiX=Average","Skip=True","Sort=True")</f>
        <v>13.705906181652233</v>
      </c>
      <c r="U2063" s="43">
        <f ca="1">_xll.BInterpol('Base CDI'!$H$4:$H$28,'Base CDI'!$I$4:$I$29,S2063,"Cubic","Extrapolate=Linear","MultiX=Average","Skip=True","Sort=True")</f>
        <v>13.673996647348837</v>
      </c>
    </row>
    <row r="2064" spans="16:21" x14ac:dyDescent="0.25">
      <c r="P2064" s="10">
        <v>37516</v>
      </c>
      <c r="Q2064">
        <v>7.820729</v>
      </c>
      <c r="S2064" s="42">
        <f t="shared" ca="1" si="37"/>
        <v>47999</v>
      </c>
      <c r="T2064" s="43">
        <f ca="1">_xll.BInterpol('Base CDI'!$H$4:$H$28,'Base CDI'!$J$4:$J$29,S2064,"Cubic","Extrapolate=Linear","MultiX=Average","Skip=True","Sort=True")</f>
        <v>13.706156874104131</v>
      </c>
      <c r="U2064" s="43">
        <f ca="1">_xll.BInterpol('Base CDI'!$H$4:$H$28,'Base CDI'!$I$4:$I$29,S2064,"Cubic","Extrapolate=Linear","MultiX=Average","Skip=True","Sort=True")</f>
        <v>13.674248795559896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48000</v>
      </c>
      <c r="T2065" s="43">
        <f ca="1">_xll.BInterpol('Base CDI'!$H$4:$H$28,'Base CDI'!$J$4:$J$29,S2065,"Cubic","Extrapolate=Linear","MultiX=Average","Skip=True","Sort=True")</f>
        <v>13.706407311044119</v>
      </c>
      <c r="U2065" s="43">
        <f ca="1">_xll.BInterpol('Base CDI'!$H$4:$H$28,'Base CDI'!$I$4:$I$29,S2065,"Cubic","Extrapolate=Linear","MultiX=Average","Skip=True","Sort=True")</f>
        <v>13.674500779082836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48001</v>
      </c>
      <c r="T2066" s="43">
        <f ca="1">_xll.BInterpol('Base CDI'!$H$4:$H$28,'Base CDI'!$J$4:$J$29,S2066,"Cubic","Extrapolate=Linear","MultiX=Average","Skip=True","Sort=True")</f>
        <v>13.706657492447569</v>
      </c>
      <c r="U2066" s="43">
        <f ca="1">_xll.BInterpol('Base CDI'!$H$4:$H$28,'Base CDI'!$I$4:$I$29,S2066,"Cubic","Extrapolate=Linear","MultiX=Average","Skip=True","Sort=True")</f>
        <v>13.674752597668901</v>
      </c>
    </row>
    <row r="2067" spans="16:21" x14ac:dyDescent="0.25">
      <c r="P2067" s="10">
        <v>37519</v>
      </c>
      <c r="Q2067">
        <v>7.836068</v>
      </c>
      <c r="S2067" s="42">
        <f t="shared" ca="1" si="37"/>
        <v>48002</v>
      </c>
      <c r="T2067" s="43">
        <f ca="1">_xll.BInterpol('Base CDI'!$H$4:$H$28,'Base CDI'!$J$4:$J$29,S2067,"Cubic","Extrapolate=Linear","MultiX=Average","Skip=True","Sort=True")</f>
        <v>13.706907418289861</v>
      </c>
      <c r="U2067" s="43">
        <f ca="1">_xll.BInterpol('Base CDI'!$H$4:$H$28,'Base CDI'!$I$4:$I$29,S2067,"Cubic","Extrapolate=Linear","MultiX=Average","Skip=True","Sort=True")</f>
        <v>13.675004251069337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48003</v>
      </c>
      <c r="T2068" s="43">
        <f ca="1">_xll.BInterpol('Base CDI'!$H$4:$H$28,'Base CDI'!$J$4:$J$29,S2068,"Cubic","Extrapolate=Linear","MultiX=Average","Skip=True","Sort=True")</f>
        <v>13.707157088546365</v>
      </c>
      <c r="U2068" s="43">
        <f ca="1">_xll.BInterpol('Base CDI'!$H$4:$H$28,'Base CDI'!$I$4:$I$29,S2068,"Cubic","Extrapolate=Linear","MultiX=Average","Skip=True","Sort=True")</f>
        <v>13.675255739035386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48004</v>
      </c>
      <c r="T2069" s="43">
        <f ca="1">_xll.BInterpol('Base CDI'!$H$4:$H$28,'Base CDI'!$J$4:$J$29,S2069,"Cubic","Extrapolate=Linear","MultiX=Average","Skip=True","Sort=True")</f>
        <v>13.707406503192463</v>
      </c>
      <c r="U2069" s="43">
        <f ca="1">_xll.BInterpol('Base CDI'!$H$4:$H$28,'Base CDI'!$I$4:$I$29,S2069,"Cubic","Extrapolate=Linear","MultiX=Average","Skip=True","Sort=True")</f>
        <v>13.675507061318294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48005</v>
      </c>
      <c r="T2070" s="43">
        <f ca="1">_xll.BInterpol('Base CDI'!$H$4:$H$28,'Base CDI'!$J$4:$J$29,S2070,"Cubic","Extrapolate=Linear","MultiX=Average","Skip=True","Sort=True")</f>
        <v>13.707655662203525</v>
      </c>
      <c r="U2070" s="43">
        <f ca="1">_xll.BInterpol('Base CDI'!$H$4:$H$28,'Base CDI'!$I$4:$I$29,S2070,"Cubic","Extrapolate=Linear","MultiX=Average","Skip=True","Sort=True")</f>
        <v>13.675758217669303</v>
      </c>
    </row>
    <row r="2071" spans="16:21" x14ac:dyDescent="0.25">
      <c r="P2071" s="10">
        <v>37525</v>
      </c>
      <c r="Q2071">
        <v>7.85656</v>
      </c>
      <c r="S2071" s="42">
        <f t="shared" ca="1" si="37"/>
        <v>48006</v>
      </c>
      <c r="T2071" s="43">
        <f ca="1">_xll.BInterpol('Base CDI'!$H$4:$H$28,'Base CDI'!$J$4:$J$29,S2071,"Cubic","Extrapolate=Linear","MultiX=Average","Skip=True","Sort=True")</f>
        <v>13.707904565554927</v>
      </c>
      <c r="U2071" s="43">
        <f ca="1">_xll.BInterpol('Base CDI'!$H$4:$H$28,'Base CDI'!$I$4:$I$29,S2071,"Cubic","Extrapolate=Linear","MultiX=Average","Skip=True","Sort=True")</f>
        <v>13.676009207839659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48007</v>
      </c>
      <c r="T2072" s="43">
        <f ca="1">_xll.BInterpol('Base CDI'!$H$4:$H$28,'Base CDI'!$J$4:$J$29,S2072,"Cubic","Extrapolate=Linear","MultiX=Average","Skip=True","Sort=True")</f>
        <v>13.708153213222046</v>
      </c>
      <c r="U2072" s="43">
        <f ca="1">_xll.BInterpol('Base CDI'!$H$4:$H$28,'Base CDI'!$I$4:$I$29,S2072,"Cubic","Extrapolate=Linear","MultiX=Average","Skip=True","Sort=True")</f>
        <v>13.676260031580606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48008</v>
      </c>
      <c r="T2073" s="43">
        <f ca="1">_xll.BInterpol('Base CDI'!$H$4:$H$28,'Base CDI'!$J$4:$J$29,S2073,"Cubic","Extrapolate=Linear","MultiX=Average","Skip=True","Sort=True")</f>
        <v>13.708401605180256</v>
      </c>
      <c r="U2073" s="43">
        <f ca="1">_xll.BInterpol('Base CDI'!$H$4:$H$28,'Base CDI'!$I$4:$I$29,S2073,"Cubic","Extrapolate=Linear","MultiX=Average","Skip=True","Sort=True")</f>
        <v>13.676510688643386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48009</v>
      </c>
      <c r="T2074" s="43">
        <f ca="1">_xll.BInterpol('Base CDI'!$H$4:$H$28,'Base CDI'!$J$4:$J$29,S2074,"Cubic","Extrapolate=Linear","MultiX=Average","Skip=True","Sort=True")</f>
        <v>13.708649741404935</v>
      </c>
      <c r="U2074" s="43">
        <f ca="1">_xll.BInterpol('Base CDI'!$H$4:$H$28,'Base CDI'!$I$4:$I$29,S2074,"Cubic","Extrapolate=Linear","MultiX=Average","Skip=True","Sort=True")</f>
        <v>13.676761178779246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48010</v>
      </c>
      <c r="T2075" s="43">
        <f ca="1">_xll.BInterpol('Base CDI'!$H$4:$H$28,'Base CDI'!$J$4:$J$29,S2075,"Cubic","Extrapolate=Linear","MultiX=Average","Skip=True","Sort=True")</f>
        <v>13.708897621871456</v>
      </c>
      <c r="U2075" s="43">
        <f ca="1">_xll.BInterpol('Base CDI'!$H$4:$H$28,'Base CDI'!$I$4:$I$29,S2075,"Cubic","Extrapolate=Linear","MultiX=Average","Skip=True","Sort=True")</f>
        <v>13.677011501739429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48011</v>
      </c>
      <c r="T2076" s="43">
        <f ca="1">_xll.BInterpol('Base CDI'!$H$4:$H$28,'Base CDI'!$J$4:$J$29,S2076,"Cubic","Extrapolate=Linear","MultiX=Average","Skip=True","Sort=True")</f>
        <v>13.709145246555195</v>
      </c>
      <c r="U2076" s="43">
        <f ca="1">_xll.BInterpol('Base CDI'!$H$4:$H$28,'Base CDI'!$I$4:$I$29,S2076,"Cubic","Extrapolate=Linear","MultiX=Average","Skip=True","Sort=True")</f>
        <v>13.67726165727518</v>
      </c>
    </row>
    <row r="2077" spans="16:21" x14ac:dyDescent="0.25">
      <c r="P2077" s="10">
        <v>37533</v>
      </c>
      <c r="Q2077">
        <v>7.88741</v>
      </c>
      <c r="S2077" s="42">
        <f t="shared" ca="1" si="37"/>
        <v>48012</v>
      </c>
      <c r="T2077" s="43">
        <f ca="1">_xll.BInterpol('Base CDI'!$H$4:$H$28,'Base CDI'!$J$4:$J$29,S2077,"Cubic","Extrapolate=Linear","MultiX=Average","Skip=True","Sort=True")</f>
        <v>13.709392615431527</v>
      </c>
      <c r="U2077" s="43">
        <f ca="1">_xll.BInterpol('Base CDI'!$H$4:$H$28,'Base CDI'!$I$4:$I$29,S2077,"Cubic","Extrapolate=Linear","MultiX=Average","Skip=True","Sort=True")</f>
        <v>13.677511645137741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48013</v>
      </c>
      <c r="T2078" s="43">
        <f ca="1">_xll.BInterpol('Base CDI'!$H$4:$H$28,'Base CDI'!$J$4:$J$29,S2078,"Cubic","Extrapolate=Linear","MultiX=Average","Skip=True","Sort=True")</f>
        <v>13.709639728475826</v>
      </c>
      <c r="U2078" s="43">
        <f ca="1">_xll.BInterpol('Base CDI'!$H$4:$H$28,'Base CDI'!$I$4:$I$29,S2078,"Cubic","Extrapolate=Linear","MultiX=Average","Skip=True","Sort=True")</f>
        <v>13.67776146507836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48014</v>
      </c>
      <c r="T2079" s="43">
        <f ca="1">_xll.BInterpol('Base CDI'!$H$4:$H$28,'Base CDI'!$J$4:$J$29,S2079,"Cubic","Extrapolate=Linear","MultiX=Average","Skip=True","Sort=True")</f>
        <v>13.709886585663472</v>
      </c>
      <c r="U2079" s="43">
        <f ca="1">_xll.BInterpol('Base CDI'!$H$4:$H$28,'Base CDI'!$I$4:$I$29,S2079,"Cubic","Extrapolate=Linear","MultiX=Average","Skip=True","Sort=True")</f>
        <v>13.678011116848277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48015</v>
      </c>
      <c r="T2080" s="43">
        <f ca="1">_xll.BInterpol('Base CDI'!$H$4:$H$28,'Base CDI'!$J$4:$J$29,S2080,"Cubic","Extrapolate=Linear","MultiX=Average","Skip=True","Sort=True")</f>
        <v>13.710133186969836</v>
      </c>
      <c r="U2080" s="43">
        <f ca="1">_xll.BInterpol('Base CDI'!$H$4:$H$28,'Base CDI'!$I$4:$I$29,S2080,"Cubic","Extrapolate=Linear","MultiX=Average","Skip=True","Sort=True")</f>
        <v>13.678260600198739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48016</v>
      </c>
      <c r="T2081" s="43">
        <f ca="1">_xll.BInterpol('Base CDI'!$H$4:$H$28,'Base CDI'!$J$4:$J$29,S2081,"Cubic","Extrapolate=Linear","MultiX=Average","Skip=True","Sort=True")</f>
        <v>13.710379532370293</v>
      </c>
      <c r="U2081" s="43">
        <f ca="1">_xll.BInterpol('Base CDI'!$H$4:$H$28,'Base CDI'!$I$4:$I$29,S2081,"Cubic","Extrapolate=Linear","MultiX=Average","Skip=True","Sort=True")</f>
        <v>13.678509914880987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48017</v>
      </c>
      <c r="T2082" s="43">
        <f ca="1">_xll.BInterpol('Base CDI'!$H$4:$H$28,'Base CDI'!$J$4:$J$29,S2082,"Cubic","Extrapolate=Linear","MultiX=Average","Skip=True","Sort=True")</f>
        <v>13.710625621840222</v>
      </c>
      <c r="U2082" s="43">
        <f ca="1">_xll.BInterpol('Base CDI'!$H$4:$H$28,'Base CDI'!$I$4:$I$29,S2082,"Cubic","Extrapolate=Linear","MultiX=Average","Skip=True","Sort=True")</f>
        <v>13.67875906064627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48018</v>
      </c>
      <c r="T2083" s="43">
        <f ca="1">_xll.BInterpol('Base CDI'!$H$4:$H$28,'Base CDI'!$J$4:$J$29,S2083,"Cubic","Extrapolate=Linear","MultiX=Average","Skip=True","Sort=True")</f>
        <v>13.710871455354997</v>
      </c>
      <c r="U2083" s="43">
        <f ca="1">_xll.BInterpol('Base CDI'!$H$4:$H$28,'Base CDI'!$I$4:$I$29,S2083,"Cubic","Extrapolate=Linear","MultiX=Average","Skip=True","Sort=True")</f>
        <v>13.679008037245827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48019</v>
      </c>
      <c r="T2084" s="43">
        <f ca="1">_xll.BInterpol('Base CDI'!$H$4:$H$28,'Base CDI'!$J$4:$J$29,S2084,"Cubic","Extrapolate=Linear","MultiX=Average","Skip=True","Sort=True")</f>
        <v>13.711117032889991</v>
      </c>
      <c r="U2084" s="43">
        <f ca="1">_xll.BInterpol('Base CDI'!$H$4:$H$28,'Base CDI'!$I$4:$I$29,S2084,"Cubic","Extrapolate=Linear","MultiX=Average","Skip=True","Sort=True")</f>
        <v>13.679256844430906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48020</v>
      </c>
      <c r="T2085" s="43">
        <f ca="1">_xll.BInterpol('Base CDI'!$H$4:$H$28,'Base CDI'!$J$4:$J$29,S2085,"Cubic","Extrapolate=Linear","MultiX=Average","Skip=True","Sort=True")</f>
        <v>13.711362354420583</v>
      </c>
      <c r="U2085" s="43">
        <f ca="1">_xll.BInterpol('Base CDI'!$H$4:$H$28,'Base CDI'!$I$4:$I$29,S2085,"Cubic","Extrapolate=Linear","MultiX=Average","Skip=True","Sort=True")</f>
        <v>13.67950548195275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48021</v>
      </c>
      <c r="T2086" s="43">
        <f ca="1">_xll.BInterpol('Base CDI'!$H$4:$H$28,'Base CDI'!$J$4:$J$29,S2086,"Cubic","Extrapolate=Linear","MultiX=Average","Skip=True","Sort=True")</f>
        <v>13.711607419922146</v>
      </c>
      <c r="U2086" s="43">
        <f ca="1">_xll.BInterpol('Base CDI'!$H$4:$H$28,'Base CDI'!$I$4:$I$29,S2086,"Cubic","Extrapolate=Linear","MultiX=Average","Skip=True","Sort=True")</f>
        <v>13.679753949562604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48022</v>
      </c>
      <c r="T2087" s="43">
        <f ca="1">_xll.BInterpol('Base CDI'!$H$4:$H$28,'Base CDI'!$J$4:$J$29,S2087,"Cubic","Extrapolate=Linear","MultiX=Average","Skip=True","Sort=True")</f>
        <v>13.711852229370054</v>
      </c>
      <c r="U2087" s="43">
        <f ca="1">_xll.BInterpol('Base CDI'!$H$4:$H$28,'Base CDI'!$I$4:$I$29,S2087,"Cubic","Extrapolate=Linear","MultiX=Average","Skip=True","Sort=True")</f>
        <v>13.680002247011711</v>
      </c>
    </row>
    <row r="2088" spans="16:21" x14ac:dyDescent="0.25">
      <c r="P2088" s="10">
        <v>37550</v>
      </c>
      <c r="Q2088">
        <v>7.947336</v>
      </c>
      <c r="S2088" s="42">
        <f t="shared" ca="1" si="37"/>
        <v>48023</v>
      </c>
      <c r="T2088" s="43">
        <f ca="1">_xll.BInterpol('Base CDI'!$H$4:$H$28,'Base CDI'!$J$4:$J$29,S2088,"Cubic","Extrapolate=Linear","MultiX=Average","Skip=True","Sort=True")</f>
        <v>13.712096782739687</v>
      </c>
      <c r="U2088" s="43">
        <f ca="1">_xll.BInterpol('Base CDI'!$H$4:$H$28,'Base CDI'!$I$4:$I$29,S2088,"Cubic","Extrapolate=Linear","MultiX=Average","Skip=True","Sort=True")</f>
        <v>13.680250374051313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48024</v>
      </c>
      <c r="T2089" s="43">
        <f ca="1">_xll.BInterpol('Base CDI'!$H$4:$H$28,'Base CDI'!$J$4:$J$29,S2089,"Cubic","Extrapolate=Linear","MultiX=Average","Skip=True","Sort=True")</f>
        <v>13.712341080006416</v>
      </c>
      <c r="U2089" s="43">
        <f ca="1">_xll.BInterpol('Base CDI'!$H$4:$H$28,'Base CDI'!$I$4:$I$29,S2089,"Cubic","Extrapolate=Linear","MultiX=Average","Skip=True","Sort=True")</f>
        <v>13.680498330432659</v>
      </c>
    </row>
    <row r="2090" spans="16:21" x14ac:dyDescent="0.25">
      <c r="P2090" s="10">
        <v>37552</v>
      </c>
      <c r="Q2090">
        <v>7.959282</v>
      </c>
      <c r="S2090" s="42">
        <f t="shared" ca="1" si="37"/>
        <v>48025</v>
      </c>
      <c r="T2090" s="43">
        <f ca="1">_xll.BInterpol('Base CDI'!$H$4:$H$28,'Base CDI'!$J$4:$J$29,S2090,"Cubic","Extrapolate=Linear","MultiX=Average","Skip=True","Sort=True")</f>
        <v>13.712585121145619</v>
      </c>
      <c r="U2090" s="43">
        <f ca="1">_xll.BInterpol('Base CDI'!$H$4:$H$28,'Base CDI'!$I$4:$I$29,S2090,"Cubic","Extrapolate=Linear","MultiX=Average","Skip=True","Sort=True")</f>
        <v>13.68074611590699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48026</v>
      </c>
      <c r="T2091" s="43">
        <f ca="1">_xll.BInterpol('Base CDI'!$H$4:$H$28,'Base CDI'!$J$4:$J$29,S2091,"Cubic","Extrapolate=Linear","MultiX=Average","Skip=True","Sort=True")</f>
        <v>13.712828906132669</v>
      </c>
      <c r="U2091" s="43">
        <f ca="1">_xll.BInterpol('Base CDI'!$H$4:$H$28,'Base CDI'!$I$4:$I$29,S2091,"Cubic","Extrapolate=Linear","MultiX=Average","Skip=True","Sort=True")</f>
        <v>13.680993730225552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48027</v>
      </c>
      <c r="T2092" s="43">
        <f ca="1">_xll.BInterpol('Base CDI'!$H$4:$H$28,'Base CDI'!$J$4:$J$29,S2092,"Cubic","Extrapolate=Linear","MultiX=Average","Skip=True","Sort=True")</f>
        <v>13.713072434942944</v>
      </c>
      <c r="U2092" s="43">
        <f ca="1">_xll.BInterpol('Base CDI'!$H$4:$H$28,'Base CDI'!$I$4:$I$29,S2092,"Cubic","Extrapolate=Linear","MultiX=Average","Skip=True","Sort=True")</f>
        <v>13.681241173139586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48028</v>
      </c>
      <c r="T2093" s="43">
        <f ca="1">_xll.BInterpol('Base CDI'!$H$4:$H$28,'Base CDI'!$J$4:$J$29,S2093,"Cubic","Extrapolate=Linear","MultiX=Average","Skip=True","Sort=True")</f>
        <v>13.713315707551818</v>
      </c>
      <c r="U2093" s="43">
        <f ca="1">_xll.BInterpol('Base CDI'!$H$4:$H$28,'Base CDI'!$I$4:$I$29,S2093,"Cubic","Extrapolate=Linear","MultiX=Average","Skip=True","Sort=True")</f>
        <v>13.68148844440034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48029</v>
      </c>
      <c r="T2094" s="43">
        <f ca="1">_xll.BInterpol('Base CDI'!$H$4:$H$28,'Base CDI'!$J$4:$J$29,S2094,"Cubic","Extrapolate=Linear","MultiX=Average","Skip=True","Sort=True")</f>
        <v>13.713558723934664</v>
      </c>
      <c r="U2094" s="43">
        <f ca="1">_xll.BInterpol('Base CDI'!$H$4:$H$28,'Base CDI'!$I$4:$I$29,S2094,"Cubic","Extrapolate=Linear","MultiX=Average","Skip=True","Sort=True")</f>
        <v>13.681735543759055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48030</v>
      </c>
      <c r="T2095" s="43">
        <f ca="1">_xll.BInterpol('Base CDI'!$H$4:$H$28,'Base CDI'!$J$4:$J$29,S2095,"Cubic","Extrapolate=Linear","MultiX=Average","Skip=True","Sort=True")</f>
        <v>13.713801484066863</v>
      </c>
      <c r="U2095" s="43">
        <f ca="1">_xll.BInterpol('Base CDI'!$H$4:$H$28,'Base CDI'!$I$4:$I$29,S2095,"Cubic","Extrapolate=Linear","MultiX=Average","Skip=True","Sort=True")</f>
        <v>13.681982470966979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48031</v>
      </c>
      <c r="T2096" s="43">
        <f ca="1">_xll.BInterpol('Base CDI'!$H$4:$H$28,'Base CDI'!$J$4:$J$29,S2096,"Cubic","Extrapolate=Linear","MultiX=Average","Skip=True","Sort=True")</f>
        <v>13.714043987923786</v>
      </c>
      <c r="U2096" s="43">
        <f ca="1">_xll.BInterpol('Base CDI'!$H$4:$H$28,'Base CDI'!$I$4:$I$29,S2096,"Cubic","Extrapolate=Linear","MultiX=Average","Skip=True","Sort=True")</f>
        <v>13.682229225775352</v>
      </c>
    </row>
    <row r="2097" spans="16:21" x14ac:dyDescent="0.25">
      <c r="P2097" s="10">
        <v>37561</v>
      </c>
      <c r="Q2097">
        <v>8.001182</v>
      </c>
      <c r="S2097" s="42">
        <f t="shared" ca="1" si="37"/>
        <v>48032</v>
      </c>
      <c r="T2097" s="43">
        <f ca="1">_xll.BInterpol('Base CDI'!$H$4:$H$28,'Base CDI'!$J$4:$J$29,S2097,"Cubic","Extrapolate=Linear","MultiX=Average","Skip=True","Sort=True")</f>
        <v>13.714286235480809</v>
      </c>
      <c r="U2097" s="43">
        <f ca="1">_xll.BInterpol('Base CDI'!$H$4:$H$28,'Base CDI'!$I$4:$I$29,S2097,"Cubic","Extrapolate=Linear","MultiX=Average","Skip=True","Sort=True")</f>
        <v>13.68247580793542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48033</v>
      </c>
      <c r="T2098" s="43">
        <f ca="1">_xll.BInterpol('Base CDI'!$H$4:$H$28,'Base CDI'!$J$4:$J$29,S2098,"Cubic","Extrapolate=Linear","MultiX=Average","Skip=True","Sort=True")</f>
        <v>13.714528226713309</v>
      </c>
      <c r="U2098" s="43">
        <f ca="1">_xll.BInterpol('Base CDI'!$H$4:$H$28,'Base CDI'!$I$4:$I$29,S2098,"Cubic","Extrapolate=Linear","MultiX=Average","Skip=True","Sort=True")</f>
        <v>13.682722217198428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48034</v>
      </c>
      <c r="T2099" s="43">
        <f ca="1">_xll.BInterpol('Base CDI'!$H$4:$H$28,'Base CDI'!$J$4:$J$29,S2099,"Cubic","Extrapolate=Linear","MultiX=Average","Skip=True","Sort=True")</f>
        <v>13.714769961596661</v>
      </c>
      <c r="U2099" s="43">
        <f ca="1">_xll.BInterpol('Base CDI'!$H$4:$H$28,'Base CDI'!$I$4:$I$29,S2099,"Cubic","Extrapolate=Linear","MultiX=Average","Skip=True","Sort=True")</f>
        <v>13.682968453315619</v>
      </c>
    </row>
    <row r="2100" spans="16:21" x14ac:dyDescent="0.25">
      <c r="P2100" s="10">
        <v>37566</v>
      </c>
      <c r="Q2100">
        <v>8.019209</v>
      </c>
      <c r="S2100" s="42">
        <f t="shared" ca="1" si="37"/>
        <v>48035</v>
      </c>
      <c r="T2100" s="43">
        <f ca="1">_xll.BInterpol('Base CDI'!$H$4:$H$28,'Base CDI'!$J$4:$J$29,S2100,"Cubic","Extrapolate=Linear","MultiX=Average","Skip=True","Sort=True")</f>
        <v>13.715011440106238</v>
      </c>
      <c r="U2100" s="43">
        <f ca="1">_xll.BInterpol('Base CDI'!$H$4:$H$28,'Base CDI'!$I$4:$I$29,S2100,"Cubic","Extrapolate=Linear","MultiX=Average","Skip=True","Sort=True")</f>
        <v>13.683214516038237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48036</v>
      </c>
      <c r="T2101" s="43">
        <f ca="1">_xll.BInterpol('Base CDI'!$H$4:$H$28,'Base CDI'!$J$4:$J$29,S2101,"Cubic","Extrapolate=Linear","MultiX=Average","Skip=True","Sort=True")</f>
        <v>13.715252662217416</v>
      </c>
      <c r="U2101" s="43">
        <f ca="1">_xll.BInterpol('Base CDI'!$H$4:$H$28,'Base CDI'!$I$4:$I$29,S2101,"Cubic","Extrapolate=Linear","MultiX=Average","Skip=True","Sort=True")</f>
        <v>13.683460405117529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48037</v>
      </c>
      <c r="T2102" s="43">
        <f ca="1">_xll.BInterpol('Base CDI'!$H$4:$H$28,'Base CDI'!$J$4:$J$29,S2102,"Cubic","Extrapolate=Linear","MultiX=Average","Skip=True","Sort=True")</f>
        <v>13.715493627905573</v>
      </c>
      <c r="U2102" s="43">
        <f ca="1">_xll.BInterpol('Base CDI'!$H$4:$H$28,'Base CDI'!$I$4:$I$29,S2102,"Cubic","Extrapolate=Linear","MultiX=Average","Skip=True","Sort=True")</f>
        <v>13.683706120304734</v>
      </c>
    </row>
    <row r="2103" spans="16:21" x14ac:dyDescent="0.25">
      <c r="P2103" s="10">
        <v>37571</v>
      </c>
      <c r="Q2103">
        <v>8.037293</v>
      </c>
      <c r="S2103" s="42">
        <f t="shared" ca="1" si="37"/>
        <v>48038</v>
      </c>
      <c r="T2103" s="43">
        <f ca="1">_xll.BInterpol('Base CDI'!$H$4:$H$28,'Base CDI'!$J$4:$J$29,S2103,"Cubic","Extrapolate=Linear","MultiX=Average","Skip=True","Sort=True")</f>
        <v>13.715734337146083</v>
      </c>
      <c r="U2103" s="43">
        <f ca="1">_xll.BInterpol('Base CDI'!$H$4:$H$28,'Base CDI'!$I$4:$I$29,S2103,"Cubic","Extrapolate=Linear","MultiX=Average","Skip=True","Sort=True")</f>
        <v>13.683951661351101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48039</v>
      </c>
      <c r="T2104" s="43">
        <f ca="1">_xll.BInterpol('Base CDI'!$H$4:$H$28,'Base CDI'!$J$4:$J$29,S2104,"Cubic","Extrapolate=Linear","MultiX=Average","Skip=True","Sort=True")</f>
        <v>13.715974789914322</v>
      </c>
      <c r="U2104" s="43">
        <f ca="1">_xll.BInterpol('Base CDI'!$H$4:$H$28,'Base CDI'!$I$4:$I$29,S2104,"Cubic","Extrapolate=Linear","MultiX=Average","Skip=True","Sort=True")</f>
        <v>13.684197028007871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48040</v>
      </c>
      <c r="T2105" s="43">
        <f ca="1">_xll.BInterpol('Base CDI'!$H$4:$H$28,'Base CDI'!$J$4:$J$29,S2105,"Cubic","Extrapolate=Linear","MultiX=Average","Skip=True","Sort=True")</f>
        <v>13.716214986185662</v>
      </c>
      <c r="U2105" s="43">
        <f ca="1">_xll.BInterpol('Base CDI'!$H$4:$H$28,'Base CDI'!$I$4:$I$29,S2105,"Cubic","Extrapolate=Linear","MultiX=Average","Skip=True","Sort=True")</f>
        <v>13.684442220026291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48041</v>
      </c>
      <c r="T2106" s="43">
        <f ca="1">_xll.BInterpol('Base CDI'!$H$4:$H$28,'Base CDI'!$J$4:$J$29,S2106,"Cubic","Extrapolate=Linear","MultiX=Average","Skip=True","Sort=True")</f>
        <v>13.716454925935482</v>
      </c>
      <c r="U2106" s="43">
        <f ca="1">_xll.BInterpol('Base CDI'!$H$4:$H$28,'Base CDI'!$I$4:$I$29,S2106,"Cubic","Extrapolate=Linear","MultiX=Average","Skip=True","Sort=True")</f>
        <v>13.684687237157602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48042</v>
      </c>
      <c r="T2107" s="43">
        <f ca="1">_xll.BInterpol('Base CDI'!$H$4:$H$28,'Base CDI'!$J$4:$J$29,S2107,"Cubic","Extrapolate=Linear","MultiX=Average","Skip=True","Sort=True")</f>
        <v>13.716694609139157</v>
      </c>
      <c r="U2107" s="43">
        <f ca="1">_xll.BInterpol('Base CDI'!$H$4:$H$28,'Base CDI'!$I$4:$I$29,S2107,"Cubic","Extrapolate=Linear","MultiX=Average","Skip=True","Sort=True")</f>
        <v>13.68493207915305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48043</v>
      </c>
      <c r="T2108" s="43">
        <f ca="1">_xll.BInterpol('Base CDI'!$H$4:$H$28,'Base CDI'!$J$4:$J$29,S2108,"Cubic","Extrapolate=Linear","MultiX=Average","Skip=True","Sort=True")</f>
        <v>13.716934035772061</v>
      </c>
      <c r="U2108" s="43">
        <f ca="1">_xll.BInterpol('Base CDI'!$H$4:$H$28,'Base CDI'!$I$4:$I$29,S2108,"Cubic","Extrapolate=Linear","MultiX=Average","Skip=True","Sort=True")</f>
        <v>13.685176745763881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48044</v>
      </c>
      <c r="T2109" s="43">
        <f ca="1">_xll.BInterpol('Base CDI'!$H$4:$H$28,'Base CDI'!$J$4:$J$29,S2109,"Cubic","Extrapolate=Linear","MultiX=Average","Skip=True","Sort=True")</f>
        <v>13.717173205809569</v>
      </c>
      <c r="U2109" s="43">
        <f ca="1">_xll.BInterpol('Base CDI'!$H$4:$H$28,'Base CDI'!$I$4:$I$29,S2109,"Cubic","Extrapolate=Linear","MultiX=Average","Skip=True","Sort=True")</f>
        <v>13.685421236741336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48045</v>
      </c>
      <c r="T2110" s="43">
        <f ca="1">_xll.BInterpol('Base CDI'!$H$4:$H$28,'Base CDI'!$J$4:$J$29,S2110,"Cubic","Extrapolate=Linear","MultiX=Average","Skip=True","Sort=True")</f>
        <v>13.717412119227058</v>
      </c>
      <c r="U2110" s="43">
        <f ca="1">_xll.BInterpol('Base CDI'!$H$4:$H$28,'Base CDI'!$I$4:$I$29,S2110,"Cubic","Extrapolate=Linear","MultiX=Average","Skip=True","Sort=True")</f>
        <v>13.685665551836658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48046</v>
      </c>
      <c r="T2111" s="43">
        <f ca="1">_xll.BInterpol('Base CDI'!$H$4:$H$28,'Base CDI'!$J$4:$J$29,S2111,"Cubic","Extrapolate=Linear","MultiX=Average","Skip=True","Sort=True")</f>
        <v>13.717650775999903</v>
      </c>
      <c r="U2111" s="43">
        <f ca="1">_xll.BInterpol('Base CDI'!$H$4:$H$28,'Base CDI'!$I$4:$I$29,S2111,"Cubic","Extrapolate=Linear","MultiX=Average","Skip=True","Sort=True")</f>
        <v>13.685909690801097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48047</v>
      </c>
      <c r="T2112" s="43">
        <f ca="1">_xll.BInterpol('Base CDI'!$H$4:$H$28,'Base CDI'!$J$4:$J$29,S2112,"Cubic","Extrapolate=Linear","MultiX=Average","Skip=True","Sort=True")</f>
        <v>13.71788917610348</v>
      </c>
      <c r="U2112" s="43">
        <f ca="1">_xll.BInterpol('Base CDI'!$H$4:$H$28,'Base CDI'!$I$4:$I$29,S2112,"Cubic","Extrapolate=Linear","MultiX=Average","Skip=True","Sort=True")</f>
        <v>13.686153653385892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48048</v>
      </c>
      <c r="T2113" s="43">
        <f ca="1">_xll.BInterpol('Base CDI'!$H$4:$H$28,'Base CDI'!$J$4:$J$29,S2113,"Cubic","Extrapolate=Linear","MultiX=Average","Skip=True","Sort=True")</f>
        <v>13.718127319513162</v>
      </c>
      <c r="U2113" s="43">
        <f ca="1">_xll.BInterpol('Base CDI'!$H$4:$H$28,'Base CDI'!$I$4:$I$29,S2113,"Cubic","Extrapolate=Linear","MultiX=Average","Skip=True","Sort=True")</f>
        <v>13.686397439342288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48049</v>
      </c>
      <c r="T2114" s="43">
        <f ca="1">_xll.BInterpol('Base CDI'!$H$4:$H$28,'Base CDI'!$J$4:$J$29,S2114,"Cubic","Extrapolate=Linear","MultiX=Average","Skip=True","Sort=True")</f>
        <v>13.718365206204325</v>
      </c>
      <c r="U2114" s="43">
        <f ca="1">_xll.BInterpol('Base CDI'!$H$4:$H$28,'Base CDI'!$I$4:$I$29,S2114,"Cubic","Extrapolate=Linear","MultiX=Average","Skip=True","Sort=True")</f>
        <v>13.686641048421532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48050</v>
      </c>
      <c r="T2115" s="43">
        <f ca="1">_xll.BInterpol('Base CDI'!$H$4:$H$28,'Base CDI'!$J$4:$J$29,S2115,"Cubic","Extrapolate=Linear","MultiX=Average","Skip=True","Sort=True")</f>
        <v>13.718602836152348</v>
      </c>
      <c r="U2115" s="43">
        <f ca="1">_xll.BInterpol('Base CDI'!$H$4:$H$28,'Base CDI'!$I$4:$I$29,S2115,"Cubic","Extrapolate=Linear","MultiX=Average","Skip=True","Sort=True")</f>
        <v>13.686884480374866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48051</v>
      </c>
      <c r="T2116" s="43">
        <f ca="1">_xll.BInterpol('Base CDI'!$H$4:$H$28,'Base CDI'!$J$4:$J$29,S2116,"Cubic","Extrapolate=Linear","MultiX=Average","Skip=True","Sort=True")</f>
        <v>13.718840209332601</v>
      </c>
      <c r="U2116" s="43">
        <f ca="1">_xll.BInterpol('Base CDI'!$H$4:$H$28,'Base CDI'!$I$4:$I$29,S2116,"Cubic","Extrapolate=Linear","MultiX=Average","Skip=True","Sort=True")</f>
        <v>13.687127734953533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48052</v>
      </c>
      <c r="T2117" s="43">
        <f ca="1">_xll.BInterpol('Base CDI'!$H$4:$H$28,'Base CDI'!$J$4:$J$29,S2117,"Cubic","Extrapolate=Linear","MultiX=Average","Skip=True","Sort=True")</f>
        <v>13.719077325720463</v>
      </c>
      <c r="U2117" s="43">
        <f ca="1">_xll.BInterpol('Base CDI'!$H$4:$H$28,'Base CDI'!$I$4:$I$29,S2117,"Cubic","Extrapolate=Linear","MultiX=Average","Skip=True","Sort=True")</f>
        <v>13.68737081190878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48053</v>
      </c>
      <c r="T2118" s="43">
        <f ca="1">_xll.BInterpol('Base CDI'!$H$4:$H$28,'Base CDI'!$J$4:$J$29,S2118,"Cubic","Extrapolate=Linear","MultiX=Average","Skip=True","Sort=True")</f>
        <v>13.719314185291307</v>
      </c>
      <c r="U2118" s="43">
        <f ca="1">_xll.BInterpol('Base CDI'!$H$4:$H$28,'Base CDI'!$I$4:$I$29,S2118,"Cubic","Extrapolate=Linear","MultiX=Average","Skip=True","Sort=True")</f>
        <v>13.687613710991849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48054</v>
      </c>
      <c r="T2119" s="43">
        <f ca="1">_xll.BInterpol('Base CDI'!$H$4:$H$28,'Base CDI'!$J$4:$J$29,S2119,"Cubic","Extrapolate=Linear","MultiX=Average","Skip=True","Sort=True")</f>
        <v>13.719550788020511</v>
      </c>
      <c r="U2119" s="43">
        <f ca="1">_xll.BInterpol('Base CDI'!$H$4:$H$28,'Base CDI'!$I$4:$I$29,S2119,"Cubic","Extrapolate=Linear","MultiX=Average","Skip=True","Sort=True")</f>
        <v>13.687856431953985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48055</v>
      </c>
      <c r="T2120" s="43">
        <f ca="1">_xll.BInterpol('Base CDI'!$H$4:$H$28,'Base CDI'!$J$4:$J$29,S2120,"Cubic","Extrapolate=Linear","MultiX=Average","Skip=True","Sort=True")</f>
        <v>13.719787133883449</v>
      </c>
      <c r="U2120" s="43">
        <f ca="1">_xll.BInterpol('Base CDI'!$H$4:$H$28,'Base CDI'!$I$4:$I$29,S2120,"Cubic","Extrapolate=Linear","MultiX=Average","Skip=True","Sort=True")</f>
        <v>13.688098974546433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48056</v>
      </c>
      <c r="T2121" s="43">
        <f ca="1">_xll.BInterpol('Base CDI'!$H$4:$H$28,'Base CDI'!$J$4:$J$29,S2121,"Cubic","Extrapolate=Linear","MultiX=Average","Skip=True","Sort=True")</f>
        <v>13.720023222855495</v>
      </c>
      <c r="U2121" s="43">
        <f ca="1">_xll.BInterpol('Base CDI'!$H$4:$H$28,'Base CDI'!$I$4:$I$29,S2121,"Cubic","Extrapolate=Linear","MultiX=Average","Skip=True","Sort=True")</f>
        <v>13.688341338520434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48057</v>
      </c>
      <c r="T2122" s="43">
        <f ca="1">_xll.BInterpol('Base CDI'!$H$4:$H$28,'Base CDI'!$J$4:$J$29,S2122,"Cubic","Extrapolate=Linear","MultiX=Average","Skip=True","Sort=True")</f>
        <v>13.720259054912026</v>
      </c>
      <c r="U2122" s="43">
        <f ca="1">_xll.BInterpol('Base CDI'!$H$4:$H$28,'Base CDI'!$I$4:$I$29,S2122,"Cubic","Extrapolate=Linear","MultiX=Average","Skip=True","Sort=True")</f>
        <v>13.688583523627237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48058</v>
      </c>
      <c r="T2123" s="43">
        <f ca="1">_xll.BInterpol('Base CDI'!$H$4:$H$28,'Base CDI'!$J$4:$J$29,S2123,"Cubic","Extrapolate=Linear","MultiX=Average","Skip=True","Sort=True")</f>
        <v>13.720494630028417</v>
      </c>
      <c r="U2123" s="43">
        <f ca="1">_xll.BInterpol('Base CDI'!$H$4:$H$28,'Base CDI'!$I$4:$I$29,S2123,"Cubic","Extrapolate=Linear","MultiX=Average","Skip=True","Sort=True")</f>
        <v>13.688825529618082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48059</v>
      </c>
      <c r="T2124" s="43">
        <f ca="1">_xll.BInterpol('Base CDI'!$H$4:$H$28,'Base CDI'!$J$4:$J$29,S2124,"Cubic","Extrapolate=Linear","MultiX=Average","Skip=True","Sort=True")</f>
        <v>13.720729948180045</v>
      </c>
      <c r="U2124" s="43">
        <f ca="1">_xll.BInterpol('Base CDI'!$H$4:$H$28,'Base CDI'!$I$4:$I$29,S2124,"Cubic","Extrapolate=Linear","MultiX=Average","Skip=True","Sort=True")</f>
        <v>13.689067356244216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48060</v>
      </c>
      <c r="T2125" s="43">
        <f ca="1">_xll.BInterpol('Base CDI'!$H$4:$H$28,'Base CDI'!$J$4:$J$29,S2125,"Cubic","Extrapolate=Linear","MultiX=Average","Skip=True","Sort=True")</f>
        <v>13.720965009342283</v>
      </c>
      <c r="U2125" s="43">
        <f ca="1">_xll.BInterpol('Base CDI'!$H$4:$H$28,'Base CDI'!$I$4:$I$29,S2125,"Cubic","Extrapolate=Linear","MultiX=Average","Skip=True","Sort=True")</f>
        <v>13.689309003256882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48061</v>
      </c>
      <c r="T2126" s="43">
        <f ca="1">_xll.BInterpol('Base CDI'!$H$4:$H$28,'Base CDI'!$J$4:$J$29,S2126,"Cubic","Extrapolate=Linear","MultiX=Average","Skip=True","Sort=True")</f>
        <v>13.721199813490506</v>
      </c>
      <c r="U2126" s="43">
        <f ca="1">_xll.BInterpol('Base CDI'!$H$4:$H$28,'Base CDI'!$I$4:$I$29,S2126,"Cubic","Extrapolate=Linear","MultiX=Average","Skip=True","Sort=True")</f>
        <v>13.689550470407323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48062</v>
      </c>
      <c r="T2127" s="43">
        <f ca="1">_xll.BInterpol('Base CDI'!$H$4:$H$28,'Base CDI'!$J$4:$J$29,S2127,"Cubic","Extrapolate=Linear","MultiX=Average","Skip=True","Sort=True")</f>
        <v>13.721434360600092</v>
      </c>
      <c r="U2127" s="43">
        <f ca="1">_xll.BInterpol('Base CDI'!$H$4:$H$28,'Base CDI'!$I$4:$I$29,S2127,"Cubic","Extrapolate=Linear","MultiX=Average","Skip=True","Sort=True")</f>
        <v>13.689791757446786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48063</v>
      </c>
      <c r="T2128" s="43">
        <f ca="1">_xll.BInterpol('Base CDI'!$H$4:$H$28,'Base CDI'!$J$4:$J$29,S2128,"Cubic","Extrapolate=Linear","MultiX=Average","Skip=True","Sort=True")</f>
        <v>13.721668650646414</v>
      </c>
      <c r="U2128" s="43">
        <f ca="1">_xll.BInterpol('Base CDI'!$H$4:$H$28,'Base CDI'!$I$4:$I$29,S2128,"Cubic","Extrapolate=Linear","MultiX=Average","Skip=True","Sort=True")</f>
        <v>13.690032864126513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48064</v>
      </c>
      <c r="T2129" s="43">
        <f ca="1">_xll.BInterpol('Base CDI'!$H$4:$H$28,'Base CDI'!$J$4:$J$29,S2129,"Cubic","Extrapolate=Linear","MultiX=Average","Skip=True","Sort=True")</f>
        <v>13.721902683604849</v>
      </c>
      <c r="U2129" s="43">
        <f ca="1">_xll.BInterpol('Base CDI'!$H$4:$H$28,'Base CDI'!$I$4:$I$29,S2129,"Cubic","Extrapolate=Linear","MultiX=Average","Skip=True","Sort=True")</f>
        <v>13.690273790197747</v>
      </c>
    </row>
    <row r="2130" spans="16:21" x14ac:dyDescent="0.25">
      <c r="P2130" s="10">
        <v>37609</v>
      </c>
      <c r="Q2130">
        <v>8.206906</v>
      </c>
      <c r="S2130" s="42">
        <f t="shared" ca="1" si="38"/>
        <v>48065</v>
      </c>
      <c r="T2130" s="43">
        <f ca="1">_xll.BInterpol('Base CDI'!$H$4:$H$28,'Base CDI'!$J$4:$J$29,S2130,"Cubic","Extrapolate=Linear","MultiX=Average","Skip=True","Sort=True")</f>
        <v>13.722136459450772</v>
      </c>
      <c r="U2130" s="43">
        <f ca="1">_xll.BInterpol('Base CDI'!$H$4:$H$28,'Base CDI'!$I$4:$I$29,S2130,"Cubic","Extrapolate=Linear","MultiX=Average","Skip=True","Sort=True")</f>
        <v>13.690514535411737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48066</v>
      </c>
      <c r="T2131" s="43">
        <f ca="1">_xll.BInterpol('Base CDI'!$H$4:$H$28,'Base CDI'!$J$4:$J$29,S2131,"Cubic","Extrapolate=Linear","MultiX=Average","Skip=True","Sort=True")</f>
        <v>13.722369978159556</v>
      </c>
      <c r="U2131" s="43">
        <f ca="1">_xll.BInterpol('Base CDI'!$H$4:$H$28,'Base CDI'!$I$4:$I$29,S2131,"Cubic","Extrapolate=Linear","MultiX=Average","Skip=True","Sort=True")</f>
        <v>13.690755099519722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48067</v>
      </c>
      <c r="T2132" s="43">
        <f ca="1">_xll.BInterpol('Base CDI'!$H$4:$H$28,'Base CDI'!$J$4:$J$29,S2132,"Cubic","Extrapolate=Linear","MultiX=Average","Skip=True","Sort=True")</f>
        <v>13.722603239706579</v>
      </c>
      <c r="U2132" s="43">
        <f ca="1">_xll.BInterpol('Base CDI'!$H$4:$H$28,'Base CDI'!$I$4:$I$29,S2132,"Cubic","Extrapolate=Linear","MultiX=Average","Skip=True","Sort=True")</f>
        <v>13.690995482272948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48068</v>
      </c>
      <c r="T2133" s="43">
        <f ca="1">_xll.BInterpol('Base CDI'!$H$4:$H$28,'Base CDI'!$J$4:$J$29,S2133,"Cubic","Extrapolate=Linear","MultiX=Average","Skip=True","Sort=True")</f>
        <v>13.722836244067217</v>
      </c>
      <c r="U2133" s="43">
        <f ca="1">_xll.BInterpol('Base CDI'!$H$4:$H$28,'Base CDI'!$I$4:$I$29,S2133,"Cubic","Extrapolate=Linear","MultiX=Average","Skip=True","Sort=True")</f>
        <v>13.69123568342266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48069</v>
      </c>
      <c r="T2134" s="43">
        <f ca="1">_xll.BInterpol('Base CDI'!$H$4:$H$28,'Base CDI'!$J$4:$J$29,S2134,"Cubic","Extrapolate=Linear","MultiX=Average","Skip=True","Sort=True")</f>
        <v>13.723068991216843</v>
      </c>
      <c r="U2134" s="43">
        <f ca="1">_xll.BInterpol('Base CDI'!$H$4:$H$28,'Base CDI'!$I$4:$I$29,S2134,"Cubic","Extrapolate=Linear","MultiX=Average","Skip=True","Sort=True")</f>
        <v>13.691475702720101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48070</v>
      </c>
      <c r="T2135" s="43">
        <f ca="1">_xll.BInterpol('Base CDI'!$H$4:$H$28,'Base CDI'!$J$4:$J$29,S2135,"Cubic","Extrapolate=Linear","MultiX=Average","Skip=True","Sort=True")</f>
        <v>13.723301481130834</v>
      </c>
      <c r="U2135" s="43">
        <f ca="1">_xll.BInterpol('Base CDI'!$H$4:$H$28,'Base CDI'!$I$4:$I$29,S2135,"Cubic","Extrapolate=Linear","MultiX=Average","Skip=True","Sort=True")</f>
        <v>13.691715539916517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48071</v>
      </c>
      <c r="T2136" s="43">
        <f ca="1">_xll.BInterpol('Base CDI'!$H$4:$H$28,'Base CDI'!$J$4:$J$29,S2136,"Cubic","Extrapolate=Linear","MultiX=Average","Skip=True","Sort=True")</f>
        <v>13.723533713784565</v>
      </c>
      <c r="U2136" s="43">
        <f ca="1">_xll.BInterpol('Base CDI'!$H$4:$H$28,'Base CDI'!$I$4:$I$29,S2136,"Cubic","Extrapolate=Linear","MultiX=Average","Skip=True","Sort=True")</f>
        <v>13.691955194763151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48072</v>
      </c>
      <c r="T2137" s="43">
        <f ca="1">_xll.BInterpol('Base CDI'!$H$4:$H$28,'Base CDI'!$J$4:$J$29,S2137,"Cubic","Extrapolate=Linear","MultiX=Average","Skip=True","Sort=True")</f>
        <v>13.72376568915341</v>
      </c>
      <c r="U2137" s="43">
        <f ca="1">_xll.BInterpol('Base CDI'!$H$4:$H$28,'Base CDI'!$I$4:$I$29,S2137,"Cubic","Extrapolate=Linear","MultiX=Average","Skip=True","Sort=True")</f>
        <v>13.692194667011247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48073</v>
      </c>
      <c r="T2138" s="43">
        <f ca="1">_xll.BInterpol('Base CDI'!$H$4:$H$28,'Base CDI'!$J$4:$J$29,S2138,"Cubic","Extrapolate=Linear","MultiX=Average","Skip=True","Sort=True")</f>
        <v>13.723997407212748</v>
      </c>
      <c r="U2138" s="43">
        <f ca="1">_xll.BInterpol('Base CDI'!$H$4:$H$28,'Base CDI'!$I$4:$I$29,S2138,"Cubic","Extrapolate=Linear","MultiX=Average","Skip=True","Sort=True")</f>
        <v>13.692433956412048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48074</v>
      </c>
      <c r="T2139" s="43">
        <f ca="1">_xll.BInterpol('Base CDI'!$H$4:$H$28,'Base CDI'!$J$4:$J$29,S2139,"Cubic","Extrapolate=Linear","MultiX=Average","Skip=True","Sort=True")</f>
        <v>13.724228867937949</v>
      </c>
      <c r="U2139" s="43">
        <f ca="1">_xll.BInterpol('Base CDI'!$H$4:$H$28,'Base CDI'!$I$4:$I$29,S2139,"Cubic","Extrapolate=Linear","MultiX=Average","Skip=True","Sort=True")</f>
        <v>13.692673062716802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48075</v>
      </c>
      <c r="T2140" s="43">
        <f ca="1">_xll.BInterpol('Base CDI'!$H$4:$H$28,'Base CDI'!$J$4:$J$29,S2140,"Cubic","Extrapolate=Linear","MultiX=Average","Skip=True","Sort=True")</f>
        <v>13.724460071304392</v>
      </c>
      <c r="U2140" s="43">
        <f ca="1">_xll.BInterpol('Base CDI'!$H$4:$H$28,'Base CDI'!$I$4:$I$29,S2140,"Cubic","Extrapolate=Linear","MultiX=Average","Skip=True","Sort=True")</f>
        <v>13.692911985676748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48076</v>
      </c>
      <c r="T2141" s="43">
        <f ca="1">_xll.BInterpol('Base CDI'!$H$4:$H$28,'Base CDI'!$J$4:$J$29,S2141,"Cubic","Extrapolate=Linear","MultiX=Average","Skip=True","Sort=True")</f>
        <v>13.724691017287453</v>
      </c>
      <c r="U2141" s="43">
        <f ca="1">_xll.BInterpol('Base CDI'!$H$4:$H$28,'Base CDI'!$I$4:$I$29,S2141,"Cubic","Extrapolate=Linear","MultiX=Average","Skip=True","Sort=True")</f>
        <v>13.693150725043134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48077</v>
      </c>
      <c r="T2142" s="43">
        <f ca="1">_xll.BInterpol('Base CDI'!$H$4:$H$28,'Base CDI'!$J$4:$J$29,S2142,"Cubic","Extrapolate=Linear","MultiX=Average","Skip=True","Sort=True")</f>
        <v>13.724921705862505</v>
      </c>
      <c r="U2142" s="43">
        <f ca="1">_xll.BInterpol('Base CDI'!$H$4:$H$28,'Base CDI'!$I$4:$I$29,S2142,"Cubic","Extrapolate=Linear","MultiX=Average","Skip=True","Sort=True")</f>
        <v>13.693389280567203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48078</v>
      </c>
      <c r="T2143" s="43">
        <f ca="1">_xll.BInterpol('Base CDI'!$H$4:$H$28,'Base CDI'!$J$4:$J$29,S2143,"Cubic","Extrapolate=Linear","MultiX=Average","Skip=True","Sort=True")</f>
        <v>13.725152137004924</v>
      </c>
      <c r="U2143" s="43">
        <f ca="1">_xll.BInterpol('Base CDI'!$H$4:$H$28,'Base CDI'!$I$4:$I$29,S2143,"Cubic","Extrapolate=Linear","MultiX=Average","Skip=True","Sort=True")</f>
        <v>13.693627652000199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48079</v>
      </c>
      <c r="T2144" s="43">
        <f ca="1">_xll.BInterpol('Base CDI'!$H$4:$H$28,'Base CDI'!$J$4:$J$29,S2144,"Cubic","Extrapolate=Linear","MultiX=Average","Skip=True","Sort=True")</f>
        <v>13.725382310690087</v>
      </c>
      <c r="U2144" s="43">
        <f ca="1">_xll.BInterpol('Base CDI'!$H$4:$H$28,'Base CDI'!$I$4:$I$29,S2144,"Cubic","Extrapolate=Linear","MultiX=Average","Skip=True","Sort=True")</f>
        <v>13.693865839093368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48080</v>
      </c>
      <c r="T2145" s="43">
        <f ca="1">_xll.BInterpol('Base CDI'!$H$4:$H$28,'Base CDI'!$J$4:$J$29,S2145,"Cubic","Extrapolate=Linear","MultiX=Average","Skip=True","Sort=True")</f>
        <v>13.725612226893368</v>
      </c>
      <c r="U2145" s="43">
        <f ca="1">_xll.BInterpol('Base CDI'!$H$4:$H$28,'Base CDI'!$I$4:$I$29,S2145,"Cubic","Extrapolate=Linear","MultiX=Average","Skip=True","Sort=True")</f>
        <v>13.694103841597951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48081</v>
      </c>
      <c r="T2146" s="43">
        <f ca="1">_xll.BInterpol('Base CDI'!$H$4:$H$28,'Base CDI'!$J$4:$J$29,S2146,"Cubic","Extrapolate=Linear","MultiX=Average","Skip=True","Sort=True")</f>
        <v>13.725841885590143</v>
      </c>
      <c r="U2146" s="43">
        <f ca="1">_xll.BInterpol('Base CDI'!$H$4:$H$28,'Base CDI'!$I$4:$I$29,S2146,"Cubic","Extrapolate=Linear","MultiX=Average","Skip=True","Sort=True")</f>
        <v>13.694341659265193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48082</v>
      </c>
      <c r="T2147" s="43">
        <f ca="1">_xll.BInterpol('Base CDI'!$H$4:$H$28,'Base CDI'!$J$4:$J$29,S2147,"Cubic","Extrapolate=Linear","MultiX=Average","Skip=True","Sort=True")</f>
        <v>13.726071286755785</v>
      </c>
      <c r="U2147" s="43">
        <f ca="1">_xll.BInterpol('Base CDI'!$H$4:$H$28,'Base CDI'!$I$4:$I$29,S2147,"Cubic","Extrapolate=Linear","MultiX=Average","Skip=True","Sort=True")</f>
        <v>13.69457929184634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48083</v>
      </c>
      <c r="T2148" s="43">
        <f ca="1">_xll.BInterpol('Base CDI'!$H$4:$H$28,'Base CDI'!$J$4:$J$29,S2148,"Cubic","Extrapolate=Linear","MultiX=Average","Skip=True","Sort=True")</f>
        <v>13.726300430365672</v>
      </c>
      <c r="U2148" s="43">
        <f ca="1">_xll.BInterpol('Base CDI'!$H$4:$H$28,'Base CDI'!$I$4:$I$29,S2148,"Cubic","Extrapolate=Linear","MultiX=Average","Skip=True","Sort=True")</f>
        <v>13.694816739092635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48084</v>
      </c>
      <c r="T2149" s="43">
        <f ca="1">_xll.BInterpol('Base CDI'!$H$4:$H$28,'Base CDI'!$J$4:$J$29,S2149,"Cubic","Extrapolate=Linear","MultiX=Average","Skip=True","Sort=True")</f>
        <v>13.726529316395178</v>
      </c>
      <c r="U2149" s="43">
        <f ca="1">_xll.BInterpol('Base CDI'!$H$4:$H$28,'Base CDI'!$I$4:$I$29,S2149,"Cubic","Extrapolate=Linear","MultiX=Average","Skip=True","Sort=True")</f>
        <v>13.695054000755324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48085</v>
      </c>
      <c r="T2150" s="43">
        <f ca="1">_xll.BInterpol('Base CDI'!$H$4:$H$28,'Base CDI'!$J$4:$J$29,S2150,"Cubic","Extrapolate=Linear","MultiX=Average","Skip=True","Sort=True")</f>
        <v>13.726757944819679</v>
      </c>
      <c r="U2150" s="43">
        <f ca="1">_xll.BInterpol('Base CDI'!$H$4:$H$28,'Base CDI'!$I$4:$I$29,S2150,"Cubic","Extrapolate=Linear","MultiX=Average","Skip=True","Sort=True")</f>
        <v>13.695291076585647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48086</v>
      </c>
      <c r="T2151" s="43">
        <f ca="1">_xll.BInterpol('Base CDI'!$H$4:$H$28,'Base CDI'!$J$4:$J$29,S2151,"Cubic","Extrapolate=Linear","MultiX=Average","Skip=True","Sort=True")</f>
        <v>13.726986315614552</v>
      </c>
      <c r="U2151" s="43">
        <f ca="1">_xll.BInterpol('Base CDI'!$H$4:$H$28,'Base CDI'!$I$4:$I$29,S2151,"Cubic","Extrapolate=Linear","MultiX=Average","Skip=True","Sort=True")</f>
        <v>13.695527966334852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48087</v>
      </c>
      <c r="T2152" s="43">
        <f ca="1">_xll.BInterpol('Base CDI'!$H$4:$H$28,'Base CDI'!$J$4:$J$29,S2152,"Cubic","Extrapolate=Linear","MultiX=Average","Skip=True","Sort=True")</f>
        <v>13.727214428755168</v>
      </c>
      <c r="U2152" s="43">
        <f ca="1">_xll.BInterpol('Base CDI'!$H$4:$H$28,'Base CDI'!$I$4:$I$29,S2152,"Cubic","Extrapolate=Linear","MultiX=Average","Skip=True","Sort=True")</f>
        <v>13.695764669754181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48088</v>
      </c>
      <c r="T2153" s="43">
        <f ca="1">_xll.BInterpol('Base CDI'!$H$4:$H$28,'Base CDI'!$J$4:$J$29,S2153,"Cubic","Extrapolate=Linear","MultiX=Average","Skip=True","Sort=True")</f>
        <v>13.727442284216908</v>
      </c>
      <c r="U2153" s="43">
        <f ca="1">_xll.BInterpol('Base CDI'!$H$4:$H$28,'Base CDI'!$I$4:$I$29,S2153,"Cubic","Extrapolate=Linear","MultiX=Average","Skip=True","Sort=True")</f>
        <v>13.696001186594879</v>
      </c>
    </row>
    <row r="2154" spans="16:21" x14ac:dyDescent="0.25">
      <c r="P2154" s="10">
        <v>37645</v>
      </c>
      <c r="Q2154">
        <v>8.382066</v>
      </c>
      <c r="S2154" s="42">
        <f t="shared" ca="1" si="38"/>
        <v>48089</v>
      </c>
      <c r="T2154" s="43">
        <f ca="1">_xll.BInterpol('Base CDI'!$H$4:$H$28,'Base CDI'!$J$4:$J$29,S2154,"Cubic","Extrapolate=Linear","MultiX=Average","Skip=True","Sort=True")</f>
        <v>13.727669881975142</v>
      </c>
      <c r="U2154" s="43">
        <f ca="1">_xll.BInterpol('Base CDI'!$H$4:$H$28,'Base CDI'!$I$4:$I$29,S2154,"Cubic","Extrapolate=Linear","MultiX=Average","Skip=True","Sort=True")</f>
        <v>13.696237516608191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48090</v>
      </c>
      <c r="T2155" s="43">
        <f ca="1">_xll.BInterpol('Base CDI'!$H$4:$H$28,'Base CDI'!$J$4:$J$29,S2155,"Cubic","Extrapolate=Linear","MultiX=Average","Skip=True","Sort=True")</f>
        <v>13.727897222005248</v>
      </c>
      <c r="U2155" s="43">
        <f ca="1">_xll.BInterpol('Base CDI'!$H$4:$H$28,'Base CDI'!$I$4:$I$29,S2155,"Cubic","Extrapolate=Linear","MultiX=Average","Skip=True","Sort=True")</f>
        <v>13.69647365954536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48091</v>
      </c>
      <c r="T2156" s="43">
        <f ca="1">_xll.BInterpol('Base CDI'!$H$4:$H$28,'Base CDI'!$J$4:$J$29,S2156,"Cubic","Extrapolate=Linear","MultiX=Average","Skip=True","Sort=True")</f>
        <v>13.728124304282602</v>
      </c>
      <c r="U2156" s="43">
        <f ca="1">_xll.BInterpol('Base CDI'!$H$4:$H$28,'Base CDI'!$I$4:$I$29,S2156,"Cubic","Extrapolate=Linear","MultiX=Average","Skip=True","Sort=True")</f>
        <v>13.69670961515763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48092</v>
      </c>
      <c r="T2157" s="43">
        <f ca="1">_xll.BInterpol('Base CDI'!$H$4:$H$28,'Base CDI'!$J$4:$J$29,S2157,"Cubic","Extrapolate=Linear","MultiX=Average","Skip=True","Sort=True")</f>
        <v>13.728351128782579</v>
      </c>
      <c r="U2157" s="43">
        <f ca="1">_xll.BInterpol('Base CDI'!$H$4:$H$28,'Base CDI'!$I$4:$I$29,S2157,"Cubic","Extrapolate=Linear","MultiX=Average","Skip=True","Sort=True")</f>
        <v>13.696945383196248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48093</v>
      </c>
      <c r="T2158" s="43">
        <f ca="1">_xll.BInterpol('Base CDI'!$H$4:$H$28,'Base CDI'!$J$4:$J$29,S2158,"Cubic","Extrapolate=Linear","MultiX=Average","Skip=True","Sort=True")</f>
        <v>13.728577695480553</v>
      </c>
      <c r="U2158" s="43">
        <f ca="1">_xll.BInterpol('Base CDI'!$H$4:$H$28,'Base CDI'!$I$4:$I$29,S2158,"Cubic","Extrapolate=Linear","MultiX=Average","Skip=True","Sort=True")</f>
        <v>13.697180963412453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48094</v>
      </c>
      <c r="T2159" s="43">
        <f ca="1">_xll.BInterpol('Base CDI'!$H$4:$H$28,'Base CDI'!$J$4:$J$29,S2159,"Cubic","Extrapolate=Linear","MultiX=Average","Skip=True","Sort=True")</f>
        <v>13.7288040043519</v>
      </c>
      <c r="U2159" s="43">
        <f ca="1">_xll.BInterpol('Base CDI'!$H$4:$H$28,'Base CDI'!$I$4:$I$29,S2159,"Cubic","Extrapolate=Linear","MultiX=Average","Skip=True","Sort=True")</f>
        <v>13.697416355557493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48095</v>
      </c>
      <c r="T2160" s="43">
        <f ca="1">_xll.BInterpol('Base CDI'!$H$4:$H$28,'Base CDI'!$J$4:$J$29,S2160,"Cubic","Extrapolate=Linear","MultiX=Average","Skip=True","Sort=True")</f>
        <v>13.729030055371997</v>
      </c>
      <c r="U2160" s="43">
        <f ca="1">_xll.BInterpol('Base CDI'!$H$4:$H$28,'Base CDI'!$I$4:$I$29,S2160,"Cubic","Extrapolate=Linear","MultiX=Average","Skip=True","Sort=True")</f>
        <v>13.697651559382612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48096</v>
      </c>
      <c r="T2161" s="43">
        <f ca="1">_xll.BInterpol('Base CDI'!$H$4:$H$28,'Base CDI'!$J$4:$J$29,S2161,"Cubic","Extrapolate=Linear","MultiX=Average","Skip=True","Sort=True")</f>
        <v>13.729255848516216</v>
      </c>
      <c r="U2161" s="43">
        <f ca="1">_xll.BInterpol('Base CDI'!$H$4:$H$28,'Base CDI'!$I$4:$I$29,S2161,"Cubic","Extrapolate=Linear","MultiX=Average","Skip=True","Sort=True")</f>
        <v>13.697886574639053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48097</v>
      </c>
      <c r="T2162" s="43">
        <f ca="1">_xll.BInterpol('Base CDI'!$H$4:$H$28,'Base CDI'!$J$4:$J$29,S2162,"Cubic","Extrapolate=Linear","MultiX=Average","Skip=True","Sort=True")</f>
        <v>13.729481383759936</v>
      </c>
      <c r="U2162" s="43">
        <f ca="1">_xll.BInterpol('Base CDI'!$H$4:$H$28,'Base CDI'!$I$4:$I$29,S2162,"Cubic","Extrapolate=Linear","MultiX=Average","Skip=True","Sort=True")</f>
        <v>13.69812140107806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48098</v>
      </c>
      <c r="T2163" s="43">
        <f ca="1">_xll.BInterpol('Base CDI'!$H$4:$H$28,'Base CDI'!$J$4:$J$29,S2163,"Cubic","Extrapolate=Linear","MultiX=Average","Skip=True","Sort=True")</f>
        <v>13.729706661078529</v>
      </c>
      <c r="U2163" s="43">
        <f ca="1">_xll.BInterpol('Base CDI'!$H$4:$H$28,'Base CDI'!$I$4:$I$29,S2163,"Cubic","Extrapolate=Linear","MultiX=Average","Skip=True","Sort=True")</f>
        <v>13.698356038450878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48099</v>
      </c>
      <c r="T2164" s="43">
        <f ca="1">_xll.BInterpol('Base CDI'!$H$4:$H$28,'Base CDI'!$J$4:$J$29,S2164,"Cubic","Extrapolate=Linear","MultiX=Average","Skip=True","Sort=True")</f>
        <v>13.729931680447374</v>
      </c>
      <c r="U2164" s="43">
        <f ca="1">_xll.BInterpol('Base CDI'!$H$4:$H$28,'Base CDI'!$I$4:$I$29,S2164,"Cubic","Extrapolate=Linear","MultiX=Average","Skip=True","Sort=True")</f>
        <v>13.698590486508753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48100</v>
      </c>
      <c r="T2165" s="43">
        <f ca="1">_xll.BInterpol('Base CDI'!$H$4:$H$28,'Base CDI'!$J$4:$J$29,S2165,"Cubic","Extrapolate=Linear","MultiX=Average","Skip=True","Sort=True")</f>
        <v>13.730156441841844</v>
      </c>
      <c r="U2165" s="43">
        <f ca="1">_xll.BInterpol('Base CDI'!$H$4:$H$28,'Base CDI'!$I$4:$I$29,S2165,"Cubic","Extrapolate=Linear","MultiX=Average","Skip=True","Sort=True")</f>
        <v>13.698824745002923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48101</v>
      </c>
      <c r="T2166" s="43">
        <f ca="1">_xll.BInterpol('Base CDI'!$H$4:$H$28,'Base CDI'!$J$4:$J$29,S2166,"Cubic","Extrapolate=Linear","MultiX=Average","Skip=True","Sort=True")</f>
        <v>13.730380945237313</v>
      </c>
      <c r="U2166" s="43">
        <f ca="1">_xll.BInterpol('Base CDI'!$H$4:$H$28,'Base CDI'!$I$4:$I$29,S2166,"Cubic","Extrapolate=Linear","MultiX=Average","Skip=True","Sort=True")</f>
        <v>13.699058813684641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48102</v>
      </c>
      <c r="T2167" s="43">
        <f ca="1">_xll.BInterpol('Base CDI'!$H$4:$H$28,'Base CDI'!$J$4:$J$29,S2167,"Cubic","Extrapolate=Linear","MultiX=Average","Skip=True","Sort=True")</f>
        <v>13.730605190609159</v>
      </c>
      <c r="U2167" s="43">
        <f ca="1">_xll.BInterpol('Base CDI'!$H$4:$H$28,'Base CDI'!$I$4:$I$29,S2167,"Cubic","Extrapolate=Linear","MultiX=Average","Skip=True","Sort=True")</f>
        <v>13.699292692305143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48103</v>
      </c>
      <c r="T2168" s="43">
        <f ca="1">_xll.BInterpol('Base CDI'!$H$4:$H$28,'Base CDI'!$J$4:$J$29,S2168,"Cubic","Extrapolate=Linear","MultiX=Average","Skip=True","Sort=True")</f>
        <v>13.730829177932758</v>
      </c>
      <c r="U2168" s="43">
        <f ca="1">_xll.BInterpol('Base CDI'!$H$4:$H$28,'Base CDI'!$I$4:$I$29,S2168,"Cubic","Extrapolate=Linear","MultiX=Average","Skip=True","Sort=True")</f>
        <v>13.699526380615678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48104</v>
      </c>
      <c r="T2169" s="43">
        <f ca="1">_xll.BInterpol('Base CDI'!$H$4:$H$28,'Base CDI'!$J$4:$J$29,S2169,"Cubic","Extrapolate=Linear","MultiX=Average","Skip=True","Sort=True")</f>
        <v>13.731052907183482</v>
      </c>
      <c r="U2169" s="43">
        <f ca="1">_xll.BInterpol('Base CDI'!$H$4:$H$28,'Base CDI'!$I$4:$I$29,S2169,"Cubic","Extrapolate=Linear","MultiX=Average","Skip=True","Sort=True")</f>
        <v>13.699759878367489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48105</v>
      </c>
      <c r="T2170" s="43">
        <f ca="1">_xll.BInterpol('Base CDI'!$H$4:$H$28,'Base CDI'!$J$4:$J$29,S2170,"Cubic","Extrapolate=Linear","MultiX=Average","Skip=True","Sort=True")</f>
        <v>13.731276378336709</v>
      </c>
      <c r="U2170" s="43">
        <f ca="1">_xll.BInterpol('Base CDI'!$H$4:$H$28,'Base CDI'!$I$4:$I$29,S2170,"Cubic","Extrapolate=Linear","MultiX=Average","Skip=True","Sort=True")</f>
        <v>13.69999318531182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48106</v>
      </c>
      <c r="T2171" s="43">
        <f ca="1">_xll.BInterpol('Base CDI'!$H$4:$H$28,'Base CDI'!$J$4:$J$29,S2171,"Cubic","Extrapolate=Linear","MultiX=Average","Skip=True","Sort=True")</f>
        <v>13.731499591367815</v>
      </c>
      <c r="U2171" s="43">
        <f ca="1">_xll.BInterpol('Base CDI'!$H$4:$H$28,'Base CDI'!$I$4:$I$29,S2171,"Cubic","Extrapolate=Linear","MultiX=Average","Skip=True","Sort=True")</f>
        <v>13.700226301199915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48107</v>
      </c>
      <c r="T2172" s="43">
        <f ca="1">_xll.BInterpol('Base CDI'!$H$4:$H$28,'Base CDI'!$J$4:$J$29,S2172,"Cubic","Extrapolate=Linear","MultiX=Average","Skip=True","Sort=True")</f>
        <v>13.731722546252172</v>
      </c>
      <c r="U2172" s="43">
        <f ca="1">_xll.BInterpol('Base CDI'!$H$4:$H$28,'Base CDI'!$I$4:$I$29,S2172,"Cubic","Extrapolate=Linear","MultiX=Average","Skip=True","Sort=True")</f>
        <v>13.700459225783019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48108</v>
      </c>
      <c r="T2173" s="43">
        <f ca="1">_xll.BInterpol('Base CDI'!$H$4:$H$28,'Base CDI'!$J$4:$J$29,S2173,"Cubic","Extrapolate=Linear","MultiX=Average","Skip=True","Sort=True")</f>
        <v>13.731945242965157</v>
      </c>
      <c r="U2173" s="43">
        <f ca="1">_xll.BInterpol('Base CDI'!$H$4:$H$28,'Base CDI'!$I$4:$I$29,S2173,"Cubic","Extrapolate=Linear","MultiX=Average","Skip=True","Sort=True")</f>
        <v>13.700691958812374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48109</v>
      </c>
      <c r="T2174" s="43">
        <f ca="1">_xll.BInterpol('Base CDI'!$H$4:$H$28,'Base CDI'!$J$4:$J$29,S2174,"Cubic","Extrapolate=Linear","MultiX=Average","Skip=True","Sort=True")</f>
        <v>13.732167681482148</v>
      </c>
      <c r="U2174" s="43">
        <f ca="1">_xll.BInterpol('Base CDI'!$H$4:$H$28,'Base CDI'!$I$4:$I$29,S2174,"Cubic","Extrapolate=Linear","MultiX=Average","Skip=True","Sort=True")</f>
        <v>13.700924500039227</v>
      </c>
    </row>
    <row r="2175" spans="16:21" x14ac:dyDescent="0.25">
      <c r="P2175" s="10">
        <v>37676</v>
      </c>
      <c r="Q2175">
        <v>8.54162</v>
      </c>
      <c r="S2175" s="42">
        <f t="shared" ca="1" si="38"/>
        <v>48110</v>
      </c>
      <c r="T2175" s="43">
        <f ca="1">_xll.BInterpol('Base CDI'!$H$4:$H$28,'Base CDI'!$J$4:$J$29,S2175,"Cubic","Extrapolate=Linear","MultiX=Average","Skip=True","Sort=True")</f>
        <v>13.732389861778517</v>
      </c>
      <c r="U2175" s="43">
        <f ca="1">_xll.BInterpol('Base CDI'!$H$4:$H$28,'Base CDI'!$I$4:$I$29,S2175,"Cubic","Extrapolate=Linear","MultiX=Average","Skip=True","Sort=True")</f>
        <v>13.70115684921482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48111</v>
      </c>
      <c r="T2176" s="43">
        <f ca="1">_xll.BInterpol('Base CDI'!$H$4:$H$28,'Base CDI'!$J$4:$J$29,S2176,"Cubic","Extrapolate=Linear","MultiX=Average","Skip=True","Sort=True")</f>
        <v>13.73261178382964</v>
      </c>
      <c r="U2176" s="43">
        <f ca="1">_xll.BInterpol('Base CDI'!$H$4:$H$28,'Base CDI'!$I$4:$I$29,S2176,"Cubic","Extrapolate=Linear","MultiX=Average","Skip=True","Sort=True")</f>
        <v>13.7013890060904</v>
      </c>
    </row>
    <row r="2177" spans="16:21" x14ac:dyDescent="0.25">
      <c r="P2177" s="10">
        <v>37678</v>
      </c>
      <c r="Q2177">
        <v>8.557423</v>
      </c>
      <c r="S2177" s="42">
        <f t="shared" ca="1" si="38"/>
        <v>48112</v>
      </c>
      <c r="T2177" s="43">
        <f ca="1">_xll.BInterpol('Base CDI'!$H$4:$H$28,'Base CDI'!$J$4:$J$29,S2177,"Cubic","Extrapolate=Linear","MultiX=Average","Skip=True","Sort=True")</f>
        <v>13.732833447610892</v>
      </c>
      <c r="U2177" s="43">
        <f ca="1">_xll.BInterpol('Base CDI'!$H$4:$H$28,'Base CDI'!$I$4:$I$29,S2177,"Cubic","Extrapolate=Linear","MultiX=Average","Skip=True","Sort=True")</f>
        <v>13.701620970417208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48113</v>
      </c>
      <c r="T2178" s="43">
        <f ca="1">_xll.BInterpol('Base CDI'!$H$4:$H$28,'Base CDI'!$J$4:$J$29,S2178,"Cubic","Extrapolate=Linear","MultiX=Average","Skip=True","Sort=True")</f>
        <v>13.73305485309765</v>
      </c>
      <c r="U2178" s="43">
        <f ca="1">_xll.BInterpol('Base CDI'!$H$4:$H$28,'Base CDI'!$I$4:$I$29,S2178,"Cubic","Extrapolate=Linear","MultiX=Average","Skip=True","Sort=True")</f>
        <v>13.701852741946491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48114</v>
      </c>
      <c r="T2179" s="43">
        <f ca="1">_xll.BInterpol('Base CDI'!$H$4:$H$28,'Base CDI'!$J$4:$J$29,S2179,"Cubic","Extrapolate=Linear","MultiX=Average","Skip=True","Sort=True")</f>
        <v>13.73327600026529</v>
      </c>
      <c r="U2179" s="43">
        <f ca="1">_xll.BInterpol('Base CDI'!$H$4:$H$28,'Base CDI'!$I$4:$I$29,S2179,"Cubic","Extrapolate=Linear","MultiX=Average","Skip=True","Sort=True")</f>
        <v>13.702084320429488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48115</v>
      </c>
      <c r="T2180" s="43">
        <f ca="1">_xll.BInterpol('Base CDI'!$H$4:$H$28,'Base CDI'!$J$4:$J$29,S2180,"Cubic","Extrapolate=Linear","MultiX=Average","Skip=True","Sort=True")</f>
        <v>13.733496889089183</v>
      </c>
      <c r="U2180" s="43">
        <f ca="1">_xll.BInterpol('Base CDI'!$H$4:$H$28,'Base CDI'!$I$4:$I$29,S2180,"Cubic","Extrapolate=Linear","MultiX=Average","Skip=True","Sort=True")</f>
        <v>13.702315705617449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48116</v>
      </c>
      <c r="T2181" s="43">
        <f ca="1">_xll.BInterpol('Base CDI'!$H$4:$H$28,'Base CDI'!$J$4:$J$29,S2181,"Cubic","Extrapolate=Linear","MultiX=Average","Skip=True","Sort=True")</f>
        <v>13.73371751954471</v>
      </c>
      <c r="U2181" s="43">
        <f ca="1">_xll.BInterpol('Base CDI'!$H$4:$H$28,'Base CDI'!$I$4:$I$29,S2181,"Cubic","Extrapolate=Linear","MultiX=Average","Skip=True","Sort=True")</f>
        <v>13.702546897261618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48117</v>
      </c>
      <c r="T2182" s="43">
        <f ca="1">_xll.BInterpol('Base CDI'!$H$4:$H$28,'Base CDI'!$J$4:$J$29,S2182,"Cubic","Extrapolate=Linear","MultiX=Average","Skip=True","Sort=True")</f>
        <v>13.733937891607242</v>
      </c>
      <c r="U2182" s="43">
        <f ca="1">_xll.BInterpol('Base CDI'!$H$4:$H$28,'Base CDI'!$I$4:$I$29,S2182,"Cubic","Extrapolate=Linear","MultiX=Average","Skip=True","Sort=True")</f>
        <v>13.702777895113234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48118</v>
      </c>
      <c r="T2183" s="43">
        <f ca="1">_xll.BInterpol('Base CDI'!$H$4:$H$28,'Base CDI'!$J$4:$J$29,S2183,"Cubic","Extrapolate=Linear","MultiX=Average","Skip=True","Sort=True")</f>
        <v>13.734158005252157</v>
      </c>
      <c r="U2183" s="43">
        <f ca="1">_xll.BInterpol('Base CDI'!$H$4:$H$28,'Base CDI'!$I$4:$I$29,S2183,"Cubic","Extrapolate=Linear","MultiX=Average","Skip=True","Sort=True")</f>
        <v>13.703008698923545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48119</v>
      </c>
      <c r="T2184" s="43">
        <f ca="1">_xll.BInterpol('Base CDI'!$H$4:$H$28,'Base CDI'!$J$4:$J$29,S2184,"Cubic","Extrapolate=Linear","MultiX=Average","Skip=True","Sort=True")</f>
        <v>13.734377860454829</v>
      </c>
      <c r="U2184" s="43">
        <f ca="1">_xll.BInterpol('Base CDI'!$H$4:$H$28,'Base CDI'!$I$4:$I$29,S2184,"Cubic","Extrapolate=Linear","MultiX=Average","Skip=True","Sort=True")</f>
        <v>13.703239308443797</v>
      </c>
    </row>
    <row r="2185" spans="16:21" x14ac:dyDescent="0.25">
      <c r="P2185" s="10">
        <v>37692</v>
      </c>
      <c r="Q2185">
        <v>8.621048</v>
      </c>
      <c r="S2185" s="42">
        <f t="shared" ca="1" si="38"/>
        <v>48120</v>
      </c>
      <c r="T2185" s="43">
        <f ca="1">_xll.BInterpol('Base CDI'!$H$4:$H$28,'Base CDI'!$J$4:$J$29,S2185,"Cubic","Extrapolate=Linear","MultiX=Average","Skip=True","Sort=True")</f>
        <v>13.734597457190635</v>
      </c>
      <c r="U2185" s="43">
        <f ca="1">_xll.BInterpol('Base CDI'!$H$4:$H$28,'Base CDI'!$I$4:$I$29,S2185,"Cubic","Extrapolate=Linear","MultiX=Average","Skip=True","Sort=True")</f>
        <v>13.703469723425229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48121</v>
      </c>
      <c r="T2186" s="43">
        <f ca="1">_xll.BInterpol('Base CDI'!$H$4:$H$28,'Base CDI'!$J$4:$J$29,S2186,"Cubic","Extrapolate=Linear","MultiX=Average","Skip=True","Sort=True")</f>
        <v>13.734816795434947</v>
      </c>
      <c r="U2186" s="43">
        <f ca="1">_xll.BInterpol('Base CDI'!$H$4:$H$28,'Base CDI'!$I$4:$I$29,S2186,"Cubic","Extrapolate=Linear","MultiX=Average","Skip=True","Sort=True")</f>
        <v>13.703699943619089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48122</v>
      </c>
      <c r="T2187" s="43">
        <f ca="1">_xll.BInterpol('Base CDI'!$H$4:$H$28,'Base CDI'!$J$4:$J$29,S2187,"Cubic","Extrapolate=Linear","MultiX=Average","Skip=True","Sort=True")</f>
        <v>13.735035875163144</v>
      </c>
      <c r="U2187" s="43">
        <f ca="1">_xll.BInterpol('Base CDI'!$H$4:$H$28,'Base CDI'!$I$4:$I$29,S2187,"Cubic","Extrapolate=Linear","MultiX=Average","Skip=True","Sort=True")</f>
        <v>13.70392996877662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48123</v>
      </c>
      <c r="T2188" s="43">
        <f ca="1">_xll.BInterpol('Base CDI'!$H$4:$H$28,'Base CDI'!$J$4:$J$29,S2188,"Cubic","Extrapolate=Linear","MultiX=Average","Skip=True","Sort=True")</f>
        <v>13.735254696350598</v>
      </c>
      <c r="U2188" s="43">
        <f ca="1">_xll.BInterpol('Base CDI'!$H$4:$H$28,'Base CDI'!$I$4:$I$29,S2188,"Cubic","Extrapolate=Linear","MultiX=Average","Skip=True","Sort=True")</f>
        <v>13.704159798649066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48124</v>
      </c>
      <c r="T2189" s="43">
        <f ca="1">_xll.BInterpol('Base CDI'!$H$4:$H$28,'Base CDI'!$J$4:$J$29,S2189,"Cubic","Extrapolate=Linear","MultiX=Average","Skip=True","Sort=True")</f>
        <v>13.735473258972688</v>
      </c>
      <c r="U2189" s="43">
        <f ca="1">_xll.BInterpol('Base CDI'!$H$4:$H$28,'Base CDI'!$I$4:$I$29,S2189,"Cubic","Extrapolate=Linear","MultiX=Average","Skip=True","Sort=True")</f>
        <v>13.704389432987671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48125</v>
      </c>
      <c r="T2190" s="43">
        <f ca="1">_xll.BInterpol('Base CDI'!$H$4:$H$28,'Base CDI'!$J$4:$J$29,S2190,"Cubic","Extrapolate=Linear","MultiX=Average","Skip=True","Sort=True")</f>
        <v>13.735691563004787</v>
      </c>
      <c r="U2190" s="43">
        <f ca="1">_xll.BInterpol('Base CDI'!$H$4:$H$28,'Base CDI'!$I$4:$I$29,S2190,"Cubic","Extrapolate=Linear","MultiX=Average","Skip=True","Sort=True")</f>
        <v>13.70461887154368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48126</v>
      </c>
      <c r="T2191" s="43">
        <f ca="1">_xll.BInterpol('Base CDI'!$H$4:$H$28,'Base CDI'!$J$4:$J$29,S2191,"Cubic","Extrapolate=Linear","MultiX=Average","Skip=True","Sort=True")</f>
        <v>13.73590960842227</v>
      </c>
      <c r="U2191" s="43">
        <f ca="1">_xll.BInterpol('Base CDI'!$H$4:$H$28,'Base CDI'!$I$4:$I$29,S2191,"Cubic","Extrapolate=Linear","MultiX=Average","Skip=True","Sort=True")</f>
        <v>13.704848114068337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48127</v>
      </c>
      <c r="T2192" s="43">
        <f ca="1">_xll.BInterpol('Base CDI'!$H$4:$H$28,'Base CDI'!$J$4:$J$29,S2192,"Cubic","Extrapolate=Linear","MultiX=Average","Skip=True","Sort=True")</f>
        <v>13.736127395200514</v>
      </c>
      <c r="U2192" s="43">
        <f ca="1">_xll.BInterpol('Base CDI'!$H$4:$H$28,'Base CDI'!$I$4:$I$29,S2192,"Cubic","Extrapolate=Linear","MultiX=Average","Skip=True","Sort=True")</f>
        <v>13.705077160312886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48128</v>
      </c>
      <c r="T2193" s="43">
        <f ca="1">_xll.BInterpol('Base CDI'!$H$4:$H$28,'Base CDI'!$J$4:$J$29,S2193,"Cubic","Extrapolate=Linear","MultiX=Average","Skip=True","Sort=True")</f>
        <v>13.736344923314894</v>
      </c>
      <c r="U2193" s="43">
        <f ca="1">_xll.BInterpol('Base CDI'!$H$4:$H$28,'Base CDI'!$I$4:$I$29,S2193,"Cubic","Extrapolate=Linear","MultiX=Average","Skip=True","Sort=True")</f>
        <v>13.705306010028572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48129</v>
      </c>
      <c r="T2194" s="43">
        <f ca="1">_xll.BInterpol('Base CDI'!$H$4:$H$28,'Base CDI'!$J$4:$J$29,S2194,"Cubic","Extrapolate=Linear","MultiX=Average","Skip=True","Sort=True")</f>
        <v>13.736562192740784</v>
      </c>
      <c r="U2194" s="43">
        <f ca="1">_xll.BInterpol('Base CDI'!$H$4:$H$28,'Base CDI'!$I$4:$I$29,S2194,"Cubic","Extrapolate=Linear","MultiX=Average","Skip=True","Sort=True")</f>
        <v>13.705534662966636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48130</v>
      </c>
      <c r="T2195" s="43">
        <f ca="1">_xll.BInterpol('Base CDI'!$H$4:$H$28,'Base CDI'!$J$4:$J$29,S2195,"Cubic","Extrapolate=Linear","MultiX=Average","Skip=True","Sort=True")</f>
        <v>13.736779203453562</v>
      </c>
      <c r="U2195" s="43">
        <f ca="1">_xll.BInterpol('Base CDI'!$H$4:$H$28,'Base CDI'!$I$4:$I$29,S2195,"Cubic","Extrapolate=Linear","MultiX=Average","Skip=True","Sort=True")</f>
        <v>13.705763118878327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48131</v>
      </c>
      <c r="T2196" s="43">
        <f ca="1">_xll.BInterpol('Base CDI'!$H$4:$H$28,'Base CDI'!$J$4:$J$29,S2196,"Cubic","Extrapolate=Linear","MultiX=Average","Skip=True","Sort=True")</f>
        <v>13.736995955428601</v>
      </c>
      <c r="U2196" s="43">
        <f ca="1">_xll.BInterpol('Base CDI'!$H$4:$H$28,'Base CDI'!$I$4:$I$29,S2196,"Cubic","Extrapolate=Linear","MultiX=Average","Skip=True","Sort=True")</f>
        <v>13.705991377514886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48132</v>
      </c>
      <c r="T2197" s="43">
        <f ca="1">_xll.BInterpol('Base CDI'!$H$4:$H$28,'Base CDI'!$J$4:$J$29,S2197,"Cubic","Extrapolate=Linear","MultiX=Average","Skip=True","Sort=True")</f>
        <v>13.737212448641277</v>
      </c>
      <c r="U2197" s="43">
        <f ca="1">_xll.BInterpol('Base CDI'!$H$4:$H$28,'Base CDI'!$I$4:$I$29,S2197,"Cubic","Extrapolate=Linear","MultiX=Average","Skip=True","Sort=True")</f>
        <v>13.706219438627556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48133</v>
      </c>
      <c r="T2198" s="43">
        <f ca="1">_xll.BInterpol('Base CDI'!$H$4:$H$28,'Base CDI'!$J$4:$J$29,S2198,"Cubic","Extrapolate=Linear","MultiX=Average","Skip=True","Sort=True")</f>
        <v>13.737428683066964</v>
      </c>
      <c r="U2198" s="43">
        <f ca="1">_xll.BInterpol('Base CDI'!$H$4:$H$28,'Base CDI'!$I$4:$I$29,S2198,"Cubic","Extrapolate=Linear","MultiX=Average","Skip=True","Sort=True")</f>
        <v>13.706447301967586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48134</v>
      </c>
      <c r="T2199" s="43">
        <f ca="1">_xll.BInterpol('Base CDI'!$H$4:$H$28,'Base CDI'!$J$4:$J$29,S2199,"Cubic","Extrapolate=Linear","MultiX=Average","Skip=True","Sort=True")</f>
        <v>13.737644658681042</v>
      </c>
      <c r="U2199" s="43">
        <f ca="1">_xll.BInterpol('Base CDI'!$H$4:$H$28,'Base CDI'!$I$4:$I$29,S2199,"Cubic","Extrapolate=Linear","MultiX=Average","Skip=True","Sort=True")</f>
        <v>13.706674967286215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48135</v>
      </c>
      <c r="T2200" s="43">
        <f ca="1">_xll.BInterpol('Base CDI'!$H$4:$H$28,'Base CDI'!$J$4:$J$29,S2200,"Cubic","Extrapolate=Linear","MultiX=Average","Skip=True","Sort=True")</f>
        <v>13.737860375458881</v>
      </c>
      <c r="U2200" s="43">
        <f ca="1">_xll.BInterpol('Base CDI'!$H$4:$H$28,'Base CDI'!$I$4:$I$29,S2200,"Cubic","Extrapolate=Linear","MultiX=Average","Skip=True","Sort=True")</f>
        <v>13.70690243433469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48136</v>
      </c>
      <c r="T2201" s="43">
        <f ca="1">_xll.BInterpol('Base CDI'!$H$4:$H$28,'Base CDI'!$J$4:$J$29,S2201,"Cubic","Extrapolate=Linear","MultiX=Average","Skip=True","Sort=True")</f>
        <v>13.738075833375859</v>
      </c>
      <c r="U2201" s="43">
        <f ca="1">_xll.BInterpol('Base CDI'!$H$4:$H$28,'Base CDI'!$I$4:$I$29,S2201,"Cubic","Extrapolate=Linear","MultiX=Average","Skip=True","Sort=True")</f>
        <v>13.707129702864254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48137</v>
      </c>
      <c r="T2202" s="43">
        <f ca="1">_xll.BInterpol('Base CDI'!$H$4:$H$28,'Base CDI'!$J$4:$J$29,S2202,"Cubic","Extrapolate=Linear","MultiX=Average","Skip=True","Sort=True")</f>
        <v>13.738291032407352</v>
      </c>
      <c r="U2202" s="43">
        <f ca="1">_xll.BInterpol('Base CDI'!$H$4:$H$28,'Base CDI'!$I$4:$I$29,S2202,"Cubic","Extrapolate=Linear","MultiX=Average","Skip=True","Sort=True")</f>
        <v>13.707356772626152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48138</v>
      </c>
      <c r="T2203" s="43">
        <f ca="1">_xll.BInterpol('Base CDI'!$H$4:$H$28,'Base CDI'!$J$4:$J$29,S2203,"Cubic","Extrapolate=Linear","MultiX=Average","Skip=True","Sort=True")</f>
        <v>13.738505972528733</v>
      </c>
      <c r="U2203" s="43">
        <f ca="1">_xll.BInterpol('Base CDI'!$H$4:$H$28,'Base CDI'!$I$4:$I$29,S2203,"Cubic","Extrapolate=Linear","MultiX=Average","Skip=True","Sort=True")</f>
        <v>13.707583643371629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48139</v>
      </c>
      <c r="T2204" s="43">
        <f ca="1">_xll.BInterpol('Base CDI'!$H$4:$H$28,'Base CDI'!$J$4:$J$29,S2204,"Cubic","Extrapolate=Linear","MultiX=Average","Skip=True","Sort=True")</f>
        <v>13.738720653715379</v>
      </c>
      <c r="U2204" s="43">
        <f ca="1">_xll.BInterpol('Base CDI'!$H$4:$H$28,'Base CDI'!$I$4:$I$29,S2204,"Cubic","Extrapolate=Linear","MultiX=Average","Skip=True","Sort=True")</f>
        <v>13.707810314851928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48140</v>
      </c>
      <c r="T2205" s="43">
        <f ca="1">_xll.BInterpol('Base CDI'!$H$4:$H$28,'Base CDI'!$J$4:$J$29,S2205,"Cubic","Extrapolate=Linear","MultiX=Average","Skip=True","Sort=True")</f>
        <v>13.738935075942665</v>
      </c>
      <c r="U2205" s="43">
        <f ca="1">_xll.BInterpol('Base CDI'!$H$4:$H$28,'Base CDI'!$I$4:$I$29,S2205,"Cubic","Extrapolate=Linear","MultiX=Average","Skip=True","Sort=True")</f>
        <v>13.708036786818292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48141</v>
      </c>
      <c r="T2206" s="43">
        <f ca="1">_xll.BInterpol('Base CDI'!$H$4:$H$28,'Base CDI'!$J$4:$J$29,S2206,"Cubic","Extrapolate=Linear","MultiX=Average","Skip=True","Sort=True")</f>
        <v>13.739149239185966</v>
      </c>
      <c r="U2206" s="43">
        <f ca="1">_xll.BInterpol('Base CDI'!$H$4:$H$28,'Base CDI'!$I$4:$I$29,S2206,"Cubic","Extrapolate=Linear","MultiX=Average","Skip=True","Sort=True")</f>
        <v>13.708263059021968</v>
      </c>
    </row>
    <row r="2207" spans="16:21" x14ac:dyDescent="0.25">
      <c r="P2207" s="10">
        <v>37722</v>
      </c>
      <c r="Q2207">
        <v>8.798133</v>
      </c>
      <c r="S2207" s="42">
        <f t="shared" ca="1" si="39"/>
        <v>48142</v>
      </c>
      <c r="T2207" s="43">
        <f ca="1">_xll.BInterpol('Base CDI'!$H$4:$H$28,'Base CDI'!$J$4:$J$29,S2207,"Cubic","Extrapolate=Linear","MultiX=Average","Skip=True","Sort=True")</f>
        <v>13.739363143420659</v>
      </c>
      <c r="U2207" s="43">
        <f ca="1">_xll.BInterpol('Base CDI'!$H$4:$H$28,'Base CDI'!$I$4:$I$29,S2207,"Cubic","Extrapolate=Linear","MultiX=Average","Skip=True","Sort=True")</f>
        <v>13.708489131214197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48143</v>
      </c>
      <c r="T2208" s="43">
        <f ca="1">_xll.BInterpol('Base CDI'!$H$4:$H$28,'Base CDI'!$J$4:$J$29,S2208,"Cubic","Extrapolate=Linear","MultiX=Average","Skip=True","Sort=True")</f>
        <v>13.739576788622117</v>
      </c>
      <c r="U2208" s="43">
        <f ca="1">_xll.BInterpol('Base CDI'!$H$4:$H$28,'Base CDI'!$I$4:$I$29,S2208,"Cubic","Extrapolate=Linear","MultiX=Average","Skip=True","Sort=True")</f>
        <v>13.708715003146226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48144</v>
      </c>
      <c r="T2209" s="43">
        <f ca="1">_xll.BInterpol('Base CDI'!$H$4:$H$28,'Base CDI'!$J$4:$J$29,S2209,"Cubic","Extrapolate=Linear","MultiX=Average","Skip=True","Sort=True")</f>
        <v>13.739790174765718</v>
      </c>
      <c r="U2209" s="43">
        <f ca="1">_xll.BInterpol('Base CDI'!$H$4:$H$28,'Base CDI'!$I$4:$I$29,S2209,"Cubic","Extrapolate=Linear","MultiX=Average","Skip=True","Sort=True")</f>
        <v>13.708940674569297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48145</v>
      </c>
      <c r="T2210" s="43">
        <f ca="1">_xll.BInterpol('Base CDI'!$H$4:$H$28,'Base CDI'!$J$4:$J$29,S2210,"Cubic","Extrapolate=Linear","MultiX=Average","Skip=True","Sort=True")</f>
        <v>13.740003301826833</v>
      </c>
      <c r="U2210" s="43">
        <f ca="1">_xll.BInterpol('Base CDI'!$H$4:$H$28,'Base CDI'!$I$4:$I$29,S2210,"Cubic","Extrapolate=Linear","MultiX=Average","Skip=True","Sort=True")</f>
        <v>13.709166145234656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48146</v>
      </c>
      <c r="T2211" s="43">
        <f ca="1">_xll.BInterpol('Base CDI'!$H$4:$H$28,'Base CDI'!$J$4:$J$29,S2211,"Cubic","Extrapolate=Linear","MultiX=Average","Skip=True","Sort=True")</f>
        <v>13.740216169780844</v>
      </c>
      <c r="U2211" s="43">
        <f ca="1">_xll.BInterpol('Base CDI'!$H$4:$H$28,'Base CDI'!$I$4:$I$29,S2211,"Cubic","Extrapolate=Linear","MultiX=Average","Skip=True","Sort=True")</f>
        <v>13.709391414893547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48147</v>
      </c>
      <c r="T2212" s="43">
        <f ca="1">_xll.BInterpol('Base CDI'!$H$4:$H$28,'Base CDI'!$J$4:$J$29,S2212,"Cubic","Extrapolate=Linear","MultiX=Average","Skip=True","Sort=True")</f>
        <v>13.740428778603119</v>
      </c>
      <c r="U2212" s="43">
        <f ca="1">_xll.BInterpol('Base CDI'!$H$4:$H$28,'Base CDI'!$I$4:$I$29,S2212,"Cubic","Extrapolate=Linear","MultiX=Average","Skip=True","Sort=True")</f>
        <v>13.709616483297212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48148</v>
      </c>
      <c r="T2213" s="43">
        <f ca="1">_xll.BInterpol('Base CDI'!$H$4:$H$28,'Base CDI'!$J$4:$J$29,S2213,"Cubic","Extrapolate=Linear","MultiX=Average","Skip=True","Sort=True")</f>
        <v>13.74064112826904</v>
      </c>
      <c r="U2213" s="43">
        <f ca="1">_xll.BInterpol('Base CDI'!$H$4:$H$28,'Base CDI'!$I$4:$I$29,S2213,"Cubic","Extrapolate=Linear","MultiX=Average","Skip=True","Sort=True")</f>
        <v>13.709841350196898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48149</v>
      </c>
      <c r="T2214" s="43">
        <f ca="1">_xll.BInterpol('Base CDI'!$H$4:$H$28,'Base CDI'!$J$4:$J$29,S2214,"Cubic","Extrapolate=Linear","MultiX=Average","Skip=True","Sort=True")</f>
        <v>13.740853218753978</v>
      </c>
      <c r="U2214" s="43">
        <f ca="1">_xll.BInterpol('Base CDI'!$H$4:$H$28,'Base CDI'!$I$4:$I$29,S2214,"Cubic","Extrapolate=Linear","MultiX=Average","Skip=True","Sort=True")</f>
        <v>13.710066015343847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48150</v>
      </c>
      <c r="T2215" s="43">
        <f ca="1">_xll.BInterpol('Base CDI'!$H$4:$H$28,'Base CDI'!$J$4:$J$29,S2215,"Cubic","Extrapolate=Linear","MultiX=Average","Skip=True","Sort=True")</f>
        <v>13.74106505003331</v>
      </c>
      <c r="U2215" s="43">
        <f ca="1">_xll.BInterpol('Base CDI'!$H$4:$H$28,'Base CDI'!$I$4:$I$29,S2215,"Cubic","Extrapolate=Linear","MultiX=Average","Skip=True","Sort=True")</f>
        <v>13.710290478489304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48151</v>
      </c>
      <c r="T2216" s="43">
        <f ca="1">_xll.BInterpol('Base CDI'!$H$4:$H$28,'Base CDI'!$J$4:$J$29,S2216,"Cubic","Extrapolate=Linear","MultiX=Average","Skip=True","Sort=True")</f>
        <v>13.74127662208241</v>
      </c>
      <c r="U2216" s="43">
        <f ca="1">_xll.BInterpol('Base CDI'!$H$4:$H$28,'Base CDI'!$I$4:$I$29,S2216,"Cubic","Extrapolate=Linear","MultiX=Average","Skip=True","Sort=True")</f>
        <v>13.710514739384514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48152</v>
      </c>
      <c r="T2217" s="43">
        <f ca="1">_xll.BInterpol('Base CDI'!$H$4:$H$28,'Base CDI'!$J$4:$J$29,S2217,"Cubic","Extrapolate=Linear","MultiX=Average","Skip=True","Sort=True")</f>
        <v>13.741487934876655</v>
      </c>
      <c r="U2217" s="43">
        <f ca="1">_xll.BInterpol('Base CDI'!$H$4:$H$28,'Base CDI'!$I$4:$I$29,S2217,"Cubic","Extrapolate=Linear","MultiX=Average","Skip=True","Sort=True")</f>
        <v>13.710738797780719</v>
      </c>
    </row>
    <row r="2218" spans="16:21" x14ac:dyDescent="0.25">
      <c r="P2218" s="10">
        <v>37741</v>
      </c>
      <c r="Q2218">
        <v>8.888083</v>
      </c>
      <c r="S2218" s="42">
        <f t="shared" ca="1" si="39"/>
        <v>48153</v>
      </c>
      <c r="T2218" s="43">
        <f ca="1">_xll.BInterpol('Base CDI'!$H$4:$H$28,'Base CDI'!$J$4:$J$29,S2218,"Cubic","Extrapolate=Linear","MultiX=Average","Skip=True","Sort=True")</f>
        <v>13.74169898839142</v>
      </c>
      <c r="U2218" s="43">
        <f ca="1">_xll.BInterpol('Base CDI'!$H$4:$H$28,'Base CDI'!$I$4:$I$29,S2218,"Cubic","Extrapolate=Linear","MultiX=Average","Skip=True","Sort=True")</f>
        <v>13.710962653429165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48154</v>
      </c>
      <c r="T2219" s="43">
        <f ca="1">_xll.BInterpol('Base CDI'!$H$4:$H$28,'Base CDI'!$J$4:$J$29,S2219,"Cubic","Extrapolate=Linear","MultiX=Average","Skip=True","Sort=True")</f>
        <v>13.741909782602081</v>
      </c>
      <c r="U2219" s="43">
        <f ca="1">_xll.BInterpol('Base CDI'!$H$4:$H$28,'Base CDI'!$I$4:$I$29,S2219,"Cubic","Extrapolate=Linear","MultiX=Average","Skip=True","Sort=True")</f>
        <v>13.711186306081098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48155</v>
      </c>
      <c r="T2220" s="43">
        <f ca="1">_xll.BInterpol('Base CDI'!$H$4:$H$28,'Base CDI'!$J$4:$J$29,S2220,"Cubic","Extrapolate=Linear","MultiX=Average","Skip=True","Sort=True")</f>
        <v>13.742120317484011</v>
      </c>
      <c r="U2220" s="43">
        <f ca="1">_xll.BInterpol('Base CDI'!$H$4:$H$28,'Base CDI'!$I$4:$I$29,S2220,"Cubic","Extrapolate=Linear","MultiX=Average","Skip=True","Sort=True")</f>
        <v>13.711409755487757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48156</v>
      </c>
      <c r="T2221" s="43">
        <f ca="1">_xll.BInterpol('Base CDI'!$H$4:$H$28,'Base CDI'!$J$4:$J$29,S2221,"Cubic","Extrapolate=Linear","MultiX=Average","Skip=True","Sort=True")</f>
        <v>13.742330593012587</v>
      </c>
      <c r="U2221" s="43">
        <f ca="1">_xll.BInterpol('Base CDI'!$H$4:$H$28,'Base CDI'!$I$4:$I$29,S2221,"Cubic","Extrapolate=Linear","MultiX=Average","Skip=True","Sort=True")</f>
        <v>13.711633001400392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48157</v>
      </c>
      <c r="T2222" s="43">
        <f ca="1">_xll.BInterpol('Base CDI'!$H$4:$H$28,'Base CDI'!$J$4:$J$29,S2222,"Cubic","Extrapolate=Linear","MultiX=Average","Skip=True","Sort=True")</f>
        <v>13.742540609163186</v>
      </c>
      <c r="U2222" s="43">
        <f ca="1">_xll.BInterpol('Base CDI'!$H$4:$H$28,'Base CDI'!$I$4:$I$29,S2222,"Cubic","Extrapolate=Linear","MultiX=Average","Skip=True","Sort=True")</f>
        <v>13.711856043570242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48158</v>
      </c>
      <c r="T2223" s="43">
        <f ca="1">_xll.BInterpol('Base CDI'!$H$4:$H$28,'Base CDI'!$J$4:$J$29,S2223,"Cubic","Extrapolate=Linear","MultiX=Average","Skip=True","Sort=True")</f>
        <v>13.74275036591118</v>
      </c>
      <c r="U2223" s="43">
        <f ca="1">_xll.BInterpol('Base CDI'!$H$4:$H$28,'Base CDI'!$I$4:$I$29,S2223,"Cubic","Extrapolate=Linear","MultiX=Average","Skip=True","Sort=True")</f>
        <v>13.712078881748555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48159</v>
      </c>
      <c r="T2224" s="43">
        <f ca="1">_xll.BInterpol('Base CDI'!$H$4:$H$28,'Base CDI'!$J$4:$J$29,S2224,"Cubic","Extrapolate=Linear","MultiX=Average","Skip=True","Sort=True")</f>
        <v>13.742959863231947</v>
      </c>
      <c r="U2224" s="43">
        <f ca="1">_xll.BInterpol('Base CDI'!$H$4:$H$28,'Base CDI'!$I$4:$I$29,S2224,"Cubic","Extrapolate=Linear","MultiX=Average","Skip=True","Sort=True")</f>
        <v>13.712301515686573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48160</v>
      </c>
      <c r="T2225" s="43">
        <f ca="1">_xll.BInterpol('Base CDI'!$H$4:$H$28,'Base CDI'!$J$4:$J$29,S2225,"Cubic","Extrapolate=Linear","MultiX=Average","Skip=True","Sort=True")</f>
        <v>13.743169101100861</v>
      </c>
      <c r="U2225" s="43">
        <f ca="1">_xll.BInterpol('Base CDI'!$H$4:$H$28,'Base CDI'!$I$4:$I$29,S2225,"Cubic","Extrapolate=Linear","MultiX=Average","Skip=True","Sort=True")</f>
        <v>13.712523945135541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48161</v>
      </c>
      <c r="T2226" s="43">
        <f ca="1">_xll.BInterpol('Base CDI'!$H$4:$H$28,'Base CDI'!$J$4:$J$29,S2226,"Cubic","Extrapolate=Linear","MultiX=Average","Skip=True","Sort=True")</f>
        <v>13.743378079493297</v>
      </c>
      <c r="U2226" s="43">
        <f ca="1">_xll.BInterpol('Base CDI'!$H$4:$H$28,'Base CDI'!$I$4:$I$29,S2226,"Cubic","Extrapolate=Linear","MultiX=Average","Skip=True","Sort=True")</f>
        <v>13.712746169846701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48162</v>
      </c>
      <c r="T2227" s="43">
        <f ca="1">_xll.BInterpol('Base CDI'!$H$4:$H$28,'Base CDI'!$J$4:$J$29,S2227,"Cubic","Extrapolate=Linear","MultiX=Average","Skip=True","Sort=True")</f>
        <v>13.743586798384632</v>
      </c>
      <c r="U2227" s="43">
        <f ca="1">_xll.BInterpol('Base CDI'!$H$4:$H$28,'Base CDI'!$I$4:$I$29,S2227,"Cubic","Extrapolate=Linear","MultiX=Average","Skip=True","Sort=True")</f>
        <v>13.712968189571303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48163</v>
      </c>
      <c r="T2228" s="43">
        <f ca="1">_xll.BInterpol('Base CDI'!$H$4:$H$28,'Base CDI'!$J$4:$J$29,S2228,"Cubic","Extrapolate=Linear","MultiX=Average","Skip=True","Sort=True")</f>
        <v>13.743795257750241</v>
      </c>
      <c r="U2228" s="43">
        <f ca="1">_xll.BInterpol('Base CDI'!$H$4:$H$28,'Base CDI'!$I$4:$I$29,S2228,"Cubic","Extrapolate=Linear","MultiX=Average","Skip=True","Sort=True")</f>
        <v>13.713190004060584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48164</v>
      </c>
      <c r="T2229" s="43">
        <f ca="1">_xll.BInterpol('Base CDI'!$H$4:$H$28,'Base CDI'!$J$4:$J$29,S2229,"Cubic","Extrapolate=Linear","MultiX=Average","Skip=True","Sort=True")</f>
        <v>13.744003457565498</v>
      </c>
      <c r="U2229" s="43">
        <f ca="1">_xll.BInterpol('Base CDI'!$H$4:$H$28,'Base CDI'!$I$4:$I$29,S2229,"Cubic","Extrapolate=Linear","MultiX=Average","Skip=True","Sort=True")</f>
        <v>13.713411613065793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48165</v>
      </c>
      <c r="T2230" s="43">
        <f ca="1">_xll.BInterpol('Base CDI'!$H$4:$H$28,'Base CDI'!$J$4:$J$29,S2230,"Cubic","Extrapolate=Linear","MultiX=Average","Skip=True","Sort=True")</f>
        <v>13.744211397805779</v>
      </c>
      <c r="U2230" s="43">
        <f ca="1">_xll.BInterpol('Base CDI'!$H$4:$H$28,'Base CDI'!$I$4:$I$29,S2230,"Cubic","Extrapolate=Linear","MultiX=Average","Skip=True","Sort=True")</f>
        <v>13.713633016338173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48166</v>
      </c>
      <c r="T2231" s="43">
        <f ca="1">_xll.BInterpol('Base CDI'!$H$4:$H$28,'Base CDI'!$J$4:$J$29,S2231,"Cubic","Extrapolate=Linear","MultiX=Average","Skip=True","Sort=True")</f>
        <v>13.744419078446459</v>
      </c>
      <c r="U2231" s="43">
        <f ca="1">_xll.BInterpol('Base CDI'!$H$4:$H$28,'Base CDI'!$I$4:$I$29,S2231,"Cubic","Extrapolate=Linear","MultiX=Average","Skip=True","Sort=True")</f>
        <v>13.713854213628968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48167</v>
      </c>
      <c r="T2232" s="43">
        <f ca="1">_xll.BInterpol('Base CDI'!$H$4:$H$28,'Base CDI'!$J$4:$J$29,S2232,"Cubic","Extrapolate=Linear","MultiX=Average","Skip=True","Sort=True")</f>
        <v>13.744626499462916</v>
      </c>
      <c r="U2232" s="43">
        <f ca="1">_xll.BInterpol('Base CDI'!$H$4:$H$28,'Base CDI'!$I$4:$I$29,S2232,"Cubic","Extrapolate=Linear","MultiX=Average","Skip=True","Sort=True")</f>
        <v>13.714075204689422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48168</v>
      </c>
      <c r="T2233" s="43">
        <f ca="1">_xll.BInterpol('Base CDI'!$H$4:$H$28,'Base CDI'!$J$4:$J$29,S2233,"Cubic","Extrapolate=Linear","MultiX=Average","Skip=True","Sort=True")</f>
        <v>13.744833660830521</v>
      </c>
      <c r="U2233" s="43">
        <f ca="1">_xll.BInterpol('Base CDI'!$H$4:$H$28,'Base CDI'!$I$4:$I$29,S2233,"Cubic","Extrapolate=Linear","MultiX=Average","Skip=True","Sort=True")</f>
        <v>13.714295989270779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48169</v>
      </c>
      <c r="T2234" s="43">
        <f ca="1">_xll.BInterpol('Base CDI'!$H$4:$H$28,'Base CDI'!$J$4:$J$29,S2234,"Cubic","Extrapolate=Linear","MultiX=Average","Skip=True","Sort=True")</f>
        <v>13.745040562524652</v>
      </c>
      <c r="U2234" s="43">
        <f ca="1">_xll.BInterpol('Base CDI'!$H$4:$H$28,'Base CDI'!$I$4:$I$29,S2234,"Cubic","Extrapolate=Linear","MultiX=Average","Skip=True","Sort=True")</f>
        <v>13.714516567124283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48170</v>
      </c>
      <c r="T2235" s="43">
        <f ca="1">_xll.BInterpol('Base CDI'!$H$4:$H$28,'Base CDI'!$J$4:$J$29,S2235,"Cubic","Extrapolate=Linear","MultiX=Average","Skip=True","Sort=True")</f>
        <v>13.745247204520686</v>
      </c>
      <c r="U2235" s="43">
        <f ca="1">_xll.BInterpol('Base CDI'!$H$4:$H$28,'Base CDI'!$I$4:$I$29,S2235,"Cubic","Extrapolate=Linear","MultiX=Average","Skip=True","Sort=True")</f>
        <v>13.714736938001179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48171</v>
      </c>
      <c r="T2236" s="43">
        <f ca="1">_xll.BInterpol('Base CDI'!$H$4:$H$28,'Base CDI'!$J$4:$J$29,S2236,"Cubic","Extrapolate=Linear","MultiX=Average","Skip=True","Sort=True")</f>
        <v>13.745453586793994</v>
      </c>
      <c r="U2236" s="43">
        <f ca="1">_xll.BInterpol('Base CDI'!$H$4:$H$28,'Base CDI'!$I$4:$I$29,S2236,"Cubic","Extrapolate=Linear","MultiX=Average","Skip=True","Sort=True")</f>
        <v>13.714957101652711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48172</v>
      </c>
      <c r="T2237" s="43">
        <f ca="1">_xll.BInterpol('Base CDI'!$H$4:$H$28,'Base CDI'!$J$4:$J$29,S2237,"Cubic","Extrapolate=Linear","MultiX=Average","Skip=True","Sort=True")</f>
        <v>13.745659709319956</v>
      </c>
      <c r="U2237" s="43">
        <f ca="1">_xll.BInterpol('Base CDI'!$H$4:$H$28,'Base CDI'!$I$4:$I$29,S2237,"Cubic","Extrapolate=Linear","MultiX=Average","Skip=True","Sort=True")</f>
        <v>13.715177057830124</v>
      </c>
    </row>
    <row r="2238" spans="16:21" x14ac:dyDescent="0.25">
      <c r="P2238" s="10">
        <v>37770</v>
      </c>
      <c r="Q2238">
        <v>9.053903</v>
      </c>
      <c r="S2238" s="42">
        <f t="shared" ca="1" si="39"/>
        <v>48173</v>
      </c>
      <c r="T2238" s="43">
        <f ca="1">_xll.BInterpol('Base CDI'!$H$4:$H$28,'Base CDI'!$J$4:$J$29,S2238,"Cubic","Extrapolate=Linear","MultiX=Average","Skip=True","Sort=True")</f>
        <v>13.745865572073942</v>
      </c>
      <c r="U2238" s="43">
        <f ca="1">_xll.BInterpol('Base CDI'!$H$4:$H$28,'Base CDI'!$I$4:$I$29,S2238,"Cubic","Extrapolate=Linear","MultiX=Average","Skip=True","Sort=True")</f>
        <v>13.715396806284659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48174</v>
      </c>
      <c r="T2239" s="43">
        <f ca="1">_xll.BInterpol('Base CDI'!$H$4:$H$28,'Base CDI'!$J$4:$J$29,S2239,"Cubic","Extrapolate=Linear","MultiX=Average","Skip=True","Sort=True")</f>
        <v>13.746071175031332</v>
      </c>
      <c r="U2239" s="43">
        <f ca="1">_xll.BInterpol('Base CDI'!$H$4:$H$28,'Base CDI'!$I$4:$I$29,S2239,"Cubic","Extrapolate=Linear","MultiX=Average","Skip=True","Sort=True")</f>
        <v>13.715616346767563</v>
      </c>
    </row>
    <row r="2240" spans="16:21" x14ac:dyDescent="0.25">
      <c r="P2240" s="10">
        <v>37774</v>
      </c>
      <c r="Q2240">
        <v>9.070627</v>
      </c>
      <c r="S2240" s="42">
        <f t="shared" ca="1" si="39"/>
        <v>48175</v>
      </c>
      <c r="T2240" s="43">
        <f ca="1">_xll.BInterpol('Base CDI'!$H$4:$H$28,'Base CDI'!$J$4:$J$29,S2240,"Cubic","Extrapolate=Linear","MultiX=Average","Skip=True","Sort=True")</f>
        <v>13.746276518167502</v>
      </c>
      <c r="U2240" s="43">
        <f ca="1">_xll.BInterpol('Base CDI'!$H$4:$H$28,'Base CDI'!$I$4:$I$29,S2240,"Cubic","Extrapolate=Linear","MultiX=Average","Skip=True","Sort=True")</f>
        <v>13.71583567903008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48176</v>
      </c>
      <c r="T2241" s="43">
        <f ca="1">_xll.BInterpol('Base CDI'!$H$4:$H$28,'Base CDI'!$J$4:$J$29,S2241,"Cubic","Extrapolate=Linear","MultiX=Average","Skip=True","Sort=True")</f>
        <v>13.746481601457823</v>
      </c>
      <c r="U2241" s="43">
        <f ca="1">_xll.BInterpol('Base CDI'!$H$4:$H$28,'Base CDI'!$I$4:$I$29,S2241,"Cubic","Extrapolate=Linear","MultiX=Average","Skip=True","Sort=True")</f>
        <v>13.716054802823454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48177</v>
      </c>
      <c r="T2242" s="43">
        <f ca="1">_xll.BInterpol('Base CDI'!$H$4:$H$28,'Base CDI'!$J$4:$J$29,S2242,"Cubic","Extrapolate=Linear","MultiX=Average","Skip=True","Sort=True")</f>
        <v>13.746686424877673</v>
      </c>
      <c r="U2242" s="43">
        <f ca="1">_xll.BInterpol('Base CDI'!$H$4:$H$28,'Base CDI'!$I$4:$I$29,S2242,"Cubic","Extrapolate=Linear","MultiX=Average","Skip=True","Sort=True")</f>
        <v>13.716273717898929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48178</v>
      </c>
      <c r="T2243" s="43">
        <f ca="1">_xll.BInterpol('Base CDI'!$H$4:$H$28,'Base CDI'!$J$4:$J$29,S2243,"Cubic","Extrapolate=Linear","MultiX=Average","Skip=True","Sort=True")</f>
        <v>13.746890988402427</v>
      </c>
      <c r="U2243" s="43">
        <f ca="1">_xll.BInterpol('Base CDI'!$H$4:$H$28,'Base CDI'!$I$4:$I$29,S2243,"Cubic","Extrapolate=Linear","MultiX=Average","Skip=True","Sort=True")</f>
        <v>13.716492424007749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48179</v>
      </c>
      <c r="T2244" s="43">
        <f ca="1">_xll.BInterpol('Base CDI'!$H$4:$H$28,'Base CDI'!$J$4:$J$29,S2244,"Cubic","Extrapolate=Linear","MultiX=Average","Skip=True","Sort=True")</f>
        <v>13.74709529200746</v>
      </c>
      <c r="U2244" s="43">
        <f ca="1">_xll.BInterpol('Base CDI'!$H$4:$H$28,'Base CDI'!$I$4:$I$29,S2244,"Cubic","Extrapolate=Linear","MultiX=Average","Skip=True","Sort=True")</f>
        <v>13.716710920901157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48180</v>
      </c>
      <c r="T2245" s="43">
        <f ca="1">_xll.BInterpol('Base CDI'!$H$4:$H$28,'Base CDI'!$J$4:$J$29,S2245,"Cubic","Extrapolate=Linear","MultiX=Average","Skip=True","Sort=True")</f>
        <v>13.747299335668147</v>
      </c>
      <c r="U2245" s="43">
        <f ca="1">_xll.BInterpol('Base CDI'!$H$4:$H$28,'Base CDI'!$I$4:$I$29,S2245,"Cubic","Extrapolate=Linear","MultiX=Average","Skip=True","Sort=True")</f>
        <v>13.716929208330399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48181</v>
      </c>
      <c r="T2246" s="43">
        <f ca="1">_xll.BInterpol('Base CDI'!$H$4:$H$28,'Base CDI'!$J$4:$J$29,S2246,"Cubic","Extrapolate=Linear","MultiX=Average","Skip=True","Sort=True")</f>
        <v>13.747503119359866</v>
      </c>
      <c r="U2246" s="43">
        <f ca="1">_xll.BInterpol('Base CDI'!$H$4:$H$28,'Base CDI'!$I$4:$I$29,S2246,"Cubic","Extrapolate=Linear","MultiX=Average","Skip=True","Sort=True")</f>
        <v>13.717147286046719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48182</v>
      </c>
      <c r="T2247" s="43">
        <f ca="1">_xll.BInterpol('Base CDI'!$H$4:$H$28,'Base CDI'!$J$4:$J$29,S2247,"Cubic","Extrapolate=Linear","MultiX=Average","Skip=True","Sort=True")</f>
        <v>13.747706643057988</v>
      </c>
      <c r="U2247" s="43">
        <f ca="1">_xll.BInterpol('Base CDI'!$H$4:$H$28,'Base CDI'!$I$4:$I$29,S2247,"Cubic","Extrapolate=Linear","MultiX=Average","Skip=True","Sort=True")</f>
        <v>13.71736515380136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48183</v>
      </c>
      <c r="T2248" s="43">
        <f ca="1">_xll.BInterpol('Base CDI'!$H$4:$H$28,'Base CDI'!$J$4:$J$29,S2248,"Cubic","Extrapolate=Linear","MultiX=Average","Skip=True","Sort=True")</f>
        <v>13.747909906737892</v>
      </c>
      <c r="U2248" s="43">
        <f ca="1">_xll.BInterpol('Base CDI'!$H$4:$H$28,'Base CDI'!$I$4:$I$29,S2248,"Cubic","Extrapolate=Linear","MultiX=Average","Skip=True","Sort=True")</f>
        <v>13.717582811345569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48184</v>
      </c>
      <c r="T2249" s="43">
        <f ca="1">_xll.BInterpol('Base CDI'!$H$4:$H$28,'Base CDI'!$J$4:$J$29,S2249,"Cubic","Extrapolate=Linear","MultiX=Average","Skip=True","Sort=True")</f>
        <v>13.748112910374953</v>
      </c>
      <c r="U2249" s="43">
        <f ca="1">_xll.BInterpol('Base CDI'!$H$4:$H$28,'Base CDI'!$I$4:$I$29,S2249,"Cubic","Extrapolate=Linear","MultiX=Average","Skip=True","Sort=True")</f>
        <v>13.717800258430586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48185</v>
      </c>
      <c r="T2250" s="43">
        <f ca="1">_xll.BInterpol('Base CDI'!$H$4:$H$28,'Base CDI'!$J$4:$J$29,S2250,"Cubic","Extrapolate=Linear","MultiX=Average","Skip=True","Sort=True")</f>
        <v>13.748315653944545</v>
      </c>
      <c r="U2250" s="43">
        <f ca="1">_xll.BInterpol('Base CDI'!$H$4:$H$28,'Base CDI'!$I$4:$I$29,S2250,"Cubic","Extrapolate=Linear","MultiX=Average","Skip=True","Sort=True")</f>
        <v>13.718017494807658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48186</v>
      </c>
      <c r="T2251" s="43">
        <f ca="1">_xll.BInterpol('Base CDI'!$H$4:$H$28,'Base CDI'!$J$4:$J$29,S2251,"Cubic","Extrapolate=Linear","MultiX=Average","Skip=True","Sort=True")</f>
        <v>13.748518137422042</v>
      </c>
      <c r="U2251" s="43">
        <f ca="1">_xll.BInterpol('Base CDI'!$H$4:$H$28,'Base CDI'!$I$4:$I$29,S2251,"Cubic","Extrapolate=Linear","MultiX=Average","Skip=True","Sort=True")</f>
        <v>13.718234520228028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48187</v>
      </c>
      <c r="T2252" s="43">
        <f ca="1">_xll.BInterpol('Base CDI'!$H$4:$H$28,'Base CDI'!$J$4:$J$29,S2252,"Cubic","Extrapolate=Linear","MultiX=Average","Skip=True","Sort=True")</f>
        <v>13.748720360782825</v>
      </c>
      <c r="U2252" s="43">
        <f ca="1">_xll.BInterpol('Base CDI'!$H$4:$H$28,'Base CDI'!$I$4:$I$29,S2252,"Cubic","Extrapolate=Linear","MultiX=Average","Skip=True","Sort=True")</f>
        <v>13.718451334442941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48188</v>
      </c>
      <c r="T2253" s="43">
        <f ca="1">_xll.BInterpol('Base CDI'!$H$4:$H$28,'Base CDI'!$J$4:$J$29,S2253,"Cubic","Extrapolate=Linear","MultiX=Average","Skip=True","Sort=True")</f>
        <v>13.748922324002262</v>
      </c>
      <c r="U2253" s="43">
        <f ca="1">_xll.BInterpol('Base CDI'!$H$4:$H$28,'Base CDI'!$I$4:$I$29,S2253,"Cubic","Extrapolate=Linear","MultiX=Average","Skip=True","Sort=True")</f>
        <v>13.718667937203641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48189</v>
      </c>
      <c r="T2254" s="43">
        <f ca="1">_xll.BInterpol('Base CDI'!$H$4:$H$28,'Base CDI'!$J$4:$J$29,S2254,"Cubic","Extrapolate=Linear","MultiX=Average","Skip=True","Sort=True")</f>
        <v>13.749124027055734</v>
      </c>
      <c r="U2254" s="43">
        <f ca="1">_xll.BInterpol('Base CDI'!$H$4:$H$28,'Base CDI'!$I$4:$I$29,S2254,"Cubic","Extrapolate=Linear","MultiX=Average","Skip=True","Sort=True")</f>
        <v>13.718884328261373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48190</v>
      </c>
      <c r="T2255" s="43">
        <f ca="1">_xll.BInterpol('Base CDI'!$H$4:$H$28,'Base CDI'!$J$4:$J$29,S2255,"Cubic","Extrapolate=Linear","MultiX=Average","Skip=True","Sort=True")</f>
        <v>13.749325469918613</v>
      </c>
      <c r="U2255" s="43">
        <f ca="1">_xll.BInterpol('Base CDI'!$H$4:$H$28,'Base CDI'!$I$4:$I$29,S2255,"Cubic","Extrapolate=Linear","MultiX=Average","Skip=True","Sort=True")</f>
        <v>13.719100507367379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48191</v>
      </c>
      <c r="T2256" s="43">
        <f ca="1">_xll.BInterpol('Base CDI'!$H$4:$H$28,'Base CDI'!$J$4:$J$29,S2256,"Cubic","Extrapolate=Linear","MultiX=Average","Skip=True","Sort=True")</f>
        <v>13.749526652566276</v>
      </c>
      <c r="U2256" s="43">
        <f ca="1">_xll.BInterpol('Base CDI'!$H$4:$H$28,'Base CDI'!$I$4:$I$29,S2256,"Cubic","Extrapolate=Linear","MultiX=Average","Skip=True","Sort=True")</f>
        <v>13.719316474272905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48192</v>
      </c>
      <c r="T2257" s="43">
        <f ca="1">_xll.BInterpol('Base CDI'!$H$4:$H$28,'Base CDI'!$J$4:$J$29,S2257,"Cubic","Extrapolate=Linear","MultiX=Average","Skip=True","Sort=True")</f>
        <v>13.749727574974099</v>
      </c>
      <c r="U2257" s="43">
        <f ca="1">_xll.BInterpol('Base CDI'!$H$4:$H$28,'Base CDI'!$I$4:$I$29,S2257,"Cubic","Extrapolate=Linear","MultiX=Average","Skip=True","Sort=True")</f>
        <v>13.719532228729193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48193</v>
      </c>
      <c r="T2258" s="43">
        <f ca="1">_xll.BInterpol('Base CDI'!$H$4:$H$28,'Base CDI'!$J$4:$J$29,S2258,"Cubic","Extrapolate=Linear","MultiX=Average","Skip=True","Sort=True")</f>
        <v>13.749928237117457</v>
      </c>
      <c r="U2258" s="43">
        <f ca="1">_xll.BInterpol('Base CDI'!$H$4:$H$28,'Base CDI'!$I$4:$I$29,S2258,"Cubic","Extrapolate=Linear","MultiX=Average","Skip=True","Sort=True")</f>
        <v>13.719747770487491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48194</v>
      </c>
      <c r="T2259" s="43">
        <f ca="1">_xll.BInterpol('Base CDI'!$H$4:$H$28,'Base CDI'!$J$4:$J$29,S2259,"Cubic","Extrapolate=Linear","MultiX=Average","Skip=True","Sort=True")</f>
        <v>13.750128638971724</v>
      </c>
      <c r="U2259" s="43">
        <f ca="1">_xll.BInterpol('Base CDI'!$H$4:$H$28,'Base CDI'!$I$4:$I$29,S2259,"Cubic","Extrapolate=Linear","MultiX=Average","Skip=True","Sort=True")</f>
        <v>13.71996309929904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48195</v>
      </c>
      <c r="T2260" s="43">
        <f ca="1">_xll.BInterpol('Base CDI'!$H$4:$H$28,'Base CDI'!$J$4:$J$29,S2260,"Cubic","Extrapolate=Linear","MultiX=Average","Skip=True","Sort=True")</f>
        <v>13.750328780512275</v>
      </c>
      <c r="U2260" s="43">
        <f ca="1">_xll.BInterpol('Base CDI'!$H$4:$H$28,'Base CDI'!$I$4:$I$29,S2260,"Cubic","Extrapolate=Linear","MultiX=Average","Skip=True","Sort=True")</f>
        <v>13.720178214915084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48196</v>
      </c>
      <c r="T2261" s="43">
        <f ca="1">_xll.BInterpol('Base CDI'!$H$4:$H$28,'Base CDI'!$J$4:$J$29,S2261,"Cubic","Extrapolate=Linear","MultiX=Average","Skip=True","Sort=True")</f>
        <v>13.750528661714487</v>
      </c>
      <c r="U2261" s="43">
        <f ca="1">_xll.BInterpol('Base CDI'!$H$4:$H$28,'Base CDI'!$I$4:$I$29,S2261,"Cubic","Extrapolate=Linear","MultiX=Average","Skip=True","Sort=True")</f>
        <v>13.72039311708687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48197</v>
      </c>
      <c r="T2262" s="43">
        <f ca="1">_xll.BInterpol('Base CDI'!$H$4:$H$28,'Base CDI'!$J$4:$J$29,S2262,"Cubic","Extrapolate=Linear","MultiX=Average","Skip=True","Sort=True")</f>
        <v>13.750728282553736</v>
      </c>
      <c r="U2262" s="43">
        <f ca="1">_xll.BInterpol('Base CDI'!$H$4:$H$28,'Base CDI'!$I$4:$I$29,S2262,"Cubic","Extrapolate=Linear","MultiX=Average","Skip=True","Sort=True")</f>
        <v>13.720607805565638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48198</v>
      </c>
      <c r="T2263" s="43">
        <f ca="1">_xll.BInterpol('Base CDI'!$H$4:$H$28,'Base CDI'!$J$4:$J$29,S2263,"Cubic","Extrapolate=Linear","MultiX=Average","Skip=True","Sort=True")</f>
        <v>13.750927643005395</v>
      </c>
      <c r="U2263" s="43">
        <f ca="1">_xll.BInterpol('Base CDI'!$H$4:$H$28,'Base CDI'!$I$4:$I$29,S2263,"Cubic","Extrapolate=Linear","MultiX=Average","Skip=True","Sort=True")</f>
        <v>13.720822280102638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48199</v>
      </c>
      <c r="T2264" s="43">
        <f ca="1">_xll.BInterpol('Base CDI'!$H$4:$H$28,'Base CDI'!$J$4:$J$29,S2264,"Cubic","Extrapolate=Linear","MultiX=Average","Skip=True","Sort=True")</f>
        <v>13.751126743044841</v>
      </c>
      <c r="U2264" s="43">
        <f ca="1">_xll.BInterpol('Base CDI'!$H$4:$H$28,'Base CDI'!$I$4:$I$29,S2264,"Cubic","Extrapolate=Linear","MultiX=Average","Skip=True","Sort=True")</f>
        <v>13.721036540449109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48200</v>
      </c>
      <c r="T2265" s="43">
        <f ca="1">_xll.BInterpol('Base CDI'!$H$4:$H$28,'Base CDI'!$J$4:$J$29,S2265,"Cubic","Extrapolate=Linear","MultiX=Average","Skip=True","Sort=True")</f>
        <v>13.751325582647448</v>
      </c>
      <c r="U2265" s="43">
        <f ca="1">_xll.BInterpol('Base CDI'!$H$4:$H$28,'Base CDI'!$I$4:$I$29,S2265,"Cubic","Extrapolate=Linear","MultiX=Average","Skip=True","Sort=True")</f>
        <v>13.721250586356296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48201</v>
      </c>
      <c r="T2266" s="43">
        <f ca="1">_xll.BInterpol('Base CDI'!$H$4:$H$28,'Base CDI'!$J$4:$J$29,S2266,"Cubic","Extrapolate=Linear","MultiX=Average","Skip=True","Sort=True")</f>
        <v>13.751524161788595</v>
      </c>
      <c r="U2266" s="43">
        <f ca="1">_xll.BInterpol('Base CDI'!$H$4:$H$28,'Base CDI'!$I$4:$I$29,S2266,"Cubic","Extrapolate=Linear","MultiX=Average","Skip=True","Sort=True")</f>
        <v>13.721464417575445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48202</v>
      </c>
      <c r="T2267" s="43">
        <f ca="1">_xll.BInterpol('Base CDI'!$H$4:$H$28,'Base CDI'!$J$4:$J$29,S2267,"Cubic","Extrapolate=Linear","MultiX=Average","Skip=True","Sort=True")</f>
        <v>13.751722480443652</v>
      </c>
      <c r="U2267" s="43">
        <f ca="1">_xll.BInterpol('Base CDI'!$H$4:$H$28,'Base CDI'!$I$4:$I$29,S2267,"Cubic","Extrapolate=Linear","MultiX=Average","Skip=True","Sort=True")</f>
        <v>13.721678033857801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48203</v>
      </c>
      <c r="T2268" s="43">
        <f ca="1">_xll.BInterpol('Base CDI'!$H$4:$H$28,'Base CDI'!$J$4:$J$29,S2268,"Cubic","Extrapolate=Linear","MultiX=Average","Skip=True","Sort=True")</f>
        <v>13.751920538587999</v>
      </c>
      <c r="U2268" s="43">
        <f ca="1">_xll.BInterpol('Base CDI'!$H$4:$H$28,'Base CDI'!$I$4:$I$29,S2268,"Cubic","Extrapolate=Linear","MultiX=Average","Skip=True","Sort=True")</f>
        <v>13.721891434954605</v>
      </c>
    </row>
    <row r="2269" spans="16:21" x14ac:dyDescent="0.25">
      <c r="P2269" s="10">
        <v>37816</v>
      </c>
      <c r="Q2269">
        <v>9.314095</v>
      </c>
      <c r="S2269" s="42">
        <f t="shared" ca="1" si="40"/>
        <v>48204</v>
      </c>
      <c r="T2269" s="43">
        <f ca="1">_xll.BInterpol('Base CDI'!$H$4:$H$28,'Base CDI'!$J$4:$J$29,S2269,"Cubic","Extrapolate=Linear","MultiX=Average","Skip=True","Sort=True")</f>
        <v>13.752118336197009</v>
      </c>
      <c r="U2269" s="43">
        <f ca="1">_xll.BInterpol('Base CDI'!$H$4:$H$28,'Base CDI'!$I$4:$I$29,S2269,"Cubic","Extrapolate=Linear","MultiX=Average","Skip=True","Sort=True")</f>
        <v>13.722104620617102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48205</v>
      </c>
      <c r="T2270" s="43">
        <f ca="1">_xll.BInterpol('Base CDI'!$H$4:$H$28,'Base CDI'!$J$4:$J$29,S2270,"Cubic","Extrapolate=Linear","MultiX=Average","Skip=True","Sort=True")</f>
        <v>13.752315873246056</v>
      </c>
      <c r="U2270" s="43">
        <f ca="1">_xll.BInterpol('Base CDI'!$H$4:$H$28,'Base CDI'!$I$4:$I$29,S2270,"Cubic","Extrapolate=Linear","MultiX=Average","Skip=True","Sort=True")</f>
        <v>13.722317590596537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48206</v>
      </c>
      <c r="T2271" s="43">
        <f ca="1">_xll.BInterpol('Base CDI'!$H$4:$H$28,'Base CDI'!$J$4:$J$29,S2271,"Cubic","Extrapolate=Linear","MultiX=Average","Skip=True","Sort=True")</f>
        <v>13.75251314971052</v>
      </c>
      <c r="U2271" s="43">
        <f ca="1">_xll.BInterpol('Base CDI'!$H$4:$H$28,'Base CDI'!$I$4:$I$29,S2271,"Cubic","Extrapolate=Linear","MultiX=Average","Skip=True","Sort=True")</f>
        <v>13.722530344644156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48207</v>
      </c>
      <c r="T2272" s="43">
        <f ca="1">_xll.BInterpol('Base CDI'!$H$4:$H$28,'Base CDI'!$J$4:$J$29,S2272,"Cubic","Extrapolate=Linear","MultiX=Average","Skip=True","Sort=True")</f>
        <v>13.752710165565771</v>
      </c>
      <c r="U2272" s="43">
        <f ca="1">_xll.BInterpol('Base CDI'!$H$4:$H$28,'Base CDI'!$I$4:$I$29,S2272,"Cubic","Extrapolate=Linear","MultiX=Average","Skip=True","Sort=True")</f>
        <v>13.722742882511199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48208</v>
      </c>
      <c r="T2273" s="43">
        <f ca="1">_xll.BInterpol('Base CDI'!$H$4:$H$28,'Base CDI'!$J$4:$J$29,S2273,"Cubic","Extrapolate=Linear","MultiX=Average","Skip=True","Sort=True")</f>
        <v>13.75290692078719</v>
      </c>
      <c r="U2273" s="43">
        <f ca="1">_xll.BInterpol('Base CDI'!$H$4:$H$28,'Base CDI'!$I$4:$I$29,S2273,"Cubic","Extrapolate=Linear","MultiX=Average","Skip=True","Sort=True")</f>
        <v>13.722955203948914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48209</v>
      </c>
      <c r="T2274" s="43">
        <f ca="1">_xll.BInterpol('Base CDI'!$H$4:$H$28,'Base CDI'!$J$4:$J$29,S2274,"Cubic","Extrapolate=Linear","MultiX=Average","Skip=True","Sort=True")</f>
        <v>13.753103415350147</v>
      </c>
      <c r="U2274" s="43">
        <f ca="1">_xll.BInterpol('Base CDI'!$H$4:$H$28,'Base CDI'!$I$4:$I$29,S2274,"Cubic","Extrapolate=Linear","MultiX=Average","Skip=True","Sort=True")</f>
        <v>13.723167308708543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48210</v>
      </c>
      <c r="T2275" s="43">
        <f ca="1">_xll.BInterpol('Base CDI'!$H$4:$H$28,'Base CDI'!$J$4:$J$29,S2275,"Cubic","Extrapolate=Linear","MultiX=Average","Skip=True","Sort=True")</f>
        <v>13.753299649230019</v>
      </c>
      <c r="U2275" s="43">
        <f ca="1">_xll.BInterpol('Base CDI'!$H$4:$H$28,'Base CDI'!$I$4:$I$29,S2275,"Cubic","Extrapolate=Linear","MultiX=Average","Skip=True","Sort=True")</f>
        <v>13.72337919654133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48211</v>
      </c>
      <c r="T2276" s="43">
        <f ca="1">_xll.BInterpol('Base CDI'!$H$4:$H$28,'Base CDI'!$J$4:$J$29,S2276,"Cubic","Extrapolate=Linear","MultiX=Average","Skip=True","Sort=True")</f>
        <v>13.753495622402184</v>
      </c>
      <c r="U2276" s="43">
        <f ca="1">_xll.BInterpol('Base CDI'!$H$4:$H$28,'Base CDI'!$I$4:$I$29,S2276,"Cubic","Extrapolate=Linear","MultiX=Average","Skip=True","Sort=True")</f>
        <v>13.723590867198521</v>
      </c>
    </row>
    <row r="2277" spans="16:21" x14ac:dyDescent="0.25">
      <c r="P2277" s="10">
        <v>37826</v>
      </c>
      <c r="Q2277">
        <v>9.381748</v>
      </c>
      <c r="S2277" s="42">
        <f t="shared" ca="1" si="40"/>
        <v>48212</v>
      </c>
      <c r="T2277" s="43">
        <f ca="1">_xll.BInterpol('Base CDI'!$H$4:$H$28,'Base CDI'!$J$4:$J$29,S2277,"Cubic","Extrapolate=Linear","MultiX=Average","Skip=True","Sort=True")</f>
        <v>13.753691334842014</v>
      </c>
      <c r="U2277" s="43">
        <f ca="1">_xll.BInterpol('Base CDI'!$H$4:$H$28,'Base CDI'!$I$4:$I$29,S2277,"Cubic","Extrapolate=Linear","MultiX=Average","Skip=True","Sort=True")</f>
        <v>13.723802320431359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48213</v>
      </c>
      <c r="T2278" s="43">
        <f ca="1">_xll.BInterpol('Base CDI'!$H$4:$H$28,'Base CDI'!$J$4:$J$29,S2278,"Cubic","Extrapolate=Linear","MultiX=Average","Skip=True","Sort=True")</f>
        <v>13.753886786524886</v>
      </c>
      <c r="U2278" s="43">
        <f ca="1">_xll.BInterpol('Base CDI'!$H$4:$H$28,'Base CDI'!$I$4:$I$29,S2278,"Cubic","Extrapolate=Linear","MultiX=Average","Skip=True","Sort=True")</f>
        <v>13.724013555991087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48214</v>
      </c>
      <c r="T2279" s="43">
        <f ca="1">_xll.BInterpol('Base CDI'!$H$4:$H$28,'Base CDI'!$J$4:$J$29,S2279,"Cubic","Extrapolate=Linear","MultiX=Average","Skip=True","Sort=True")</f>
        <v>13.754081977426175</v>
      </c>
      <c r="U2279" s="43">
        <f ca="1">_xll.BInterpol('Base CDI'!$H$4:$H$28,'Base CDI'!$I$4:$I$29,S2279,"Cubic","Extrapolate=Linear","MultiX=Average","Skip=True","Sort=True")</f>
        <v>13.724224573628952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48215</v>
      </c>
      <c r="T2280" s="43">
        <f ca="1">_xll.BInterpol('Base CDI'!$H$4:$H$28,'Base CDI'!$J$4:$J$29,S2280,"Cubic","Extrapolate=Linear","MultiX=Average","Skip=True","Sort=True")</f>
        <v>13.754276907521257</v>
      </c>
      <c r="U2280" s="43">
        <f ca="1">_xll.BInterpol('Base CDI'!$H$4:$H$28,'Base CDI'!$I$4:$I$29,S2280,"Cubic","Extrapolate=Linear","MultiX=Average","Skip=True","Sort=True")</f>
        <v>13.724435373096197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48216</v>
      </c>
      <c r="T2281" s="43">
        <f ca="1">_xll.BInterpol('Base CDI'!$H$4:$H$28,'Base CDI'!$J$4:$J$29,S2281,"Cubic","Extrapolate=Linear","MultiX=Average","Skip=True","Sort=True")</f>
        <v>13.754471576785507</v>
      </c>
      <c r="U2281" s="43">
        <f ca="1">_xll.BInterpol('Base CDI'!$H$4:$H$28,'Base CDI'!$I$4:$I$29,S2281,"Cubic","Extrapolate=Linear","MultiX=Average","Skip=True","Sort=True")</f>
        <v>13.724645954144064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48217</v>
      </c>
      <c r="T2282" s="43">
        <f ca="1">_xll.BInterpol('Base CDI'!$H$4:$H$28,'Base CDI'!$J$4:$J$29,S2282,"Cubic","Extrapolate=Linear","MultiX=Average","Skip=True","Sort=True")</f>
        <v>13.754665985194299</v>
      </c>
      <c r="U2282" s="43">
        <f ca="1">_xll.BInterpol('Base CDI'!$H$4:$H$28,'Base CDI'!$I$4:$I$29,S2282,"Cubic","Extrapolate=Linear","MultiX=Average","Skip=True","Sort=True")</f>
        <v>13.7248563165238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48218</v>
      </c>
      <c r="T2283" s="43">
        <f ca="1">_xll.BInterpol('Base CDI'!$H$4:$H$28,'Base CDI'!$J$4:$J$29,S2283,"Cubic","Extrapolate=Linear","MultiX=Average","Skip=True","Sort=True")</f>
        <v>13.75486013272301</v>
      </c>
      <c r="U2283" s="43">
        <f ca="1">_xll.BInterpol('Base CDI'!$H$4:$H$28,'Base CDI'!$I$4:$I$29,S2283,"Cubic","Extrapolate=Linear","MultiX=Average","Skip=True","Sort=True")</f>
        <v>13.72506645998665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48219</v>
      </c>
      <c r="T2284" s="43">
        <f ca="1">_xll.BInterpol('Base CDI'!$H$4:$H$28,'Base CDI'!$J$4:$J$29,S2284,"Cubic","Extrapolate=Linear","MultiX=Average","Skip=True","Sort=True")</f>
        <v>13.755054019347016</v>
      </c>
      <c r="U2284" s="43">
        <f ca="1">_xll.BInterpol('Base CDI'!$H$4:$H$28,'Base CDI'!$I$4:$I$29,S2284,"Cubic","Extrapolate=Linear","MultiX=Average","Skip=True","Sort=True")</f>
        <v>13.725276384283854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48220</v>
      </c>
      <c r="T2285" s="43">
        <f ca="1">_xll.BInterpol('Base CDI'!$H$4:$H$28,'Base CDI'!$J$4:$J$29,S2285,"Cubic","Extrapolate=Linear","MultiX=Average","Skip=True","Sort=True")</f>
        <v>13.75524764504169</v>
      </c>
      <c r="U2285" s="43">
        <f ca="1">_xll.BInterpol('Base CDI'!$H$4:$H$28,'Base CDI'!$I$4:$I$29,S2285,"Cubic","Extrapolate=Linear","MultiX=Average","Skip=True","Sort=True")</f>
        <v>13.725486089166658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48221</v>
      </c>
      <c r="T2286" s="43">
        <f ca="1">_xll.BInterpol('Base CDI'!$H$4:$H$28,'Base CDI'!$J$4:$J$29,S2286,"Cubic","Extrapolate=Linear","MultiX=Average","Skip=True","Sort=True")</f>
        <v>13.755441009782411</v>
      </c>
      <c r="U2286" s="43">
        <f ca="1">_xll.BInterpol('Base CDI'!$H$4:$H$28,'Base CDI'!$I$4:$I$29,S2286,"Cubic","Extrapolate=Linear","MultiX=Average","Skip=True","Sort=True")</f>
        <v>13.725695574386309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48222</v>
      </c>
      <c r="T2287" s="43">
        <f ca="1">_xll.BInterpol('Base CDI'!$H$4:$H$28,'Base CDI'!$J$4:$J$29,S2287,"Cubic","Extrapolate=Linear","MultiX=Average","Skip=True","Sort=True")</f>
        <v>13.755634113544549</v>
      </c>
      <c r="U2287" s="43">
        <f ca="1">_xll.BInterpol('Base CDI'!$H$4:$H$28,'Base CDI'!$I$4:$I$29,S2287,"Cubic","Extrapolate=Linear","MultiX=Average","Skip=True","Sort=True")</f>
        <v>13.725904839694048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48223</v>
      </c>
      <c r="T2288" s="43">
        <f ca="1">_xll.BInterpol('Base CDI'!$H$4:$H$28,'Base CDI'!$J$4:$J$29,S2288,"Cubic","Extrapolate=Linear","MultiX=Average","Skip=True","Sort=True")</f>
        <v>13.755826956303483</v>
      </c>
      <c r="U2288" s="43">
        <f ca="1">_xll.BInterpol('Base CDI'!$H$4:$H$28,'Base CDI'!$I$4:$I$29,S2288,"Cubic","Extrapolate=Linear","MultiX=Average","Skip=True","Sort=True")</f>
        <v>13.726113884841119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48224</v>
      </c>
      <c r="T2289" s="43">
        <f ca="1">_xll.BInterpol('Base CDI'!$H$4:$H$28,'Base CDI'!$J$4:$J$29,S2289,"Cubic","Extrapolate=Linear","MultiX=Average","Skip=True","Sort=True")</f>
        <v>13.75601953803459</v>
      </c>
      <c r="U2289" s="43">
        <f ca="1">_xll.BInterpol('Base CDI'!$H$4:$H$28,'Base CDI'!$I$4:$I$29,S2289,"Cubic","Extrapolate=Linear","MultiX=Average","Skip=True","Sort=True")</f>
        <v>13.726322709578769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48225</v>
      </c>
      <c r="T2290" s="43">
        <f ca="1">_xll.BInterpol('Base CDI'!$H$4:$H$28,'Base CDI'!$J$4:$J$29,S2290,"Cubic","Extrapolate=Linear","MultiX=Average","Skip=True","Sort=True")</f>
        <v>13.756211858713241</v>
      </c>
      <c r="U2290" s="43">
        <f ca="1">_xll.BInterpol('Base CDI'!$H$4:$H$28,'Base CDI'!$I$4:$I$29,S2290,"Cubic","Extrapolate=Linear","MultiX=Average","Skip=True","Sort=True")</f>
        <v>13.726531313658239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48226</v>
      </c>
      <c r="T2291" s="43">
        <f ca="1">_xll.BInterpol('Base CDI'!$H$4:$H$28,'Base CDI'!$J$4:$J$29,S2291,"Cubic","Extrapolate=Linear","MultiX=Average","Skip=True","Sort=True")</f>
        <v>13.756403918314813</v>
      </c>
      <c r="U2291" s="43">
        <f ca="1">_xll.BInterpol('Base CDI'!$H$4:$H$28,'Base CDI'!$I$4:$I$29,S2291,"Cubic","Extrapolate=Linear","MultiX=Average","Skip=True","Sort=True")</f>
        <v>13.726739696830775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48227</v>
      </c>
      <c r="T2292" s="43">
        <f ca="1">_xll.BInterpol('Base CDI'!$H$4:$H$28,'Base CDI'!$J$4:$J$29,S2292,"Cubic","Extrapolate=Linear","MultiX=Average","Skip=True","Sort=True")</f>
        <v>13.756595716814683</v>
      </c>
      <c r="U2292" s="43">
        <f ca="1">_xll.BInterpol('Base CDI'!$H$4:$H$28,'Base CDI'!$I$4:$I$29,S2292,"Cubic","Extrapolate=Linear","MultiX=Average","Skip=True","Sort=True")</f>
        <v>13.726947858847621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48228</v>
      </c>
      <c r="T2293" s="43">
        <f ca="1">_xll.BInterpol('Base CDI'!$H$4:$H$28,'Base CDI'!$J$4:$J$29,S2293,"Cubic","Extrapolate=Linear","MultiX=Average","Skip=True","Sort=True")</f>
        <v>13.756787254188225</v>
      </c>
      <c r="U2293" s="43">
        <f ca="1">_xll.BInterpol('Base CDI'!$H$4:$H$28,'Base CDI'!$I$4:$I$29,S2293,"Cubic","Extrapolate=Linear","MultiX=Average","Skip=True","Sort=True")</f>
        <v>13.727155799460022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48229</v>
      </c>
      <c r="T2294" s="43">
        <f ca="1">_xll.BInterpol('Base CDI'!$H$4:$H$28,'Base CDI'!$J$4:$J$29,S2294,"Cubic","Extrapolate=Linear","MultiX=Average","Skip=True","Sort=True")</f>
        <v>13.756978530410816</v>
      </c>
      <c r="U2294" s="43">
        <f ca="1">_xll.BInterpol('Base CDI'!$H$4:$H$28,'Base CDI'!$I$4:$I$29,S2294,"Cubic","Extrapolate=Linear","MultiX=Average","Skip=True","Sort=True")</f>
        <v>13.727363518419219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48230</v>
      </c>
      <c r="T2295" s="43">
        <f ca="1">_xll.BInterpol('Base CDI'!$H$4:$H$28,'Base CDI'!$J$4:$J$29,S2295,"Cubic","Extrapolate=Linear","MultiX=Average","Skip=True","Sort=True")</f>
        <v>13.757169545457828</v>
      </c>
      <c r="U2295" s="43">
        <f ca="1">_xll.BInterpol('Base CDI'!$H$4:$H$28,'Base CDI'!$I$4:$I$29,S2295,"Cubic","Extrapolate=Linear","MultiX=Average","Skip=True","Sort=True")</f>
        <v>13.72757101547646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48231</v>
      </c>
      <c r="T2296" s="43">
        <f ca="1">_xll.BInterpol('Base CDI'!$H$4:$H$28,'Base CDI'!$J$4:$J$29,S2296,"Cubic","Extrapolate=Linear","MultiX=Average","Skip=True","Sort=True")</f>
        <v>13.75736029930464</v>
      </c>
      <c r="U2296" s="43">
        <f ca="1">_xll.BInterpol('Base CDI'!$H$4:$H$28,'Base CDI'!$I$4:$I$29,S2296,"Cubic","Extrapolate=Linear","MultiX=Average","Skip=True","Sort=True")</f>
        <v>13.727778290382988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48232</v>
      </c>
      <c r="T2297" s="43">
        <f ca="1">_xll.BInterpol('Base CDI'!$H$4:$H$28,'Base CDI'!$J$4:$J$29,S2297,"Cubic","Extrapolate=Linear","MultiX=Average","Skip=True","Sort=True")</f>
        <v>13.757550791926624</v>
      </c>
      <c r="U2297" s="43">
        <f ca="1">_xll.BInterpol('Base CDI'!$H$4:$H$28,'Base CDI'!$I$4:$I$29,S2297,"Cubic","Extrapolate=Linear","MultiX=Average","Skip=True","Sort=True")</f>
        <v>13.727985342890044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48233</v>
      </c>
      <c r="T2298" s="43">
        <f ca="1">_xll.BInterpol('Base CDI'!$H$4:$H$28,'Base CDI'!$J$4:$J$29,S2298,"Cubic","Extrapolate=Linear","MultiX=Average","Skip=True","Sort=True")</f>
        <v>13.757741023299157</v>
      </c>
      <c r="U2298" s="43">
        <f ca="1">_xll.BInterpol('Base CDI'!$H$4:$H$28,'Base CDI'!$I$4:$I$29,S2298,"Cubic","Extrapolate=Linear","MultiX=Average","Skip=True","Sort=True")</f>
        <v>13.728192172748876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48234</v>
      </c>
      <c r="T2299" s="43">
        <f ca="1">_xll.BInterpol('Base CDI'!$H$4:$H$28,'Base CDI'!$J$4:$J$29,S2299,"Cubic","Extrapolate=Linear","MultiX=Average","Skip=True","Sort=True")</f>
        <v>13.757930993397617</v>
      </c>
      <c r="U2299" s="43">
        <f ca="1">_xll.BInterpol('Base CDI'!$H$4:$H$28,'Base CDI'!$I$4:$I$29,S2299,"Cubic","Extrapolate=Linear","MultiX=Average","Skip=True","Sort=True")</f>
        <v>13.728398779710728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48235</v>
      </c>
      <c r="T2300" s="43">
        <f ca="1">_xll.BInterpol('Base CDI'!$H$4:$H$28,'Base CDI'!$J$4:$J$29,S2300,"Cubic","Extrapolate=Linear","MultiX=Average","Skip=True","Sort=True")</f>
        <v>13.758120702197374</v>
      </c>
      <c r="U2300" s="43">
        <f ca="1">_xll.BInterpol('Base CDI'!$H$4:$H$28,'Base CDI'!$I$4:$I$29,S2300,"Cubic","Extrapolate=Linear","MultiX=Average","Skip=True","Sort=True")</f>
        <v>13.728605163526844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48236</v>
      </c>
      <c r="T2301" s="43">
        <f ca="1">_xll.BInterpol('Base CDI'!$H$4:$H$28,'Base CDI'!$J$4:$J$29,S2301,"Cubic","Extrapolate=Linear","MultiX=Average","Skip=True","Sort=True")</f>
        <v>13.758310149673807</v>
      </c>
      <c r="U2301" s="43">
        <f ca="1">_xll.BInterpol('Base CDI'!$H$4:$H$28,'Base CDI'!$I$4:$I$29,S2301,"Cubic","Extrapolate=Linear","MultiX=Average","Skip=True","Sort=True")</f>
        <v>13.728811323948467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48237</v>
      </c>
      <c r="T2302" s="43">
        <f ca="1">_xll.BInterpol('Base CDI'!$H$4:$H$28,'Base CDI'!$J$4:$J$29,S2302,"Cubic","Extrapolate=Linear","MultiX=Average","Skip=True","Sort=True")</f>
        <v>13.758499335802291</v>
      </c>
      <c r="U2302" s="43">
        <f ca="1">_xll.BInterpol('Base CDI'!$H$4:$H$28,'Base CDI'!$I$4:$I$29,S2302,"Cubic","Extrapolate=Linear","MultiX=Average","Skip=True","Sort=True")</f>
        <v>13.72901726072684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48238</v>
      </c>
      <c r="T2303" s="43">
        <f ca="1">_xll.BInterpol('Base CDI'!$H$4:$H$28,'Base CDI'!$J$4:$J$29,S2303,"Cubic","Extrapolate=Linear","MultiX=Average","Skip=True","Sort=True")</f>
        <v>13.7586882605582</v>
      </c>
      <c r="U2303" s="43">
        <f ca="1">_xll.BInterpol('Base CDI'!$H$4:$H$28,'Base CDI'!$I$4:$I$29,S2303,"Cubic","Extrapolate=Linear","MultiX=Average","Skip=True","Sort=True")</f>
        <v>13.72922297361321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48239</v>
      </c>
      <c r="T2304" s="43">
        <f ca="1">_xll.BInterpol('Base CDI'!$H$4:$H$28,'Base CDI'!$J$4:$J$29,S2304,"Cubic","Extrapolate=Linear","MultiX=Average","Skip=True","Sort=True")</f>
        <v>13.75887692391691</v>
      </c>
      <c r="U2304" s="43">
        <f ca="1">_xll.BInterpol('Base CDI'!$H$4:$H$28,'Base CDI'!$I$4:$I$29,S2304,"Cubic","Extrapolate=Linear","MultiX=Average","Skip=True","Sort=True")</f>
        <v>13.729428462358818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48240</v>
      </c>
      <c r="T2305" s="43">
        <f ca="1">_xll.BInterpol('Base CDI'!$H$4:$H$28,'Base CDI'!$J$4:$J$29,S2305,"Cubic","Extrapolate=Linear","MultiX=Average","Skip=True","Sort=True")</f>
        <v>13.759065325853799</v>
      </c>
      <c r="U2305" s="43">
        <f ca="1">_xll.BInterpol('Base CDI'!$H$4:$H$28,'Base CDI'!$I$4:$I$29,S2305,"Cubic","Extrapolate=Linear","MultiX=Average","Skip=True","Sort=True")</f>
        <v>13.729633726714912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48241</v>
      </c>
      <c r="T2306" s="43">
        <f ca="1">_xll.BInterpol('Base CDI'!$H$4:$H$28,'Base CDI'!$J$4:$J$29,S2306,"Cubic","Extrapolate=Linear","MultiX=Average","Skip=True","Sort=True")</f>
        <v>13.759253466344237</v>
      </c>
      <c r="U2306" s="43">
        <f ca="1">_xll.BInterpol('Base CDI'!$H$4:$H$28,'Base CDI'!$I$4:$I$29,S2306,"Cubic","Extrapolate=Linear","MultiX=Average","Skip=True","Sort=True")</f>
        <v>13.729838766432735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48242</v>
      </c>
      <c r="T2307" s="43">
        <f ca="1">_xll.BInterpol('Base CDI'!$H$4:$H$28,'Base CDI'!$J$4:$J$29,S2307,"Cubic","Extrapolate=Linear","MultiX=Average","Skip=True","Sort=True")</f>
        <v>13.759441345363603</v>
      </c>
      <c r="U2307" s="43">
        <f ca="1">_xll.BInterpol('Base CDI'!$H$4:$H$28,'Base CDI'!$I$4:$I$29,S2307,"Cubic","Extrapolate=Linear","MultiX=Average","Skip=True","Sort=True")</f>
        <v>13.730043581263528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48243</v>
      </c>
      <c r="T2308" s="43">
        <f ca="1">_xll.BInterpol('Base CDI'!$H$4:$H$28,'Base CDI'!$J$4:$J$29,S2308,"Cubic","Extrapolate=Linear","MultiX=Average","Skip=True","Sort=True")</f>
        <v>13.759628962887273</v>
      </c>
      <c r="U2308" s="43">
        <f ca="1">_xll.BInterpol('Base CDI'!$H$4:$H$28,'Base CDI'!$I$4:$I$29,S2308,"Cubic","Extrapolate=Linear","MultiX=Average","Skip=True","Sort=True")</f>
        <v>13.730248170958539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48244</v>
      </c>
      <c r="T2309" s="43">
        <f ca="1">_xll.BInterpol('Base CDI'!$H$4:$H$28,'Base CDI'!$J$4:$J$29,S2309,"Cubic","Extrapolate=Linear","MultiX=Average","Skip=True","Sort=True")</f>
        <v>13.759816318890621</v>
      </c>
      <c r="U2309" s="43">
        <f ca="1">_xll.BInterpol('Base CDI'!$H$4:$H$28,'Base CDI'!$I$4:$I$29,S2309,"Cubic","Extrapolate=Linear","MultiX=Average","Skip=True","Sort=True")</f>
        <v>13.730452535269011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48245</v>
      </c>
      <c r="T2310" s="43">
        <f ca="1">_xll.BInterpol('Base CDI'!$H$4:$H$28,'Base CDI'!$J$4:$J$29,S2310,"Cubic","Extrapolate=Linear","MultiX=Average","Skip=True","Sort=True")</f>
        <v>13.760003413349022</v>
      </c>
      <c r="U2310" s="43">
        <f ca="1">_xll.BInterpol('Base CDI'!$H$4:$H$28,'Base CDI'!$I$4:$I$29,S2310,"Cubic","Extrapolate=Linear","MultiX=Average","Skip=True","Sort=True")</f>
        <v>13.730656673946189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48246</v>
      </c>
      <c r="T2311" s="43">
        <f ca="1">_xll.BInterpol('Base CDI'!$H$4:$H$28,'Base CDI'!$J$4:$J$29,S2311,"Cubic","Extrapolate=Linear","MultiX=Average","Skip=True","Sort=True")</f>
        <v>13.760190246237851</v>
      </c>
      <c r="U2311" s="43">
        <f ca="1">_xll.BInterpol('Base CDI'!$H$4:$H$28,'Base CDI'!$I$4:$I$29,S2311,"Cubic","Extrapolate=Linear","MultiX=Average","Skip=True","Sort=True")</f>
        <v>13.730860586741315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48247</v>
      </c>
      <c r="T2312" s="43">
        <f ca="1">_xll.BInterpol('Base CDI'!$H$4:$H$28,'Base CDI'!$J$4:$J$29,S2312,"Cubic","Extrapolate=Linear","MultiX=Average","Skip=True","Sort=True")</f>
        <v>13.760376817532485</v>
      </c>
      <c r="U2312" s="43">
        <f ca="1">_xll.BInterpol('Base CDI'!$H$4:$H$28,'Base CDI'!$I$4:$I$29,S2312,"Cubic","Extrapolate=Linear","MultiX=Average","Skip=True","Sort=True")</f>
        <v>13.731064273405634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48248</v>
      </c>
      <c r="T2313" s="43">
        <f ca="1">_xll.BInterpol('Base CDI'!$H$4:$H$28,'Base CDI'!$J$4:$J$29,S2313,"Cubic","Extrapolate=Linear","MultiX=Average","Skip=True","Sort=True")</f>
        <v>13.760563127208298</v>
      </c>
      <c r="U2313" s="43">
        <f ca="1">_xll.BInterpol('Base CDI'!$H$4:$H$28,'Base CDI'!$I$4:$I$29,S2313,"Cubic","Extrapolate=Linear","MultiX=Average","Skip=True","Sort=True")</f>
        <v>13.731267733690391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48249</v>
      </c>
      <c r="T2314" s="43">
        <f ca="1">_xll.BInterpol('Base CDI'!$H$4:$H$28,'Base CDI'!$J$4:$J$29,S2314,"Cubic","Extrapolate=Linear","MultiX=Average","Skip=True","Sort=True")</f>
        <v>13.760749175240667</v>
      </c>
      <c r="U2314" s="43">
        <f ca="1">_xll.BInterpol('Base CDI'!$H$4:$H$28,'Base CDI'!$I$4:$I$29,S2314,"Cubic","Extrapolate=Linear","MultiX=Average","Skip=True","Sort=True")</f>
        <v>13.73147096734683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48250</v>
      </c>
      <c r="T2315" s="43">
        <f ca="1">_xll.BInterpol('Base CDI'!$H$4:$H$28,'Base CDI'!$J$4:$J$29,S2315,"Cubic","Extrapolate=Linear","MultiX=Average","Skip=True","Sort=True")</f>
        <v>13.760934961604965</v>
      </c>
      <c r="U2315" s="43">
        <f ca="1">_xll.BInterpol('Base CDI'!$H$4:$H$28,'Base CDI'!$I$4:$I$29,S2315,"Cubic","Extrapolate=Linear","MultiX=Average","Skip=True","Sort=True")</f>
        <v>13.731673974126194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48251</v>
      </c>
      <c r="T2316" s="43">
        <f ca="1">_xll.BInterpol('Base CDI'!$H$4:$H$28,'Base CDI'!$J$4:$J$29,S2316,"Cubic","Extrapolate=Linear","MultiX=Average","Skip=True","Sort=True")</f>
        <v>13.761120486276569</v>
      </c>
      <c r="U2316" s="43">
        <f ca="1">_xll.BInterpol('Base CDI'!$H$4:$H$28,'Base CDI'!$I$4:$I$29,S2316,"Cubic","Extrapolate=Linear","MultiX=Average","Skip=True","Sort=True")</f>
        <v>13.731876753779728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48252</v>
      </c>
      <c r="T2317" s="43">
        <f ca="1">_xll.BInterpol('Base CDI'!$H$4:$H$28,'Base CDI'!$J$4:$J$29,S2317,"Cubic","Extrapolate=Linear","MultiX=Average","Skip=True","Sort=True")</f>
        <v>13.761305749230855</v>
      </c>
      <c r="U2317" s="43">
        <f ca="1">_xll.BInterpol('Base CDI'!$H$4:$H$28,'Base CDI'!$I$4:$I$29,S2317,"Cubic","Extrapolate=Linear","MultiX=Average","Skip=True","Sort=True")</f>
        <v>13.732079306058678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48253</v>
      </c>
      <c r="T2318" s="43">
        <f ca="1">_xll.BInterpol('Base CDI'!$H$4:$H$28,'Base CDI'!$J$4:$J$29,S2318,"Cubic","Extrapolate=Linear","MultiX=Average","Skip=True","Sort=True")</f>
        <v>13.761490750443196</v>
      </c>
      <c r="U2318" s="43">
        <f ca="1">_xll.BInterpol('Base CDI'!$H$4:$H$28,'Base CDI'!$I$4:$I$29,S2318,"Cubic","Extrapolate=Linear","MultiX=Average","Skip=True","Sort=True")</f>
        <v>13.732281630714285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48254</v>
      </c>
      <c r="T2319" s="43">
        <f ca="1">_xll.BInterpol('Base CDI'!$H$4:$H$28,'Base CDI'!$J$4:$J$29,S2319,"Cubic","Extrapolate=Linear","MultiX=Average","Skip=True","Sort=True")</f>
        <v>13.761675489888969</v>
      </c>
      <c r="U2319" s="43">
        <f ca="1">_xll.BInterpol('Base CDI'!$H$4:$H$28,'Base CDI'!$I$4:$I$29,S2319,"Cubic","Extrapolate=Linear","MultiX=Average","Skip=True","Sort=True")</f>
        <v>13.732483727497796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48255</v>
      </c>
      <c r="T2320" s="43">
        <f ca="1">_xll.BInterpol('Base CDI'!$H$4:$H$28,'Base CDI'!$J$4:$J$29,S2320,"Cubic","Extrapolate=Linear","MultiX=Average","Skip=True","Sort=True")</f>
        <v>13.761859967543549</v>
      </c>
      <c r="U2320" s="43">
        <f ca="1">_xll.BInterpol('Base CDI'!$H$4:$H$28,'Base CDI'!$I$4:$I$29,S2320,"Cubic","Extrapolate=Linear","MultiX=Average","Skip=True","Sort=True")</f>
        <v>13.732685596160453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48256</v>
      </c>
      <c r="T2321" s="43">
        <f ca="1">_xll.BInterpol('Base CDI'!$H$4:$H$28,'Base CDI'!$J$4:$J$29,S2321,"Cubic","Extrapolate=Linear","MultiX=Average","Skip=True","Sort=True")</f>
        <v>13.762044183382312</v>
      </c>
      <c r="U2321" s="43">
        <f ca="1">_xll.BInterpol('Base CDI'!$H$4:$H$28,'Base CDI'!$I$4:$I$29,S2321,"Cubic","Extrapolate=Linear","MultiX=Average","Skip=True","Sort=True")</f>
        <v>13.7328872364535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48257</v>
      </c>
      <c r="T2322" s="43">
        <f ca="1">_xll.BInterpol('Base CDI'!$H$4:$H$28,'Base CDI'!$J$4:$J$29,S2322,"Cubic","Extrapolate=Linear","MultiX=Average","Skip=True","Sort=True")</f>
        <v>13.762228137380633</v>
      </c>
      <c r="U2322" s="43">
        <f ca="1">_xll.BInterpol('Base CDI'!$H$4:$H$28,'Base CDI'!$I$4:$I$29,S2322,"Cubic","Extrapolate=Linear","MultiX=Average","Skip=True","Sort=True")</f>
        <v>13.733088648128183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48258</v>
      </c>
      <c r="T2323" s="43">
        <f ca="1">_xll.BInterpol('Base CDI'!$H$4:$H$28,'Base CDI'!$J$4:$J$29,S2323,"Cubic","Extrapolate=Linear","MultiX=Average","Skip=True","Sort=True")</f>
        <v>13.762411829513887</v>
      </c>
      <c r="U2323" s="43">
        <f ca="1">_xll.BInterpol('Base CDI'!$H$4:$H$28,'Base CDI'!$I$4:$I$29,S2323,"Cubic","Extrapolate=Linear","MultiX=Average","Skip=True","Sort=True")</f>
        <v>13.733289830935744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48259</v>
      </c>
      <c r="T2324" s="43">
        <f ca="1">_xll.BInterpol('Base CDI'!$H$4:$H$28,'Base CDI'!$J$4:$J$29,S2324,"Cubic","Extrapolate=Linear","MultiX=Average","Skip=True","Sort=True")</f>
        <v>13.762595259757449</v>
      </c>
      <c r="U2324" s="43">
        <f ca="1">_xll.BInterpol('Base CDI'!$H$4:$H$28,'Base CDI'!$I$4:$I$29,S2324,"Cubic","Extrapolate=Linear","MultiX=Average","Skip=True","Sort=True")</f>
        <v>13.733490784627431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48260</v>
      </c>
      <c r="T2325" s="43">
        <f ca="1">_xll.BInterpol('Base CDI'!$H$4:$H$28,'Base CDI'!$J$4:$J$29,S2325,"Cubic","Extrapolate=Linear","MultiX=Average","Skip=True","Sort=True")</f>
        <v>13.762778428086696</v>
      </c>
      <c r="U2325" s="43">
        <f ca="1">_xll.BInterpol('Base CDI'!$H$4:$H$28,'Base CDI'!$I$4:$I$29,S2325,"Cubic","Extrapolate=Linear","MultiX=Average","Skip=True","Sort=True")</f>
        <v>13.733691508954484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48261</v>
      </c>
      <c r="T2326" s="43">
        <f ca="1">_xll.BInterpol('Base CDI'!$H$4:$H$28,'Base CDI'!$J$4:$J$29,S2326,"Cubic","Extrapolate=Linear","MultiX=Average","Skip=True","Sort=True")</f>
        <v>13.762961334477001</v>
      </c>
      <c r="U2326" s="43">
        <f ca="1">_xll.BInterpol('Base CDI'!$H$4:$H$28,'Base CDI'!$I$4:$I$29,S2326,"Cubic","Extrapolate=Linear","MultiX=Average","Skip=True","Sort=True")</f>
        <v>13.733892003668149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48262</v>
      </c>
      <c r="T2327" s="43">
        <f ca="1">_xll.BInterpol('Base CDI'!$H$4:$H$28,'Base CDI'!$J$4:$J$29,S2327,"Cubic","Extrapolate=Linear","MultiX=Average","Skip=True","Sort=True")</f>
        <v>13.763143978903742</v>
      </c>
      <c r="U2327" s="43">
        <f ca="1">_xll.BInterpol('Base CDI'!$H$4:$H$28,'Base CDI'!$I$4:$I$29,S2327,"Cubic","Extrapolate=Linear","MultiX=Average","Skip=True","Sort=True")</f>
        <v>13.734092268519671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48263</v>
      </c>
      <c r="T2328" s="43">
        <f ca="1">_xll.BInterpol('Base CDI'!$H$4:$H$28,'Base CDI'!$J$4:$J$29,S2328,"Cubic","Extrapolate=Linear","MultiX=Average","Skip=True","Sort=True")</f>
        <v>13.763326361342292</v>
      </c>
      <c r="U2328" s="43">
        <f ca="1">_xll.BInterpol('Base CDI'!$H$4:$H$28,'Base CDI'!$I$4:$I$29,S2328,"Cubic","Extrapolate=Linear","MultiX=Average","Skip=True","Sort=True")</f>
        <v>13.734292303260291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48264</v>
      </c>
      <c r="T2329" s="43">
        <f ca="1">_xll.BInterpol('Base CDI'!$H$4:$H$28,'Base CDI'!$J$4:$J$29,S2329,"Cubic","Extrapolate=Linear","MultiX=Average","Skip=True","Sort=True")</f>
        <v>13.763508481768028</v>
      </c>
      <c r="U2329" s="43">
        <f ca="1">_xll.BInterpol('Base CDI'!$H$4:$H$28,'Base CDI'!$I$4:$I$29,S2329,"Cubic","Extrapolate=Linear","MultiX=Average","Skip=True","Sort=True")</f>
        <v>13.734492107641259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48265</v>
      </c>
      <c r="T2330" s="43">
        <f ca="1">_xll.BInterpol('Base CDI'!$H$4:$H$28,'Base CDI'!$J$4:$J$29,S2330,"Cubic","Extrapolate=Linear","MultiX=Average","Skip=True","Sort=True")</f>
        <v>13.763690340156323</v>
      </c>
      <c r="U2330" s="43">
        <f ca="1">_xll.BInterpol('Base CDI'!$H$4:$H$28,'Base CDI'!$I$4:$I$29,S2330,"Cubic","Extrapolate=Linear","MultiX=Average","Skip=True","Sort=True")</f>
        <v>13.734691681413812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48266</v>
      </c>
      <c r="T2331" s="43">
        <f ca="1">_xll.BInterpol('Base CDI'!$H$4:$H$28,'Base CDI'!$J$4:$J$29,S2331,"Cubic","Extrapolate=Linear","MultiX=Average","Skip=True","Sort=True")</f>
        <v>13.763871936482555</v>
      </c>
      <c r="U2331" s="43">
        <f ca="1">_xll.BInterpol('Base CDI'!$H$4:$H$28,'Base CDI'!$I$4:$I$29,S2331,"Cubic","Extrapolate=Linear","MultiX=Average","Skip=True","Sort=True")</f>
        <v>13.734891024329199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48267</v>
      </c>
      <c r="T2332" s="43">
        <f ca="1">_xll.BInterpol('Base CDI'!$H$4:$H$28,'Base CDI'!$J$4:$J$29,S2332,"Cubic","Extrapolate=Linear","MultiX=Average","Skip=True","Sort=True")</f>
        <v>13.764053270722099</v>
      </c>
      <c r="U2332" s="43">
        <f ca="1">_xll.BInterpol('Base CDI'!$H$4:$H$28,'Base CDI'!$I$4:$I$29,S2332,"Cubic","Extrapolate=Linear","MultiX=Average","Skip=True","Sort=True")</f>
        <v>13.735090136138664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48268</v>
      </c>
      <c r="T2333" s="43">
        <f ca="1">_xll.BInterpol('Base CDI'!$H$4:$H$28,'Base CDI'!$J$4:$J$29,S2333,"Cubic","Extrapolate=Linear","MultiX=Average","Skip=True","Sort=True")</f>
        <v>13.764234342850331</v>
      </c>
      <c r="U2333" s="43">
        <f ca="1">_xll.BInterpol('Base CDI'!$H$4:$H$28,'Base CDI'!$I$4:$I$29,S2333,"Cubic","Extrapolate=Linear","MultiX=Average","Skip=True","Sort=True")</f>
        <v>13.73528901659345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48269</v>
      </c>
      <c r="T2334" s="43">
        <f ca="1">_xll.BInterpol('Base CDI'!$H$4:$H$28,'Base CDI'!$J$4:$J$29,S2334,"Cubic","Extrapolate=Linear","MultiX=Average","Skip=True","Sort=True")</f>
        <v>13.764415152842624</v>
      </c>
      <c r="U2334" s="43">
        <f ca="1">_xll.BInterpol('Base CDI'!$H$4:$H$28,'Base CDI'!$I$4:$I$29,S2334,"Cubic","Extrapolate=Linear","MultiX=Average","Skip=True","Sort=True")</f>
        <v>13.735487665444801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48270</v>
      </c>
      <c r="T2335" s="43">
        <f ca="1">_xll.BInterpol('Base CDI'!$H$4:$H$28,'Base CDI'!$J$4:$J$29,S2335,"Cubic","Extrapolate=Linear","MultiX=Average","Skip=True","Sort=True")</f>
        <v>13.764595700674354</v>
      </c>
      <c r="U2335" s="43">
        <f ca="1">_xll.BInterpol('Base CDI'!$H$4:$H$28,'Base CDI'!$I$4:$I$29,S2335,"Cubic","Extrapolate=Linear","MultiX=Average","Skip=True","Sort=True")</f>
        <v>13.73568608244396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48271</v>
      </c>
      <c r="T2336" s="43">
        <f ca="1">_xll.BInterpol('Base CDI'!$H$4:$H$28,'Base CDI'!$J$4:$J$29,S2336,"Cubic","Extrapolate=Linear","MultiX=Average","Skip=True","Sort=True")</f>
        <v>13.764775986320899</v>
      </c>
      <c r="U2336" s="43">
        <f ca="1">_xll.BInterpol('Base CDI'!$H$4:$H$28,'Base CDI'!$I$4:$I$29,S2336,"Cubic","Extrapolate=Linear","MultiX=Average","Skip=True","Sort=True")</f>
        <v>13.735884267342174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48272</v>
      </c>
      <c r="T2337" s="43">
        <f ca="1">_xll.BInterpol('Base CDI'!$H$4:$H$28,'Base CDI'!$J$4:$J$29,S2337,"Cubic","Extrapolate=Linear","MultiX=Average","Skip=True","Sort=True")</f>
        <v>13.764956009757629</v>
      </c>
      <c r="U2337" s="43">
        <f ca="1">_xll.BInterpol('Base CDI'!$H$4:$H$28,'Base CDI'!$I$4:$I$29,S2337,"Cubic","Extrapolate=Linear","MultiX=Average","Skip=True","Sort=True")</f>
        <v>13.736082219890685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48273</v>
      </c>
      <c r="T2338" s="43">
        <f ca="1">_xll.BInterpol('Base CDI'!$H$4:$H$28,'Base CDI'!$J$4:$J$29,S2338,"Cubic","Extrapolate=Linear","MultiX=Average","Skip=True","Sort=True")</f>
        <v>13.765135770959926</v>
      </c>
      <c r="U2338" s="43">
        <f ca="1">_xll.BInterpol('Base CDI'!$H$4:$H$28,'Base CDI'!$I$4:$I$29,S2338,"Cubic","Extrapolate=Linear","MultiX=Average","Skip=True","Sort=True")</f>
        <v>13.736279939840738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48274</v>
      </c>
      <c r="T2339" s="43">
        <f ca="1">_xll.BInterpol('Base CDI'!$H$4:$H$28,'Base CDI'!$J$4:$J$29,S2339,"Cubic","Extrapolate=Linear","MultiX=Average","Skip=True","Sort=True")</f>
        <v>13.76531526990316</v>
      </c>
      <c r="U2339" s="43">
        <f ca="1">_xll.BInterpol('Base CDI'!$H$4:$H$28,'Base CDI'!$I$4:$I$29,S2339,"Cubic","Extrapolate=Linear","MultiX=Average","Skip=True","Sort=True")</f>
        <v>13.736477426943578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48275</v>
      </c>
      <c r="T2340" s="43">
        <f ca="1">_xll.BInterpol('Base CDI'!$H$4:$H$28,'Base CDI'!$J$4:$J$29,S2340,"Cubic","Extrapolate=Linear","MultiX=Average","Skip=True","Sort=True")</f>
        <v>13.765494506562709</v>
      </c>
      <c r="U2340" s="43">
        <f ca="1">_xll.BInterpol('Base CDI'!$H$4:$H$28,'Base CDI'!$I$4:$I$29,S2340,"Cubic","Extrapolate=Linear","MultiX=Average","Skip=True","Sort=True")</f>
        <v>13.736674680950449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48276</v>
      </c>
      <c r="T2341" s="43">
        <f ca="1">_xll.BInterpol('Base CDI'!$H$4:$H$28,'Base CDI'!$J$4:$J$29,S2341,"Cubic","Extrapolate=Linear","MultiX=Average","Skip=True","Sort=True")</f>
        <v>13.765673480913948</v>
      </c>
      <c r="U2341" s="43">
        <f ca="1">_xll.BInterpol('Base CDI'!$H$4:$H$28,'Base CDI'!$I$4:$I$29,S2341,"Cubic","Extrapolate=Linear","MultiX=Average","Skip=True","Sort=True")</f>
        <v>13.736871701612593</v>
      </c>
    </row>
    <row r="2342" spans="16:21" x14ac:dyDescent="0.25">
      <c r="P2342" s="10">
        <v>37917</v>
      </c>
      <c r="Q2342">
        <v>9.86904</v>
      </c>
      <c r="S2342" s="42">
        <f t="shared" ca="1" si="41"/>
        <v>48277</v>
      </c>
      <c r="T2342" s="43">
        <f ca="1">_xll.BInterpol('Base CDI'!$H$4:$H$28,'Base CDI'!$J$4:$J$29,S2342,"Cubic","Extrapolate=Linear","MultiX=Average","Skip=True","Sort=True")</f>
        <v>13.765852192932252</v>
      </c>
      <c r="U2342" s="43">
        <f ca="1">_xll.BInterpol('Base CDI'!$H$4:$H$28,'Base CDI'!$I$4:$I$29,S2342,"Cubic","Extrapolate=Linear","MultiX=Average","Skip=True","Sort=True")</f>
        <v>13.737068488681256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48278</v>
      </c>
      <c r="T2343" s="43">
        <f ca="1">_xll.BInterpol('Base CDI'!$H$4:$H$28,'Base CDI'!$J$4:$J$29,S2343,"Cubic","Extrapolate=Linear","MultiX=Average","Skip=True","Sort=True")</f>
        <v>13.766030642592996</v>
      </c>
      <c r="U2343" s="43">
        <f ca="1">_xll.BInterpol('Base CDI'!$H$4:$H$28,'Base CDI'!$I$4:$I$29,S2343,"Cubic","Extrapolate=Linear","MultiX=Average","Skip=True","Sort=True")</f>
        <v>13.737265041907683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48279</v>
      </c>
      <c r="T2344" s="43">
        <f ca="1">_xll.BInterpol('Base CDI'!$H$4:$H$28,'Base CDI'!$J$4:$J$29,S2344,"Cubic","Extrapolate=Linear","MultiX=Average","Skip=True","Sort=True")</f>
        <v>13.766208829871557</v>
      </c>
      <c r="U2344" s="43">
        <f ca="1">_xll.BInterpol('Base CDI'!$H$4:$H$28,'Base CDI'!$I$4:$I$29,S2344,"Cubic","Extrapolate=Linear","MultiX=Average","Skip=True","Sort=True")</f>
        <v>13.737461361043117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48280</v>
      </c>
      <c r="T2345" s="43">
        <f ca="1">_xll.BInterpol('Base CDI'!$H$4:$H$28,'Base CDI'!$J$4:$J$29,S2345,"Cubic","Extrapolate=Linear","MultiX=Average","Skip=True","Sort=True")</f>
        <v>13.766386754743309</v>
      </c>
      <c r="U2345" s="43">
        <f ca="1">_xll.BInterpol('Base CDI'!$H$4:$H$28,'Base CDI'!$I$4:$I$29,S2345,"Cubic","Extrapolate=Linear","MultiX=Average","Skip=True","Sort=True")</f>
        <v>13.737657445838801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48281</v>
      </c>
      <c r="T2346" s="43">
        <f ca="1">_xll.BInterpol('Base CDI'!$H$4:$H$28,'Base CDI'!$J$4:$J$29,S2346,"Cubic","Extrapolate=Linear","MultiX=Average","Skip=True","Sort=True")</f>
        <v>13.766564417183627</v>
      </c>
      <c r="U2346" s="43">
        <f ca="1">_xll.BInterpol('Base CDI'!$H$4:$H$28,'Base CDI'!$I$4:$I$29,S2346,"Cubic","Extrapolate=Linear","MultiX=Average","Skip=True","Sort=True")</f>
        <v>13.73785329604598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48282</v>
      </c>
      <c r="T2347" s="43">
        <f ca="1">_xll.BInterpol('Base CDI'!$H$4:$H$28,'Base CDI'!$J$4:$J$29,S2347,"Cubic","Extrapolate=Linear","MultiX=Average","Skip=True","Sort=True")</f>
        <v>13.766741817167887</v>
      </c>
      <c r="U2347" s="43">
        <f ca="1">_xll.BInterpol('Base CDI'!$H$4:$H$28,'Base CDI'!$I$4:$I$29,S2347,"Cubic","Extrapolate=Linear","MultiX=Average","Skip=True","Sort=True")</f>
        <v>13.7380489114159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48283</v>
      </c>
      <c r="T2348" s="43">
        <f ca="1">_xll.BInterpol('Base CDI'!$H$4:$H$28,'Base CDI'!$J$4:$J$29,S2348,"Cubic","Extrapolate=Linear","MultiX=Average","Skip=True","Sort=True")</f>
        <v>13.766918954671464</v>
      </c>
      <c r="U2348" s="43">
        <f ca="1">_xll.BInterpol('Base CDI'!$H$4:$H$28,'Base CDI'!$I$4:$I$29,S2348,"Cubic","Extrapolate=Linear","MultiX=Average","Skip=True","Sort=True")</f>
        <v>13.738244291699804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48284</v>
      </c>
      <c r="T2349" s="43">
        <f ca="1">_xll.BInterpol('Base CDI'!$H$4:$H$28,'Base CDI'!$J$4:$J$29,S2349,"Cubic","Extrapolate=Linear","MultiX=Average","Skip=True","Sort=True")</f>
        <v>13.767095829669733</v>
      </c>
      <c r="U2349" s="43">
        <f ca="1">_xll.BInterpol('Base CDI'!$H$4:$H$28,'Base CDI'!$I$4:$I$29,S2349,"Cubic","Extrapolate=Linear","MultiX=Average","Skip=True","Sort=True")</f>
        <v>13.738439436648935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48285</v>
      </c>
      <c r="T2350" s="43">
        <f ca="1">_xll.BInterpol('Base CDI'!$H$4:$H$28,'Base CDI'!$J$4:$J$29,S2350,"Cubic","Extrapolate=Linear","MultiX=Average","Skip=True","Sort=True")</f>
        <v>13.767272442138072</v>
      </c>
      <c r="U2350" s="43">
        <f ca="1">_xll.BInterpol('Base CDI'!$H$4:$H$28,'Base CDI'!$I$4:$I$29,S2350,"Cubic","Extrapolate=Linear","MultiX=Average","Skip=True","Sort=True")</f>
        <v>13.738634346014539</v>
      </c>
    </row>
    <row r="2351" spans="16:21" x14ac:dyDescent="0.25">
      <c r="P2351" s="10">
        <v>37930</v>
      </c>
      <c r="Q2351">
        <v>9.929729</v>
      </c>
      <c r="S2351" s="42">
        <f t="shared" ca="1" si="41"/>
        <v>48286</v>
      </c>
      <c r="T2351" s="43">
        <f ca="1">_xll.BInterpol('Base CDI'!$H$4:$H$28,'Base CDI'!$J$4:$J$29,S2351,"Cubic","Extrapolate=Linear","MultiX=Average","Skip=True","Sort=True")</f>
        <v>13.767448792051853</v>
      </c>
      <c r="U2351" s="43">
        <f ca="1">_xll.BInterpol('Base CDI'!$H$4:$H$28,'Base CDI'!$I$4:$I$29,S2351,"Cubic","Extrapolate=Linear","MultiX=Average","Skip=True","Sort=True")</f>
        <v>13.738829019547858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48287</v>
      </c>
      <c r="T2352" s="43">
        <f ca="1">_xll.BInterpol('Base CDI'!$H$4:$H$28,'Base CDI'!$J$4:$J$29,S2352,"Cubic","Extrapolate=Linear","MultiX=Average","Skip=True","Sort=True")</f>
        <v>13.767624879386455</v>
      </c>
      <c r="U2352" s="43">
        <f ca="1">_xll.BInterpol('Base CDI'!$H$4:$H$28,'Base CDI'!$I$4:$I$29,S2352,"Cubic","Extrapolate=Linear","MultiX=Average","Skip=True","Sort=True")</f>
        <v>13.739023457000139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48288</v>
      </c>
      <c r="T2353" s="43">
        <f ca="1">_xll.BInterpol('Base CDI'!$H$4:$H$28,'Base CDI'!$J$4:$J$29,S2353,"Cubic","Extrapolate=Linear","MultiX=Average","Skip=True","Sort=True")</f>
        <v>13.767800704117249</v>
      </c>
      <c r="U2353" s="43">
        <f ca="1">_xll.BInterpol('Base CDI'!$H$4:$H$28,'Base CDI'!$I$4:$I$29,S2353,"Cubic","Extrapolate=Linear","MultiX=Average","Skip=True","Sort=True")</f>
        <v>13.739217658122623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48289</v>
      </c>
      <c r="T2354" s="43">
        <f ca="1">_xll.BInterpol('Base CDI'!$H$4:$H$28,'Base CDI'!$J$4:$J$29,S2354,"Cubic","Extrapolate=Linear","MultiX=Average","Skip=True","Sort=True")</f>
        <v>13.767976266219613</v>
      </c>
      <c r="U2354" s="43">
        <f ca="1">_xll.BInterpol('Base CDI'!$H$4:$H$28,'Base CDI'!$I$4:$I$29,S2354,"Cubic","Extrapolate=Linear","MultiX=Average","Skip=True","Sort=True")</f>
        <v>13.739411622666557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48290</v>
      </c>
      <c r="T2355" s="43">
        <f ca="1">_xll.BInterpol('Base CDI'!$H$4:$H$28,'Base CDI'!$J$4:$J$29,S2355,"Cubic","Extrapolate=Linear","MultiX=Average","Skip=True","Sort=True")</f>
        <v>13.768151565668921</v>
      </c>
      <c r="U2355" s="43">
        <f ca="1">_xll.BInterpol('Base CDI'!$H$4:$H$28,'Base CDI'!$I$4:$I$29,S2355,"Cubic","Extrapolate=Linear","MultiX=Average","Skip=True","Sort=True")</f>
        <v>13.739605350383185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48291</v>
      </c>
      <c r="T2356" s="43">
        <f ca="1">_xll.BInterpol('Base CDI'!$H$4:$H$28,'Base CDI'!$J$4:$J$29,S2356,"Cubic","Extrapolate=Linear","MultiX=Average","Skip=True","Sort=True")</f>
        <v>13.768326602440551</v>
      </c>
      <c r="U2356" s="43">
        <f ca="1">_xll.BInterpol('Base CDI'!$H$4:$H$28,'Base CDI'!$I$4:$I$29,S2356,"Cubic","Extrapolate=Linear","MultiX=Average","Skip=True","Sort=True")</f>
        <v>13.739798841023749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48292</v>
      </c>
      <c r="T2357" s="43">
        <f ca="1">_xll.BInterpol('Base CDI'!$H$4:$H$28,'Base CDI'!$J$4:$J$29,S2357,"Cubic","Extrapolate=Linear","MultiX=Average","Skip=True","Sort=True")</f>
        <v>13.768501376509876</v>
      </c>
      <c r="U2357" s="43">
        <f ca="1">_xll.BInterpol('Base CDI'!$H$4:$H$28,'Base CDI'!$I$4:$I$29,S2357,"Cubic","Extrapolate=Linear","MultiX=Average","Skip=True","Sort=True")</f>
        <v>13.739992094339494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48293</v>
      </c>
      <c r="T2358" s="43">
        <f ca="1">_xll.BInterpol('Base CDI'!$H$4:$H$28,'Base CDI'!$J$4:$J$29,S2358,"Cubic","Extrapolate=Linear","MultiX=Average","Skip=True","Sort=True")</f>
        <v>13.768675887852272</v>
      </c>
      <c r="U2358" s="43">
        <f ca="1">_xll.BInterpol('Base CDI'!$H$4:$H$28,'Base CDI'!$I$4:$I$29,S2358,"Cubic","Extrapolate=Linear","MultiX=Average","Skip=True","Sort=True")</f>
        <v>13.740185110081665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48294</v>
      </c>
      <c r="T2359" s="43">
        <f ca="1">_xll.BInterpol('Base CDI'!$H$4:$H$28,'Base CDI'!$J$4:$J$29,S2359,"Cubic","Extrapolate=Linear","MultiX=Average","Skip=True","Sort=True")</f>
        <v>13.768850136443113</v>
      </c>
      <c r="U2359" s="43">
        <f ca="1">_xll.BInterpol('Base CDI'!$H$4:$H$28,'Base CDI'!$I$4:$I$29,S2359,"Cubic","Extrapolate=Linear","MultiX=Average","Skip=True","Sort=True")</f>
        <v>13.740377888001506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48295</v>
      </c>
      <c r="T2360" s="43">
        <f ca="1">_xll.BInterpol('Base CDI'!$H$4:$H$28,'Base CDI'!$J$4:$J$29,S2360,"Cubic","Extrapolate=Linear","MultiX=Average","Skip=True","Sort=True")</f>
        <v>13.769024122257777</v>
      </c>
      <c r="U2360" s="43">
        <f ca="1">_xll.BInterpol('Base CDI'!$H$4:$H$28,'Base CDI'!$I$4:$I$29,S2360,"Cubic","Extrapolate=Linear","MultiX=Average","Skip=True","Sort=True")</f>
        <v>13.74057042785026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48296</v>
      </c>
      <c r="T2361" s="43">
        <f ca="1">_xll.BInterpol('Base CDI'!$H$4:$H$28,'Base CDI'!$J$4:$J$29,S2361,"Cubic","Extrapolate=Linear","MultiX=Average","Skip=True","Sort=True")</f>
        <v>13.769197845271639</v>
      </c>
      <c r="U2361" s="43">
        <f ca="1">_xll.BInterpol('Base CDI'!$H$4:$H$28,'Base CDI'!$I$4:$I$29,S2361,"Cubic","Extrapolate=Linear","MultiX=Average","Skip=True","Sort=True")</f>
        <v>13.740762729379172</v>
      </c>
    </row>
    <row r="2362" spans="16:21" x14ac:dyDescent="0.25">
      <c r="P2362" s="10">
        <v>37945</v>
      </c>
      <c r="Q2362">
        <v>10.00451</v>
      </c>
      <c r="S2362" s="42">
        <f t="shared" ca="1" si="41"/>
        <v>48297</v>
      </c>
      <c r="T2362" s="43">
        <f ca="1">_xll.BInterpol('Base CDI'!$H$4:$H$28,'Base CDI'!$J$4:$J$29,S2362,"Cubic","Extrapolate=Linear","MultiX=Average","Skip=True","Sort=True")</f>
        <v>13.769371305460073</v>
      </c>
      <c r="U2362" s="43">
        <f ca="1">_xll.BInterpol('Base CDI'!$H$4:$H$28,'Base CDI'!$I$4:$I$29,S2362,"Cubic","Extrapolate=Linear","MultiX=Average","Skip=True","Sort=True")</f>
        <v>13.740954792339489</v>
      </c>
    </row>
    <row r="2363" spans="16:21" x14ac:dyDescent="0.25">
      <c r="P2363" s="10">
        <v>37946</v>
      </c>
      <c r="Q2363">
        <v>10.01084</v>
      </c>
      <c r="S2363" s="42">
        <f t="shared" ca="1" si="41"/>
        <v>48298</v>
      </c>
      <c r="T2363" s="43">
        <f ca="1">_xll.BInterpol('Base CDI'!$H$4:$H$28,'Base CDI'!$J$4:$J$29,S2363,"Cubic","Extrapolate=Linear","MultiX=Average","Skip=True","Sort=True")</f>
        <v>13.769544502798453</v>
      </c>
      <c r="U2363" s="43">
        <f ca="1">_xll.BInterpol('Base CDI'!$H$4:$H$28,'Base CDI'!$I$4:$I$29,S2363,"Cubic","Extrapolate=Linear","MultiX=Average","Skip=True","Sort=True")</f>
        <v>13.74114661648245</v>
      </c>
    </row>
    <row r="2364" spans="16:21" x14ac:dyDescent="0.25">
      <c r="P2364" s="10">
        <v>37949</v>
      </c>
      <c r="Q2364">
        <v>10.01718</v>
      </c>
      <c r="S2364" s="42">
        <f t="shared" ca="1" si="41"/>
        <v>48299</v>
      </c>
      <c r="T2364" s="43">
        <f ca="1">_xll.BInterpol('Base CDI'!$H$4:$H$28,'Base CDI'!$J$4:$J$29,S2364,"Cubic","Extrapolate=Linear","MultiX=Average","Skip=True","Sort=True")</f>
        <v>13.769717437262159</v>
      </c>
      <c r="U2364" s="43">
        <f ca="1">_xll.BInterpol('Base CDI'!$H$4:$H$28,'Base CDI'!$I$4:$I$29,S2364,"Cubic","Extrapolate=Linear","MultiX=Average","Skip=True","Sort=True")</f>
        <v>13.741338201559302</v>
      </c>
    </row>
    <row r="2365" spans="16:21" x14ac:dyDescent="0.25">
      <c r="P2365" s="10">
        <v>37950</v>
      </c>
      <c r="Q2365">
        <v>10.02352</v>
      </c>
      <c r="S2365" s="42">
        <f t="shared" ca="1" si="41"/>
        <v>48300</v>
      </c>
      <c r="T2365" s="43">
        <f ca="1">_xll.BInterpol('Base CDI'!$H$4:$H$28,'Base CDI'!$J$4:$J$29,S2365,"Cubic","Extrapolate=Linear","MultiX=Average","Skip=True","Sort=True")</f>
        <v>13.76989010882656</v>
      </c>
      <c r="U2365" s="43">
        <f ca="1">_xll.BInterpol('Base CDI'!$H$4:$H$28,'Base CDI'!$I$4:$I$29,S2365,"Cubic","Extrapolate=Linear","MultiX=Average","Skip=True","Sort=True")</f>
        <v>13.741529547321289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48301</v>
      </c>
      <c r="T2366" s="43">
        <f ca="1">_xll.BInterpol('Base CDI'!$H$4:$H$28,'Base CDI'!$J$4:$J$29,S2366,"Cubic","Extrapolate=Linear","MultiX=Average","Skip=True","Sort=True")</f>
        <v>13.770062517467037</v>
      </c>
      <c r="U2366" s="43">
        <f ca="1">_xll.BInterpol('Base CDI'!$H$4:$H$28,'Base CDI'!$I$4:$I$29,S2366,"Cubic","Extrapolate=Linear","MultiX=Average","Skip=True","Sort=True")</f>
        <v>13.741720653519655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48302</v>
      </c>
      <c r="T2367" s="43">
        <f ca="1">_xll.BInterpol('Base CDI'!$H$4:$H$28,'Base CDI'!$J$4:$J$29,S2367,"Cubic","Extrapolate=Linear","MultiX=Average","Skip=True","Sort=True")</f>
        <v>13.770234663158964</v>
      </c>
      <c r="U2367" s="43">
        <f ca="1">_xll.BInterpol('Base CDI'!$H$4:$H$28,'Base CDI'!$I$4:$I$29,S2367,"Cubic","Extrapolate=Linear","MultiX=Average","Skip=True","Sort=True")</f>
        <v>13.741911519905644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48303</v>
      </c>
      <c r="T2368" s="43">
        <f ca="1">_xll.BInterpol('Base CDI'!$H$4:$H$28,'Base CDI'!$J$4:$J$29,S2368,"Cubic","Extrapolate=Linear","MultiX=Average","Skip=True","Sort=True")</f>
        <v>13.770406545877716</v>
      </c>
      <c r="U2368" s="43">
        <f ca="1">_xll.BInterpol('Base CDI'!$H$4:$H$28,'Base CDI'!$I$4:$I$29,S2368,"Cubic","Extrapolate=Linear","MultiX=Average","Skip=True","Sort=True")</f>
        <v>13.742102146230501</v>
      </c>
    </row>
    <row r="2369" spans="16:21" x14ac:dyDescent="0.25">
      <c r="P2369" s="10">
        <v>37956</v>
      </c>
      <c r="Q2369">
        <v>10.04889</v>
      </c>
      <c r="S2369" s="42">
        <f t="shared" ca="1" si="41"/>
        <v>48304</v>
      </c>
      <c r="T2369" s="43">
        <f ca="1">_xll.BInterpol('Base CDI'!$H$4:$H$28,'Base CDI'!$J$4:$J$29,S2369,"Cubic","Extrapolate=Linear","MultiX=Average","Skip=True","Sort=True")</f>
        <v>13.770578165598666</v>
      </c>
      <c r="U2369" s="43">
        <f ca="1">_xll.BInterpol('Base CDI'!$H$4:$H$28,'Base CDI'!$I$4:$I$29,S2369,"Cubic","Extrapolate=Linear","MultiX=Average","Skip=True","Sort=True")</f>
        <v>13.742292532245468</v>
      </c>
    </row>
    <row r="2370" spans="16:21" x14ac:dyDescent="0.25">
      <c r="P2370" s="10">
        <v>37957</v>
      </c>
      <c r="Q2370">
        <v>10.05523</v>
      </c>
      <c r="S2370" s="42">
        <f t="shared" ca="1" si="41"/>
        <v>48305</v>
      </c>
      <c r="T2370" s="43">
        <f ca="1">_xll.BInterpol('Base CDI'!$H$4:$H$28,'Base CDI'!$J$4:$J$29,S2370,"Cubic","Extrapolate=Linear","MultiX=Average","Skip=True","Sort=True")</f>
        <v>13.770749522297193</v>
      </c>
      <c r="U2370" s="43">
        <f ca="1">_xll.BInterpol('Base CDI'!$H$4:$H$28,'Base CDI'!$I$4:$I$29,S2370,"Cubic","Extrapolate=Linear","MultiX=Average","Skip=True","Sort=True")</f>
        <v>13.742482677701792</v>
      </c>
    </row>
    <row r="2371" spans="16:21" x14ac:dyDescent="0.25">
      <c r="P2371" s="10">
        <v>37958</v>
      </c>
      <c r="Q2371">
        <v>10.06157</v>
      </c>
      <c r="S2371" s="42">
        <f t="shared" ca="1" si="41"/>
        <v>48306</v>
      </c>
      <c r="T2371" s="43">
        <f ca="1">_xll.BInterpol('Base CDI'!$H$4:$H$28,'Base CDI'!$J$4:$J$29,S2371,"Cubic","Extrapolate=Linear","MultiX=Average","Skip=True","Sort=True")</f>
        <v>13.770920615948668</v>
      </c>
      <c r="U2371" s="43">
        <f ca="1">_xll.BInterpol('Base CDI'!$H$4:$H$28,'Base CDI'!$I$4:$I$29,S2371,"Cubic","Extrapolate=Linear","MultiX=Average","Skip=True","Sort=True")</f>
        <v>13.742672582350716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48307</v>
      </c>
      <c r="T2372" s="43">
        <f ca="1">_xll.BInterpol('Base CDI'!$H$4:$H$28,'Base CDI'!$J$4:$J$29,S2372,"Cubic","Extrapolate=Linear","MultiX=Average","Skip=True","Sort=True")</f>
        <v>13.771091446528473</v>
      </c>
      <c r="U2372" s="43">
        <f ca="1">_xll.BInterpol('Base CDI'!$H$4:$H$28,'Base CDI'!$I$4:$I$29,S2372,"Cubic","Extrapolate=Linear","MultiX=Average","Skip=True","Sort=True")</f>
        <v>13.742862245943485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48308</v>
      </c>
      <c r="T2373" s="43">
        <f ca="1">_xll.BInterpol('Base CDI'!$H$4:$H$28,'Base CDI'!$J$4:$J$29,S2373,"Cubic","Extrapolate=Linear","MultiX=Average","Skip=True","Sort=True")</f>
        <v>13.771262014011977</v>
      </c>
      <c r="U2373" s="43">
        <f ca="1">_xll.BInterpol('Base CDI'!$H$4:$H$28,'Base CDI'!$I$4:$I$29,S2373,"Cubic","Extrapolate=Linear","MultiX=Average","Skip=True","Sort=True")</f>
        <v>13.74305166823134</v>
      </c>
    </row>
    <row r="2374" spans="16:21" x14ac:dyDescent="0.25">
      <c r="P2374" s="10">
        <v>37963</v>
      </c>
      <c r="Q2374">
        <v>10.08061</v>
      </c>
      <c r="S2374" s="42">
        <f t="shared" ca="1" si="41"/>
        <v>48309</v>
      </c>
      <c r="T2374" s="43">
        <f ca="1">_xll.BInterpol('Base CDI'!$H$4:$H$28,'Base CDI'!$J$4:$J$29,S2374,"Cubic","Extrapolate=Linear","MultiX=Average","Skip=True","Sort=True")</f>
        <v>13.771432318374558</v>
      </c>
      <c r="U2374" s="43">
        <f ca="1">_xll.BInterpol('Base CDI'!$H$4:$H$28,'Base CDI'!$I$4:$I$29,S2374,"Cubic","Extrapolate=Linear","MultiX=Average","Skip=True","Sort=True")</f>
        <v>13.743240848965529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48310</v>
      </c>
      <c r="T2375" s="43">
        <f ca="1">_xll.BInterpol('Base CDI'!$H$4:$H$28,'Base CDI'!$J$4:$J$29,S2375,"Cubic","Extrapolate=Linear","MultiX=Average","Skip=True","Sort=True")</f>
        <v>13.771602359591592</v>
      </c>
      <c r="U2375" s="43">
        <f ca="1">_xll.BInterpol('Base CDI'!$H$4:$H$28,'Base CDI'!$I$4:$I$29,S2375,"Cubic","Extrapolate=Linear","MultiX=Average","Skip=True","Sort=True")</f>
        <v>13.743429787897293</v>
      </c>
    </row>
    <row r="2376" spans="16:21" x14ac:dyDescent="0.25">
      <c r="P2376" s="10">
        <v>37965</v>
      </c>
      <c r="Q2376">
        <v>10.09334</v>
      </c>
      <c r="S2376" s="42">
        <f t="shared" ca="1" si="41"/>
        <v>48311</v>
      </c>
      <c r="T2376" s="43">
        <f ca="1">_xll.BInterpol('Base CDI'!$H$4:$H$28,'Base CDI'!$J$4:$J$29,S2376,"Cubic","Extrapolate=Linear","MultiX=Average","Skip=True","Sort=True")</f>
        <v>13.771772137638452</v>
      </c>
      <c r="U2376" s="43">
        <f ca="1">_xll.BInterpol('Base CDI'!$H$4:$H$28,'Base CDI'!$I$4:$I$29,S2376,"Cubic","Extrapolate=Linear","MultiX=Average","Skip=True","Sort=True")</f>
        <v>13.74361848477788</v>
      </c>
    </row>
    <row r="2377" spans="16:21" x14ac:dyDescent="0.25">
      <c r="P2377" s="10">
        <v>37966</v>
      </c>
      <c r="Q2377">
        <v>10.09971</v>
      </c>
      <c r="S2377" s="42">
        <f t="shared" ca="1" si="41"/>
        <v>48312</v>
      </c>
      <c r="T2377" s="43">
        <f ca="1">_xll.BInterpol('Base CDI'!$H$4:$H$28,'Base CDI'!$J$4:$J$29,S2377,"Cubic","Extrapolate=Linear","MultiX=Average","Skip=True","Sort=True")</f>
        <v>13.771941652490517</v>
      </c>
      <c r="U2377" s="43">
        <f ca="1">_xll.BInterpol('Base CDI'!$H$4:$H$28,'Base CDI'!$I$4:$I$29,S2377,"Cubic","Extrapolate=Linear","MultiX=Average","Skip=True","Sort=True")</f>
        <v>13.74380693935853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48313</v>
      </c>
      <c r="T2378" s="43">
        <f ca="1">_xll.BInterpol('Base CDI'!$H$4:$H$28,'Base CDI'!$J$4:$J$29,S2378,"Cubic","Extrapolate=Linear","MultiX=Average","Skip=True","Sort=True")</f>
        <v>13.77211090412316</v>
      </c>
      <c r="U2378" s="43">
        <f ca="1">_xll.BInterpol('Base CDI'!$H$4:$H$28,'Base CDI'!$I$4:$I$29,S2378,"Cubic","Extrapolate=Linear","MultiX=Average","Skip=True","Sort=True")</f>
        <v>13.743995151390489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48314</v>
      </c>
      <c r="T2379" s="43">
        <f ca="1">_xll.BInterpol('Base CDI'!$H$4:$H$28,'Base CDI'!$J$4:$J$29,S2379,"Cubic","Extrapolate=Linear","MultiX=Average","Skip=True","Sort=True")</f>
        <v>13.772279892511756</v>
      </c>
      <c r="U2379" s="43">
        <f ca="1">_xll.BInterpol('Base CDI'!$H$4:$H$28,'Base CDI'!$I$4:$I$29,S2379,"Cubic","Extrapolate=Linear","MultiX=Average","Skip=True","Sort=True")</f>
        <v>13.744183120625003</v>
      </c>
    </row>
    <row r="2380" spans="16:21" x14ac:dyDescent="0.25">
      <c r="P2380" s="10">
        <v>37971</v>
      </c>
      <c r="Q2380">
        <v>10.11881</v>
      </c>
      <c r="S2380" s="42">
        <f t="shared" ca="1" si="42"/>
        <v>48315</v>
      </c>
      <c r="T2380" s="43">
        <f ca="1">_xll.BInterpol('Base CDI'!$H$4:$H$28,'Base CDI'!$J$4:$J$29,S2380,"Cubic","Extrapolate=Linear","MultiX=Average","Skip=True","Sort=True")</f>
        <v>13.77244861763168</v>
      </c>
      <c r="U2380" s="43">
        <f ca="1">_xll.BInterpol('Base CDI'!$H$4:$H$28,'Base CDI'!$I$4:$I$29,S2380,"Cubic","Extrapolate=Linear","MultiX=Average","Skip=True","Sort=True")</f>
        <v>13.744370846813313</v>
      </c>
    </row>
    <row r="2381" spans="16:21" x14ac:dyDescent="0.25">
      <c r="P2381" s="10">
        <v>37972</v>
      </c>
      <c r="Q2381">
        <v>10.12518</v>
      </c>
      <c r="S2381" s="42">
        <f t="shared" ca="1" si="42"/>
        <v>48316</v>
      </c>
      <c r="T2381" s="43">
        <f ca="1">_xll.BInterpol('Base CDI'!$H$4:$H$28,'Base CDI'!$J$4:$J$29,S2381,"Cubic","Extrapolate=Linear","MultiX=Average","Skip=True","Sort=True")</f>
        <v>13.77261707945831</v>
      </c>
      <c r="U2381" s="43">
        <f ca="1">_xll.BInterpol('Base CDI'!$H$4:$H$28,'Base CDI'!$I$4:$I$29,S2381,"Cubic","Extrapolate=Linear","MultiX=Average","Skip=True","Sort=True")</f>
        <v>13.744558329706665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48317</v>
      </c>
      <c r="T2382" s="43">
        <f ca="1">_xll.BInterpol('Base CDI'!$H$4:$H$28,'Base CDI'!$J$4:$J$29,S2382,"Cubic","Extrapolate=Linear","MultiX=Average","Skip=True","Sort=True")</f>
        <v>13.772785277967019</v>
      </c>
      <c r="U2382" s="43">
        <f ca="1">_xll.BInterpol('Base CDI'!$H$4:$H$28,'Base CDI'!$I$4:$I$29,S2382,"Cubic","Extrapolate=Linear","MultiX=Average","Skip=True","Sort=True")</f>
        <v>13.744745569056304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48318</v>
      </c>
      <c r="T2383" s="43">
        <f ca="1">_xll.BInterpol('Base CDI'!$H$4:$H$28,'Base CDI'!$J$4:$J$29,S2383,"Cubic","Extrapolate=Linear","MultiX=Average","Skip=True","Sort=True")</f>
        <v>13.772953213133183</v>
      </c>
      <c r="U2383" s="43">
        <f ca="1">_xll.BInterpol('Base CDI'!$H$4:$H$28,'Base CDI'!$I$4:$I$29,S2383,"Cubic","Extrapolate=Linear","MultiX=Average","Skip=True","Sort=True")</f>
        <v>13.744932564613473</v>
      </c>
    </row>
    <row r="2384" spans="16:21" x14ac:dyDescent="0.25">
      <c r="P2384" s="10">
        <v>37977</v>
      </c>
      <c r="Q2384">
        <v>10.14364</v>
      </c>
      <c r="S2384" s="42">
        <f t="shared" ca="1" si="42"/>
        <v>48319</v>
      </c>
      <c r="T2384" s="43">
        <f ca="1">_xll.BInterpol('Base CDI'!$H$4:$H$28,'Base CDI'!$J$4:$J$29,S2384,"Cubic","Extrapolate=Linear","MultiX=Average","Skip=True","Sort=True")</f>
        <v>13.773120884932178</v>
      </c>
      <c r="U2384" s="43">
        <f ca="1">_xll.BInterpol('Base CDI'!$H$4:$H$28,'Base CDI'!$I$4:$I$29,S2384,"Cubic","Extrapolate=Linear","MultiX=Average","Skip=True","Sort=True")</f>
        <v>13.745119316129415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48320</v>
      </c>
      <c r="T2385" s="43">
        <f ca="1">_xll.BInterpol('Base CDI'!$H$4:$H$28,'Base CDI'!$J$4:$J$29,S2385,"Cubic","Extrapolate=Linear","MultiX=Average","Skip=True","Sort=True")</f>
        <v>13.773288293339379</v>
      </c>
      <c r="U2385" s="43">
        <f ca="1">_xll.BInterpol('Base CDI'!$H$4:$H$28,'Base CDI'!$I$4:$I$29,S2385,"Cubic","Extrapolate=Linear","MultiX=Average","Skip=True","Sort=True")</f>
        <v>13.745305823355375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48321</v>
      </c>
      <c r="T2386" s="43">
        <f ca="1">_xll.BInterpol('Base CDI'!$H$4:$H$28,'Base CDI'!$J$4:$J$29,S2386,"Cubic","Extrapolate=Linear","MultiX=Average","Skip=True","Sort=True")</f>
        <v>13.773455438330162</v>
      </c>
      <c r="U2386" s="43">
        <f ca="1">_xll.BInterpol('Base CDI'!$H$4:$H$28,'Base CDI'!$I$4:$I$29,S2386,"Cubic","Extrapolate=Linear","MultiX=Average","Skip=True","Sort=True")</f>
        <v>13.745492086042599</v>
      </c>
    </row>
    <row r="2387" spans="16:21" x14ac:dyDescent="0.25">
      <c r="P2387" s="10">
        <v>37981</v>
      </c>
      <c r="Q2387">
        <v>10.16183</v>
      </c>
      <c r="S2387" s="42">
        <f t="shared" ca="1" si="42"/>
        <v>48322</v>
      </c>
      <c r="T2387" s="43">
        <f ca="1">_xll.BInterpol('Base CDI'!$H$4:$H$28,'Base CDI'!$J$4:$J$29,S2387,"Cubic","Extrapolate=Linear","MultiX=Average","Skip=True","Sort=True")</f>
        <v>13.7736223198799</v>
      </c>
      <c r="U2387" s="43">
        <f ca="1">_xll.BInterpol('Base CDI'!$H$4:$H$28,'Base CDI'!$I$4:$I$29,S2387,"Cubic","Extrapolate=Linear","MultiX=Average","Skip=True","Sort=True")</f>
        <v>13.745678103942328</v>
      </c>
    </row>
    <row r="2388" spans="16:21" x14ac:dyDescent="0.25">
      <c r="P2388" s="10">
        <v>37984</v>
      </c>
      <c r="Q2388">
        <v>10.16789</v>
      </c>
      <c r="S2388" s="42">
        <f t="shared" ca="1" si="42"/>
        <v>48323</v>
      </c>
      <c r="T2388" s="43">
        <f ca="1">_xll.BInterpol('Base CDI'!$H$4:$H$28,'Base CDI'!$J$4:$J$29,S2388,"Cubic","Extrapolate=Linear","MultiX=Average","Skip=True","Sort=True")</f>
        <v>13.773788937963971</v>
      </c>
      <c r="U2388" s="43">
        <f ca="1">_xll.BInterpol('Base CDI'!$H$4:$H$28,'Base CDI'!$I$4:$I$29,S2388,"Cubic","Extrapolate=Linear","MultiX=Average","Skip=True","Sort=True")</f>
        <v>13.74586387680581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48324</v>
      </c>
      <c r="T2389" s="43">
        <f ca="1">_xll.BInterpol('Base CDI'!$H$4:$H$28,'Base CDI'!$J$4:$J$29,S2389,"Cubic","Extrapolate=Linear","MultiX=Average","Skip=True","Sort=True")</f>
        <v>13.773955292557748</v>
      </c>
      <c r="U2389" s="43">
        <f ca="1">_xll.BInterpol('Base CDI'!$H$4:$H$28,'Base CDI'!$I$4:$I$29,S2389,"Cubic","Extrapolate=Linear","MultiX=Average","Skip=True","Sort=True")</f>
        <v>13.746049404384285</v>
      </c>
    </row>
    <row r="2390" spans="16:21" x14ac:dyDescent="0.25">
      <c r="P2390" s="10">
        <v>37986</v>
      </c>
      <c r="Q2390">
        <v>10.18004</v>
      </c>
      <c r="S2390" s="42">
        <f t="shared" ca="1" si="42"/>
        <v>48325</v>
      </c>
      <c r="T2390" s="43">
        <f ca="1">_xll.BInterpol('Base CDI'!$H$4:$H$28,'Base CDI'!$J$4:$J$29,S2390,"Cubic","Extrapolate=Linear","MultiX=Average","Skip=True","Sort=True")</f>
        <v>13.774121383636608</v>
      </c>
      <c r="U2390" s="43">
        <f ca="1">_xll.BInterpol('Base CDI'!$H$4:$H$28,'Base CDI'!$I$4:$I$29,S2390,"Cubic","Extrapolate=Linear","MultiX=Average","Skip=True","Sort=True")</f>
        <v>13.746234686429002</v>
      </c>
    </row>
    <row r="2391" spans="16:21" x14ac:dyDescent="0.25">
      <c r="P2391" s="10">
        <v>37988</v>
      </c>
      <c r="Q2391">
        <v>10.18613</v>
      </c>
      <c r="S2391" s="42">
        <f t="shared" ca="1" si="42"/>
        <v>48326</v>
      </c>
      <c r="T2391" s="43">
        <f ca="1">_xll.BInterpol('Base CDI'!$H$4:$H$28,'Base CDI'!$J$4:$J$29,S2391,"Cubic","Extrapolate=Linear","MultiX=Average","Skip=True","Sort=True")</f>
        <v>13.774287211175928</v>
      </c>
      <c r="U2391" s="43">
        <f ca="1">_xll.BInterpol('Base CDI'!$H$4:$H$28,'Base CDI'!$I$4:$I$29,S2391,"Cubic","Extrapolate=Linear","MultiX=Average","Skip=True","Sort=True")</f>
        <v>13.746419722691201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48327</v>
      </c>
      <c r="T2392" s="43">
        <f ca="1">_xll.BInterpol('Base CDI'!$H$4:$H$28,'Base CDI'!$J$4:$J$29,S2392,"Cubic","Extrapolate=Linear","MultiX=Average","Skip=True","Sort=True")</f>
        <v>13.774452775151079</v>
      </c>
      <c r="U2392" s="43">
        <f ca="1">_xll.BInterpol('Base CDI'!$H$4:$H$28,'Base CDI'!$I$4:$I$29,S2392,"Cubic","Extrapolate=Linear","MultiX=Average","Skip=True","Sort=True")</f>
        <v>13.746604512922127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48328</v>
      </c>
      <c r="T2393" s="43">
        <f ca="1">_xll.BInterpol('Base CDI'!$H$4:$H$28,'Base CDI'!$J$4:$J$29,S2393,"Cubic","Extrapolate=Linear","MultiX=Average","Skip=True","Sort=True")</f>
        <v>13.77461807553744</v>
      </c>
      <c r="U2393" s="43">
        <f ca="1">_xll.BInterpol('Base CDI'!$H$4:$H$28,'Base CDI'!$I$4:$I$29,S2393,"Cubic","Extrapolate=Linear","MultiX=Average","Skip=True","Sort=True")</f>
        <v>13.746789056873025</v>
      </c>
    </row>
    <row r="2394" spans="16:21" x14ac:dyDescent="0.25">
      <c r="P2394" s="10">
        <v>37993</v>
      </c>
      <c r="Q2394">
        <v>10.2044</v>
      </c>
      <c r="S2394" s="42">
        <f t="shared" ca="1" si="42"/>
        <v>48329</v>
      </c>
      <c r="T2394" s="43">
        <f ca="1">_xll.BInterpol('Base CDI'!$H$4:$H$28,'Base CDI'!$J$4:$J$29,S2394,"Cubic","Extrapolate=Linear","MultiX=Average","Skip=True","Sort=True")</f>
        <v>13.774783112310384</v>
      </c>
      <c r="U2394" s="43">
        <f ca="1">_xll.BInterpol('Base CDI'!$H$4:$H$28,'Base CDI'!$I$4:$I$29,S2394,"Cubic","Extrapolate=Linear","MultiX=Average","Skip=True","Sort=True")</f>
        <v>13.74697335429514</v>
      </c>
    </row>
    <row r="2395" spans="16:21" x14ac:dyDescent="0.25">
      <c r="P2395" s="10">
        <v>37994</v>
      </c>
      <c r="Q2395">
        <v>10.2105</v>
      </c>
      <c r="S2395" s="42">
        <f t="shared" ca="1" si="42"/>
        <v>48330</v>
      </c>
      <c r="T2395" s="43">
        <f ca="1">_xll.BInterpol('Base CDI'!$H$4:$H$28,'Base CDI'!$J$4:$J$29,S2395,"Cubic","Extrapolate=Linear","MultiX=Average","Skip=True","Sort=True")</f>
        <v>13.77494788544529</v>
      </c>
      <c r="U2395" s="43">
        <f ca="1">_xll.BInterpol('Base CDI'!$H$4:$H$28,'Base CDI'!$I$4:$I$29,S2395,"Cubic","Extrapolate=Linear","MultiX=Average","Skip=True","Sort=True")</f>
        <v>13.747157404939713</v>
      </c>
    </row>
    <row r="2396" spans="16:21" x14ac:dyDescent="0.25">
      <c r="P2396" s="10">
        <v>37995</v>
      </c>
      <c r="Q2396">
        <v>10.21659</v>
      </c>
      <c r="S2396" s="42">
        <f t="shared" ca="1" si="42"/>
        <v>48331</v>
      </c>
      <c r="T2396" s="43">
        <f ca="1">_xll.BInterpol('Base CDI'!$H$4:$H$28,'Base CDI'!$J$4:$J$29,S2396,"Cubic","Extrapolate=Linear","MultiX=Average","Skip=True","Sort=True")</f>
        <v>13.775112394917528</v>
      </c>
      <c r="U2396" s="43">
        <f ca="1">_xll.BInterpol('Base CDI'!$H$4:$H$28,'Base CDI'!$I$4:$I$29,S2396,"Cubic","Extrapolate=Linear","MultiX=Average","Skip=True","Sort=True")</f>
        <v>13.747341208557993</v>
      </c>
    </row>
    <row r="2397" spans="16:21" x14ac:dyDescent="0.25">
      <c r="P2397" s="10">
        <v>37998</v>
      </c>
      <c r="Q2397">
        <v>10.22268</v>
      </c>
      <c r="S2397" s="42">
        <f t="shared" ca="1" si="42"/>
        <v>48332</v>
      </c>
      <c r="T2397" s="43">
        <f ca="1">_xll.BInterpol('Base CDI'!$H$4:$H$28,'Base CDI'!$J$4:$J$29,S2397,"Cubic","Extrapolate=Linear","MultiX=Average","Skip=True","Sort=True")</f>
        <v>13.775276640702478</v>
      </c>
      <c r="U2397" s="43">
        <f ca="1">_xll.BInterpol('Base CDI'!$H$4:$H$28,'Base CDI'!$I$4:$I$29,S2397,"Cubic","Extrapolate=Linear","MultiX=Average","Skip=True","Sort=True")</f>
        <v>13.74752476490122</v>
      </c>
    </row>
    <row r="2398" spans="16:21" x14ac:dyDescent="0.25">
      <c r="P2398" s="10">
        <v>37999</v>
      </c>
      <c r="Q2398">
        <v>10.22878</v>
      </c>
      <c r="S2398" s="42">
        <f t="shared" ca="1" si="42"/>
        <v>48333</v>
      </c>
      <c r="T2398" s="43">
        <f ca="1">_xll.BInterpol('Base CDI'!$H$4:$H$28,'Base CDI'!$J$4:$J$29,S2398,"Cubic","Extrapolate=Linear","MultiX=Average","Skip=True","Sort=True")</f>
        <v>13.775440622775514</v>
      </c>
      <c r="U2398" s="43">
        <f ca="1">_xll.BInterpol('Base CDI'!$H$4:$H$28,'Base CDI'!$I$4:$I$29,S2398,"Cubic","Extrapolate=Linear","MultiX=Average","Skip=True","Sort=True")</f>
        <v>13.74770807372064</v>
      </c>
    </row>
    <row r="2399" spans="16:21" x14ac:dyDescent="0.25">
      <c r="P2399" s="10">
        <v>38000</v>
      </c>
      <c r="Q2399">
        <v>10.23489</v>
      </c>
      <c r="S2399" s="42">
        <f t="shared" ca="1" si="42"/>
        <v>48334</v>
      </c>
      <c r="T2399" s="43">
        <f ca="1">_xll.BInterpol('Base CDI'!$H$4:$H$28,'Base CDI'!$J$4:$J$29,S2399,"Cubic","Extrapolate=Linear","MultiX=Average","Skip=True","Sort=True")</f>
        <v>13.775604341112009</v>
      </c>
      <c r="U2399" s="43">
        <f ca="1">_xll.BInterpol('Base CDI'!$H$4:$H$28,'Base CDI'!$I$4:$I$29,S2399,"Cubic","Extrapolate=Linear","MultiX=Average","Skip=True","Sort=True")</f>
        <v>13.747891134767498</v>
      </c>
    </row>
    <row r="2400" spans="16:21" x14ac:dyDescent="0.25">
      <c r="P2400" s="10">
        <v>38001</v>
      </c>
      <c r="Q2400">
        <v>10.24099</v>
      </c>
      <c r="S2400" s="42">
        <f t="shared" ca="1" si="42"/>
        <v>48335</v>
      </c>
      <c r="T2400" s="43">
        <f ca="1">_xll.BInterpol('Base CDI'!$H$4:$H$28,'Base CDI'!$J$4:$J$29,S2400,"Cubic","Extrapolate=Linear","MultiX=Average","Skip=True","Sort=True")</f>
        <v>13.775767795687342</v>
      </c>
      <c r="U2400" s="43">
        <f ca="1">_xll.BInterpol('Base CDI'!$H$4:$H$28,'Base CDI'!$I$4:$I$29,S2400,"Cubic","Extrapolate=Linear","MultiX=Average","Skip=True","Sort=True")</f>
        <v>13.748073947793035</v>
      </c>
    </row>
    <row r="2401" spans="16:21" x14ac:dyDescent="0.25">
      <c r="P2401" s="10">
        <v>38002</v>
      </c>
      <c r="Q2401">
        <v>10.2471</v>
      </c>
      <c r="S2401" s="42">
        <f t="shared" ca="1" si="42"/>
        <v>48336</v>
      </c>
      <c r="T2401" s="43">
        <f ca="1">_xll.BInterpol('Base CDI'!$H$4:$H$28,'Base CDI'!$J$4:$J$29,S2401,"Cubic","Extrapolate=Linear","MultiX=Average","Skip=True","Sort=True")</f>
        <v>13.775930986476887</v>
      </c>
      <c r="U2401" s="43">
        <f ca="1">_xll.BInterpol('Base CDI'!$H$4:$H$28,'Base CDI'!$I$4:$I$29,S2401,"Cubic","Extrapolate=Linear","MultiX=Average","Skip=True","Sort=True")</f>
        <v>13.748256512548497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48337</v>
      </c>
      <c r="T2402" s="43">
        <f ca="1">_xll.BInterpol('Base CDI'!$H$4:$H$28,'Base CDI'!$J$4:$J$29,S2402,"Cubic","Extrapolate=Linear","MultiX=Average","Skip=True","Sort=True")</f>
        <v>13.776093913456018</v>
      </c>
      <c r="U2402" s="43">
        <f ca="1">_xll.BInterpol('Base CDI'!$H$4:$H$28,'Base CDI'!$I$4:$I$29,S2402,"Cubic","Extrapolate=Linear","MultiX=Average","Skip=True","Sort=True")</f>
        <v>13.748438828785131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48338</v>
      </c>
      <c r="T2403" s="43">
        <f ca="1">_xll.BInterpol('Base CDI'!$H$4:$H$28,'Base CDI'!$J$4:$J$29,S2403,"Cubic","Extrapolate=Linear","MultiX=Average","Skip=True","Sort=True")</f>
        <v>13.776256576600112</v>
      </c>
      <c r="U2403" s="43">
        <f ca="1">_xll.BInterpol('Base CDI'!$H$4:$H$28,'Base CDI'!$I$4:$I$29,S2403,"Cubic","Extrapolate=Linear","MultiX=Average","Skip=True","Sort=True")</f>
        <v>13.748620896254177</v>
      </c>
    </row>
    <row r="2404" spans="16:21" x14ac:dyDescent="0.25">
      <c r="P2404" s="10">
        <v>38007</v>
      </c>
      <c r="Q2404">
        <v>10.26543</v>
      </c>
      <c r="S2404" s="42">
        <f t="shared" ca="1" si="42"/>
        <v>48339</v>
      </c>
      <c r="T2404" s="43">
        <f ca="1">_xll.BInterpol('Base CDI'!$H$4:$H$28,'Base CDI'!$J$4:$J$29,S2404,"Cubic","Extrapolate=Linear","MultiX=Average","Skip=True","Sort=True")</f>
        <v>13.776418975884543</v>
      </c>
      <c r="U2404" s="43">
        <f ca="1">_xll.BInterpol('Base CDI'!$H$4:$H$28,'Base CDI'!$I$4:$I$29,S2404,"Cubic","Extrapolate=Linear","MultiX=Average","Skip=True","Sort=True")</f>
        <v>13.748802714706882</v>
      </c>
    </row>
    <row r="2405" spans="16:21" x14ac:dyDescent="0.25">
      <c r="P2405" s="10">
        <v>38008</v>
      </c>
      <c r="Q2405">
        <v>10.27155</v>
      </c>
      <c r="S2405" s="42">
        <f t="shared" ca="1" si="42"/>
        <v>48340</v>
      </c>
      <c r="T2405" s="43">
        <f ca="1">_xll.BInterpol('Base CDI'!$H$4:$H$28,'Base CDI'!$J$4:$J$29,S2405,"Cubic","Extrapolate=Linear","MultiX=Average","Skip=True","Sort=True")</f>
        <v>13.776581111284688</v>
      </c>
      <c r="U2405" s="43">
        <f ca="1">_xll.BInterpol('Base CDI'!$H$4:$H$28,'Base CDI'!$I$4:$I$29,S2405,"Cubic","Extrapolate=Linear","MultiX=Average","Skip=True","Sort=True")</f>
        <v>13.748984283894487</v>
      </c>
    </row>
    <row r="2406" spans="16:21" x14ac:dyDescent="0.25">
      <c r="P2406" s="10">
        <v>38009</v>
      </c>
      <c r="Q2406">
        <v>10.27768</v>
      </c>
      <c r="S2406" s="42">
        <f t="shared" ca="1" si="42"/>
        <v>48341</v>
      </c>
      <c r="T2406" s="43">
        <f ca="1">_xll.BInterpol('Base CDI'!$H$4:$H$28,'Base CDI'!$J$4:$J$29,S2406,"Cubic","Extrapolate=Linear","MultiX=Average","Skip=True","Sort=True")</f>
        <v>13.776742982775922</v>
      </c>
      <c r="U2406" s="43">
        <f ca="1">_xll.BInterpol('Base CDI'!$H$4:$H$28,'Base CDI'!$I$4:$I$29,S2406,"Cubic","Extrapolate=Linear","MultiX=Average","Skip=True","Sort=True")</f>
        <v>13.749165603568239</v>
      </c>
    </row>
    <row r="2407" spans="16:21" x14ac:dyDescent="0.25">
      <c r="P2407" s="10">
        <v>38012</v>
      </c>
      <c r="Q2407">
        <v>10.28382</v>
      </c>
      <c r="S2407" s="42">
        <f t="shared" ca="1" si="42"/>
        <v>48342</v>
      </c>
      <c r="T2407" s="43">
        <f ca="1">_xll.BInterpol('Base CDI'!$H$4:$H$28,'Base CDI'!$J$4:$J$29,S2407,"Cubic","Extrapolate=Linear","MultiX=Average","Skip=True","Sort=True")</f>
        <v>13.776904590333618</v>
      </c>
      <c r="U2407" s="43">
        <f ca="1">_xll.BInterpol('Base CDI'!$H$4:$H$28,'Base CDI'!$I$4:$I$29,S2407,"Cubic","Extrapolate=Linear","MultiX=Average","Skip=True","Sort=True")</f>
        <v>13.749346673479382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48343</v>
      </c>
      <c r="T2408" s="43">
        <f ca="1">_xll.BInterpol('Base CDI'!$H$4:$H$28,'Base CDI'!$J$4:$J$29,S2408,"Cubic","Extrapolate=Linear","MultiX=Average","Skip=True","Sort=True")</f>
        <v>13.777065933933155</v>
      </c>
      <c r="U2408" s="43">
        <f ca="1">_xll.BInterpol('Base CDI'!$H$4:$H$28,'Base CDI'!$I$4:$I$29,S2408,"Cubic","Extrapolate=Linear","MultiX=Average","Skip=True","Sort=True")</f>
        <v>13.749527493379158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48344</v>
      </c>
      <c r="T2409" s="43">
        <f ca="1">_xll.BInterpol('Base CDI'!$H$4:$H$28,'Base CDI'!$J$4:$J$29,S2409,"Cubic","Extrapolate=Linear","MultiX=Average","Skip=True","Sort=True")</f>
        <v>13.777227013549906</v>
      </c>
      <c r="U2409" s="43">
        <f ca="1">_xll.BInterpol('Base CDI'!$H$4:$H$28,'Base CDI'!$I$4:$I$29,S2409,"Cubic","Extrapolate=Linear","MultiX=Average","Skip=True","Sort=True")</f>
        <v>13.749708063018813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48345</v>
      </c>
      <c r="T2410" s="43">
        <f ca="1">_xll.BInterpol('Base CDI'!$H$4:$H$28,'Base CDI'!$J$4:$J$29,S2410,"Cubic","Extrapolate=Linear","MultiX=Average","Skip=True","Sort=True")</f>
        <v>13.777387829159247</v>
      </c>
      <c r="U2410" s="43">
        <f ca="1">_xll.BInterpol('Base CDI'!$H$4:$H$28,'Base CDI'!$I$4:$I$29,S2410,"Cubic","Extrapolate=Linear","MultiX=Average","Skip=True","Sort=True")</f>
        <v>13.749888382149592</v>
      </c>
    </row>
    <row r="2411" spans="16:21" x14ac:dyDescent="0.25">
      <c r="P2411" s="10">
        <v>38016</v>
      </c>
      <c r="Q2411">
        <v>10.30838</v>
      </c>
      <c r="S2411" s="42">
        <f t="shared" ca="1" si="42"/>
        <v>48346</v>
      </c>
      <c r="T2411" s="43">
        <f ca="1">_xll.BInterpol('Base CDI'!$H$4:$H$28,'Base CDI'!$J$4:$J$29,S2411,"Cubic","Extrapolate=Linear","MultiX=Average","Skip=True","Sort=True")</f>
        <v>13.777548380736553</v>
      </c>
      <c r="U2411" s="43">
        <f ca="1">_xll.BInterpol('Base CDI'!$H$4:$H$28,'Base CDI'!$I$4:$I$29,S2411,"Cubic","Extrapolate=Linear","MultiX=Average","Skip=True","Sort=True")</f>
        <v>13.750068450522738</v>
      </c>
    </row>
    <row r="2412" spans="16:21" x14ac:dyDescent="0.25">
      <c r="P2412" s="10">
        <v>38019</v>
      </c>
      <c r="Q2412">
        <v>10.31453</v>
      </c>
      <c r="S2412" s="42">
        <f t="shared" ca="1" si="42"/>
        <v>48347</v>
      </c>
      <c r="T2412" s="43">
        <f ca="1">_xll.BInterpol('Base CDI'!$H$4:$H$28,'Base CDI'!$J$4:$J$29,S2412,"Cubic","Extrapolate=Linear","MultiX=Average","Skip=True","Sort=True")</f>
        <v>13.777708668257201</v>
      </c>
      <c r="U2412" s="43">
        <f ca="1">_xll.BInterpol('Base CDI'!$H$4:$H$28,'Base CDI'!$I$4:$I$29,S2412,"Cubic","Extrapolate=Linear","MultiX=Average","Skip=True","Sort=True")</f>
        <v>13.750248267889495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48348</v>
      </c>
      <c r="T2413" s="43">
        <f ca="1">_xll.BInterpol('Base CDI'!$H$4:$H$28,'Base CDI'!$J$4:$J$29,S2413,"Cubic","Extrapolate=Linear","MultiX=Average","Skip=True","Sort=True")</f>
        <v>13.777868691696565</v>
      </c>
      <c r="U2413" s="43">
        <f ca="1">_xll.BInterpol('Base CDI'!$H$4:$H$28,'Base CDI'!$I$4:$I$29,S2413,"Cubic","Extrapolate=Linear","MultiX=Average","Skip=True","Sort=True")</f>
        <v>13.750427834001107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48349</v>
      </c>
      <c r="T2414" s="43">
        <f ca="1">_xll.BInterpol('Base CDI'!$H$4:$H$28,'Base CDI'!$J$4:$J$29,S2414,"Cubic","Extrapolate=Linear","MultiX=Average","Skip=True","Sort=True")</f>
        <v>13.778028451030018</v>
      </c>
      <c r="U2414" s="43">
        <f ca="1">_xll.BInterpol('Base CDI'!$H$4:$H$28,'Base CDI'!$I$4:$I$29,S2414,"Cubic","Extrapolate=Linear","MultiX=Average","Skip=True","Sort=True")</f>
        <v>13.750607148608818</v>
      </c>
    </row>
    <row r="2415" spans="16:21" x14ac:dyDescent="0.25">
      <c r="P2415" s="10">
        <v>38022</v>
      </c>
      <c r="Q2415">
        <v>10.33301</v>
      </c>
      <c r="S2415" s="42">
        <f t="shared" ca="1" si="42"/>
        <v>48350</v>
      </c>
      <c r="T2415" s="43">
        <f ca="1">_xll.BInterpol('Base CDI'!$H$4:$H$28,'Base CDI'!$J$4:$J$29,S2415,"Cubic","Extrapolate=Linear","MultiX=Average","Skip=True","Sort=True")</f>
        <v>13.77818794623294</v>
      </c>
      <c r="U2415" s="43">
        <f ca="1">_xll.BInterpol('Base CDI'!$H$4:$H$28,'Base CDI'!$I$4:$I$29,S2415,"Cubic","Extrapolate=Linear","MultiX=Average","Skip=True","Sort=True")</f>
        <v>13.750786211463874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48351</v>
      </c>
      <c r="T2416" s="43">
        <f ca="1">_xll.BInterpol('Base CDI'!$H$4:$H$28,'Base CDI'!$J$4:$J$29,S2416,"Cubic","Extrapolate=Linear","MultiX=Average","Skip=True","Sort=True")</f>
        <v>13.778347177280704</v>
      </c>
      <c r="U2416" s="43">
        <f ca="1">_xll.BInterpol('Base CDI'!$H$4:$H$28,'Base CDI'!$I$4:$I$29,S2416,"Cubic","Extrapolate=Linear","MultiX=Average","Skip=True","Sort=True")</f>
        <v>13.750965022317516</v>
      </c>
    </row>
    <row r="2417" spans="16:21" x14ac:dyDescent="0.25">
      <c r="P2417" s="10">
        <v>38026</v>
      </c>
      <c r="Q2417">
        <v>10.34534</v>
      </c>
      <c r="S2417" s="42">
        <f t="shared" ca="1" si="42"/>
        <v>48352</v>
      </c>
      <c r="T2417" s="43">
        <f ca="1">_xll.BInterpol('Base CDI'!$H$4:$H$28,'Base CDI'!$J$4:$J$29,S2417,"Cubic","Extrapolate=Linear","MultiX=Average","Skip=True","Sort=True")</f>
        <v>13.778506144148686</v>
      </c>
      <c r="U2417" s="43">
        <f ca="1">_xll.BInterpol('Base CDI'!$H$4:$H$28,'Base CDI'!$I$4:$I$29,S2417,"Cubic","Extrapolate=Linear","MultiX=Average","Skip=True","Sort=True")</f>
        <v>13.751143580920992</v>
      </c>
    </row>
    <row r="2418" spans="16:21" x14ac:dyDescent="0.25">
      <c r="P2418" s="10">
        <v>38027</v>
      </c>
      <c r="Q2418">
        <v>10.3515</v>
      </c>
      <c r="S2418" s="42">
        <f t="shared" ca="1" si="42"/>
        <v>48353</v>
      </c>
      <c r="T2418" s="43">
        <f ca="1">_xll.BInterpol('Base CDI'!$H$4:$H$28,'Base CDI'!$J$4:$J$29,S2418,"Cubic","Extrapolate=Linear","MultiX=Average","Skip=True","Sort=True")</f>
        <v>13.778664846812259</v>
      </c>
      <c r="U2418" s="43">
        <f ca="1">_xll.BInterpol('Base CDI'!$H$4:$H$28,'Base CDI'!$I$4:$I$29,S2418,"Cubic","Extrapolate=Linear","MultiX=Average","Skip=True","Sort=True")</f>
        <v>13.751321887025544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48354</v>
      </c>
      <c r="T2419" s="43">
        <f ca="1">_xll.BInterpol('Base CDI'!$H$4:$H$28,'Base CDI'!$J$4:$J$29,S2419,"Cubic","Extrapolate=Linear","MultiX=Average","Skip=True","Sort=True")</f>
        <v>13.778823285246801</v>
      </c>
      <c r="U2419" s="43">
        <f ca="1">_xll.BInterpol('Base CDI'!$H$4:$H$28,'Base CDI'!$I$4:$I$29,S2419,"Cubic","Extrapolate=Linear","MultiX=Average","Skip=True","Sort=True")</f>
        <v>13.751499940382415</v>
      </c>
    </row>
    <row r="2420" spans="16:21" x14ac:dyDescent="0.25">
      <c r="P2420" s="10">
        <v>38029</v>
      </c>
      <c r="Q2420">
        <v>10.36383</v>
      </c>
      <c r="S2420" s="42">
        <f t="shared" ca="1" si="42"/>
        <v>48355</v>
      </c>
      <c r="T2420" s="43">
        <f ca="1">_xll.BInterpol('Base CDI'!$H$4:$H$28,'Base CDI'!$J$4:$J$29,S2420,"Cubic","Extrapolate=Linear","MultiX=Average","Skip=True","Sort=True")</f>
        <v>13.778981459427689</v>
      </c>
      <c r="U2420" s="43">
        <f ca="1">_xll.BInterpol('Base CDI'!$H$4:$H$28,'Base CDI'!$I$4:$I$29,S2420,"Cubic","Extrapolate=Linear","MultiX=Average","Skip=True","Sort=True")</f>
        <v>13.751677740742851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48356</v>
      </c>
      <c r="T2421" s="43">
        <f ca="1">_xll.BInterpol('Base CDI'!$H$4:$H$28,'Base CDI'!$J$4:$J$29,S2421,"Cubic","Extrapolate=Linear","MultiX=Average","Skip=True","Sort=True")</f>
        <v>13.779139369330293</v>
      </c>
      <c r="U2421" s="43">
        <f ca="1">_xll.BInterpol('Base CDI'!$H$4:$H$28,'Base CDI'!$I$4:$I$29,S2421,"Cubic","Extrapolate=Linear","MultiX=Average","Skip=True","Sort=True")</f>
        <v>13.751855287858097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48357</v>
      </c>
      <c r="T2422" s="43">
        <f ca="1">_xll.BInterpol('Base CDI'!$H$4:$H$28,'Base CDI'!$J$4:$J$29,S2422,"Cubic","Extrapolate=Linear","MultiX=Average","Skip=True","Sort=True")</f>
        <v>13.779297014929993</v>
      </c>
      <c r="U2422" s="43">
        <f ca="1">_xll.BInterpol('Base CDI'!$H$4:$H$28,'Base CDI'!$I$4:$I$29,S2422,"Cubic","Extrapolate=Linear","MultiX=Average","Skip=True","Sort=True")</f>
        <v>13.752032581479396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48358</v>
      </c>
      <c r="T2423" s="43">
        <f ca="1">_xll.BInterpol('Base CDI'!$H$4:$H$28,'Base CDI'!$J$4:$J$29,S2423,"Cubic","Extrapolate=Linear","MultiX=Average","Skip=True","Sort=True")</f>
        <v>13.779454396202162</v>
      </c>
      <c r="U2423" s="43">
        <f ca="1">_xll.BInterpol('Base CDI'!$H$4:$H$28,'Base CDI'!$I$4:$I$29,S2423,"Cubic","Extrapolate=Linear","MultiX=Average","Skip=True","Sort=True")</f>
        <v>13.752209621357991</v>
      </c>
    </row>
    <row r="2424" spans="16:21" x14ac:dyDescent="0.25">
      <c r="P2424" s="10">
        <v>38035</v>
      </c>
      <c r="Q2424">
        <v>10.3886</v>
      </c>
      <c r="S2424" s="42">
        <f t="shared" ca="1" si="42"/>
        <v>48359</v>
      </c>
      <c r="T2424" s="43">
        <f ca="1">_xll.BInterpol('Base CDI'!$H$4:$H$28,'Base CDI'!$J$4:$J$29,S2424,"Cubic","Extrapolate=Linear","MultiX=Average","Skip=True","Sort=True")</f>
        <v>13.779611513122177</v>
      </c>
      <c r="U2424" s="43">
        <f ca="1">_xll.BInterpol('Base CDI'!$H$4:$H$28,'Base CDI'!$I$4:$I$29,S2424,"Cubic","Extrapolate=Linear","MultiX=Average","Skip=True","Sort=True")</f>
        <v>13.752386407245128</v>
      </c>
    </row>
    <row r="2425" spans="16:21" x14ac:dyDescent="0.25">
      <c r="P2425" s="10">
        <v>38036</v>
      </c>
      <c r="Q2425">
        <v>10.39481</v>
      </c>
      <c r="S2425" s="42">
        <f t="shared" ca="1" si="42"/>
        <v>48360</v>
      </c>
      <c r="T2425" s="43">
        <f ca="1">_xll.BInterpol('Base CDI'!$H$4:$H$28,'Base CDI'!$J$4:$J$29,S2425,"Cubic","Extrapolate=Linear","MultiX=Average","Skip=True","Sort=True")</f>
        <v>13.779768365665412</v>
      </c>
      <c r="U2425" s="43">
        <f ca="1">_xll.BInterpol('Base CDI'!$H$4:$H$28,'Base CDI'!$I$4:$I$29,S2425,"Cubic","Extrapolate=Linear","MultiX=Average","Skip=True","Sort=True")</f>
        <v>13.75256293889205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48361</v>
      </c>
      <c r="T2426" s="43">
        <f ca="1">_xll.BInterpol('Base CDI'!$H$4:$H$28,'Base CDI'!$J$4:$J$29,S2426,"Cubic","Extrapolate=Linear","MultiX=Average","Skip=True","Sort=True")</f>
        <v>13.779924953807242</v>
      </c>
      <c r="U2426" s="43">
        <f ca="1">_xll.BInterpol('Base CDI'!$H$4:$H$28,'Base CDI'!$I$4:$I$29,S2426,"Cubic","Extrapolate=Linear","MultiX=Average","Skip=True","Sort=True")</f>
        <v>13.752739216050003</v>
      </c>
    </row>
    <row r="2427" spans="16:21" x14ac:dyDescent="0.25">
      <c r="P2427" s="10">
        <v>38042</v>
      </c>
      <c r="Q2427">
        <v>10.40723</v>
      </c>
      <c r="S2427" s="42">
        <f t="shared" ca="1" si="42"/>
        <v>48362</v>
      </c>
      <c r="T2427" s="43">
        <f ca="1">_xll.BInterpol('Base CDI'!$H$4:$H$28,'Base CDI'!$J$4:$J$29,S2427,"Cubic","Extrapolate=Linear","MultiX=Average","Skip=True","Sort=True")</f>
        <v>13.780081277523045</v>
      </c>
      <c r="U2427" s="43">
        <f ca="1">_xll.BInterpol('Base CDI'!$H$4:$H$28,'Base CDI'!$I$4:$I$29,S2427,"Cubic","Extrapolate=Linear","MultiX=Average","Skip=True","Sort=True")</f>
        <v>13.752915238470228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48363</v>
      </c>
      <c r="T2428" s="43">
        <f ca="1">_xll.BInterpol('Base CDI'!$H$4:$H$28,'Base CDI'!$J$4:$J$29,S2428,"Cubic","Extrapolate=Linear","MultiX=Average","Skip=True","Sort=True")</f>
        <v>13.780237336788193</v>
      </c>
      <c r="U2428" s="43">
        <f ca="1">_xll.BInterpol('Base CDI'!$H$4:$H$28,'Base CDI'!$I$4:$I$29,S2428,"Cubic","Extrapolate=Linear","MultiX=Average","Skip=True","Sort=True")</f>
        <v>13.753091005903972</v>
      </c>
    </row>
    <row r="2429" spans="16:21" x14ac:dyDescent="0.25">
      <c r="P2429" s="10">
        <v>38044</v>
      </c>
      <c r="Q2429">
        <v>10.41967</v>
      </c>
      <c r="S2429" s="42">
        <f t="shared" ca="1" si="42"/>
        <v>48364</v>
      </c>
      <c r="T2429" s="43">
        <f ca="1">_xll.BInterpol('Base CDI'!$H$4:$H$28,'Base CDI'!$J$4:$J$29,S2429,"Cubic","Extrapolate=Linear","MultiX=Average","Skip=True","Sort=True")</f>
        <v>13.780393131578064</v>
      </c>
      <c r="U2429" s="43">
        <f ca="1">_xll.BInterpol('Base CDI'!$H$4:$H$28,'Base CDI'!$I$4:$I$29,S2429,"Cubic","Extrapolate=Linear","MultiX=Average","Skip=True","Sort=True")</f>
        <v>13.753266518102478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48365</v>
      </c>
      <c r="T2430" s="43">
        <f ca="1">_xll.BInterpol('Base CDI'!$H$4:$H$28,'Base CDI'!$J$4:$J$29,S2430,"Cubic","Extrapolate=Linear","MultiX=Average","Skip=True","Sort=True")</f>
        <v>13.780548661868032</v>
      </c>
      <c r="U2430" s="43">
        <f ca="1">_xll.BInterpol('Base CDI'!$H$4:$H$28,'Base CDI'!$I$4:$I$29,S2430,"Cubic","Extrapolate=Linear","MultiX=Average","Skip=True","Sort=True")</f>
        <v>13.753441774816991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48366</v>
      </c>
      <c r="T2431" s="43">
        <f ca="1">_xll.BInterpol('Base CDI'!$H$4:$H$28,'Base CDI'!$J$4:$J$29,S2431,"Cubic","Extrapolate=Linear","MultiX=Average","Skip=True","Sort=True")</f>
        <v>13.780703927633473</v>
      </c>
      <c r="U2431" s="43">
        <f ca="1">_xll.BInterpol('Base CDI'!$H$4:$H$28,'Base CDI'!$I$4:$I$29,S2431,"Cubic","Extrapolate=Linear","MultiX=Average","Skip=True","Sort=True")</f>
        <v>13.753616775798754</v>
      </c>
    </row>
    <row r="2432" spans="16:21" x14ac:dyDescent="0.25">
      <c r="P2432" s="10">
        <v>38049</v>
      </c>
      <c r="Q2432">
        <v>10.43834</v>
      </c>
      <c r="S2432" s="42">
        <f t="shared" ca="1" si="42"/>
        <v>48367</v>
      </c>
      <c r="T2432" s="43">
        <f ca="1">_xll.BInterpol('Base CDI'!$H$4:$H$28,'Base CDI'!$J$4:$J$29,S2432,"Cubic","Extrapolate=Linear","MultiX=Average","Skip=True","Sort=True")</f>
        <v>13.78085892884976</v>
      </c>
      <c r="U2432" s="43">
        <f ca="1">_xll.BInterpol('Base CDI'!$H$4:$H$28,'Base CDI'!$I$4:$I$29,S2432,"Cubic","Extrapolate=Linear","MultiX=Average","Skip=True","Sort=True")</f>
        <v>13.753791520799012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48368</v>
      </c>
      <c r="T2433" s="43">
        <f ca="1">_xll.BInterpol('Base CDI'!$H$4:$H$28,'Base CDI'!$J$4:$J$29,S2433,"Cubic","Extrapolate=Linear","MultiX=Average","Skip=True","Sort=True")</f>
        <v>13.781013665492273</v>
      </c>
      <c r="U2433" s="43">
        <f ca="1">_xll.BInterpol('Base CDI'!$H$4:$H$28,'Base CDI'!$I$4:$I$29,S2433,"Cubic","Extrapolate=Linear","MultiX=Average","Skip=True","Sort=True")</f>
        <v>13.753966009569009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48369</v>
      </c>
      <c r="T2434" s="43">
        <f ca="1">_xll.BInterpol('Base CDI'!$H$4:$H$28,'Base CDI'!$J$4:$J$29,S2434,"Cubic","Extrapolate=Linear","MultiX=Average","Skip=True","Sort=True")</f>
        <v>13.781168137536383</v>
      </c>
      <c r="U2434" s="43">
        <f ca="1">_xll.BInterpol('Base CDI'!$H$4:$H$28,'Base CDI'!$I$4:$I$29,S2434,"Cubic","Extrapolate=Linear","MultiX=Average","Skip=True","Sort=True")</f>
        <v>13.754140241859989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48370</v>
      </c>
      <c r="T2435" s="43">
        <f ca="1">_xll.BInterpol('Base CDI'!$H$4:$H$28,'Base CDI'!$J$4:$J$29,S2435,"Cubic","Extrapolate=Linear","MultiX=Average","Skip=True","Sort=True")</f>
        <v>13.781322344957468</v>
      </c>
      <c r="U2435" s="43">
        <f ca="1">_xll.BInterpol('Base CDI'!$H$4:$H$28,'Base CDI'!$I$4:$I$29,S2435,"Cubic","Extrapolate=Linear","MultiX=Average","Skip=True","Sort=True")</f>
        <v>13.754314217423197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48371</v>
      </c>
      <c r="T2436" s="43">
        <f ca="1">_xll.BInterpol('Base CDI'!$H$4:$H$28,'Base CDI'!$J$4:$J$29,S2436,"Cubic","Extrapolate=Linear","MultiX=Average","Skip=True","Sort=True")</f>
        <v>13.781476287730904</v>
      </c>
      <c r="U2436" s="43">
        <f ca="1">_xll.BInterpol('Base CDI'!$H$4:$H$28,'Base CDI'!$I$4:$I$29,S2436,"Cubic","Extrapolate=Linear","MultiX=Average","Skip=True","Sort=True")</f>
        <v>13.754487936009875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48372</v>
      </c>
      <c r="T2437" s="43">
        <f ca="1">_xll.BInterpol('Base CDI'!$H$4:$H$28,'Base CDI'!$J$4:$J$29,S2437,"Cubic","Extrapolate=Linear","MultiX=Average","Skip=True","Sort=True")</f>
        <v>13.781629965832062</v>
      </c>
      <c r="U2437" s="43">
        <f ca="1">_xll.BInterpol('Base CDI'!$H$4:$H$28,'Base CDI'!$I$4:$I$29,S2437,"Cubic","Extrapolate=Linear","MultiX=Average","Skip=True","Sort=True")</f>
        <v>13.754661397371271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48373</v>
      </c>
      <c r="T2438" s="43">
        <f ca="1">_xll.BInterpol('Base CDI'!$H$4:$H$28,'Base CDI'!$J$4:$J$29,S2438,"Cubic","Extrapolate=Linear","MultiX=Average","Skip=True","Sort=True")</f>
        <v>13.781783379236321</v>
      </c>
      <c r="U2438" s="43">
        <f ca="1">_xll.BInterpol('Base CDI'!$H$4:$H$28,'Base CDI'!$I$4:$I$29,S2438,"Cubic","Extrapolate=Linear","MultiX=Average","Skip=True","Sort=True")</f>
        <v>13.754834601258624</v>
      </c>
    </row>
    <row r="2439" spans="16:21" x14ac:dyDescent="0.25">
      <c r="P2439" s="10">
        <v>38058</v>
      </c>
      <c r="Q2439">
        <v>10.48202</v>
      </c>
      <c r="S2439" s="42">
        <f t="shared" ca="1" si="42"/>
        <v>48374</v>
      </c>
      <c r="T2439" s="43">
        <f ca="1">_xll.BInterpol('Base CDI'!$H$4:$H$28,'Base CDI'!$J$4:$J$29,S2439,"Cubic","Extrapolate=Linear","MultiX=Average","Skip=True","Sort=True")</f>
        <v>13.781936527919058</v>
      </c>
      <c r="U2439" s="43">
        <f ca="1">_xll.BInterpol('Base CDI'!$H$4:$H$28,'Base CDI'!$I$4:$I$29,S2439,"Cubic","Extrapolate=Linear","MultiX=Average","Skip=True","Sort=True")</f>
        <v>13.755007547423183</v>
      </c>
    </row>
    <row r="2440" spans="16:21" x14ac:dyDescent="0.25">
      <c r="P2440" s="10">
        <v>38061</v>
      </c>
      <c r="Q2440">
        <v>10.48827</v>
      </c>
      <c r="S2440" s="42">
        <f t="shared" ca="1" si="42"/>
        <v>48375</v>
      </c>
      <c r="T2440" s="43">
        <f ca="1">_xll.BInterpol('Base CDI'!$H$4:$H$28,'Base CDI'!$J$4:$J$29,S2440,"Cubic","Extrapolate=Linear","MultiX=Average","Skip=True","Sort=True")</f>
        <v>13.782089411855644</v>
      </c>
      <c r="U2440" s="43">
        <f ca="1">_xll.BInterpol('Base CDI'!$H$4:$H$28,'Base CDI'!$I$4:$I$29,S2440,"Cubic","Extrapolate=Linear","MultiX=Average","Skip=True","Sort=True")</f>
        <v>13.755180235616189</v>
      </c>
    </row>
    <row r="2441" spans="16:21" x14ac:dyDescent="0.25">
      <c r="P2441" s="10">
        <v>38062</v>
      </c>
      <c r="Q2441">
        <v>10.49452</v>
      </c>
      <c r="S2441" s="42">
        <f t="shared" ca="1" si="42"/>
        <v>48376</v>
      </c>
      <c r="T2441" s="43">
        <f ca="1">_xll.BInterpol('Base CDI'!$H$4:$H$28,'Base CDI'!$J$4:$J$29,S2441,"Cubic","Extrapolate=Linear","MultiX=Average","Skip=True","Sort=True")</f>
        <v>13.782242031021456</v>
      </c>
      <c r="U2441" s="43">
        <f ca="1">_xll.BInterpol('Base CDI'!$H$4:$H$28,'Base CDI'!$I$4:$I$29,S2441,"Cubic","Extrapolate=Linear","MultiX=Average","Skip=True","Sort=True")</f>
        <v>13.755352665588889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48377</v>
      </c>
      <c r="T2442" s="43">
        <f ca="1">_xll.BInterpol('Base CDI'!$H$4:$H$28,'Base CDI'!$J$4:$J$29,S2442,"Cubic","Extrapolate=Linear","MultiX=Average","Skip=True","Sort=True")</f>
        <v>13.78239438539187</v>
      </c>
      <c r="U2442" s="43">
        <f ca="1">_xll.BInterpol('Base CDI'!$H$4:$H$28,'Base CDI'!$I$4:$I$29,S2442,"Cubic","Extrapolate=Linear","MultiX=Average","Skip=True","Sort=True")</f>
        <v>13.755524837092524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48378</v>
      </c>
      <c r="T2443" s="43">
        <f ca="1">_xll.BInterpol('Base CDI'!$H$4:$H$28,'Base CDI'!$J$4:$J$29,S2443,"Cubic","Extrapolate=Linear","MultiX=Average","Skip=True","Sort=True")</f>
        <v>13.782546474942261</v>
      </c>
      <c r="U2443" s="43">
        <f ca="1">_xll.BInterpol('Base CDI'!$H$4:$H$28,'Base CDI'!$I$4:$I$29,S2443,"Cubic","Extrapolate=Linear","MultiX=Average","Skip=True","Sort=True")</f>
        <v>13.755696749878339</v>
      </c>
    </row>
    <row r="2444" spans="16:21" x14ac:dyDescent="0.25">
      <c r="P2444" s="10">
        <v>38065</v>
      </c>
      <c r="Q2444">
        <v>10.51322</v>
      </c>
      <c r="S2444" s="42">
        <f t="shared" ca="1" si="43"/>
        <v>48379</v>
      </c>
      <c r="T2444" s="43">
        <f ca="1">_xll.BInterpol('Base CDI'!$H$4:$H$28,'Base CDI'!$J$4:$J$29,S2444,"Cubic","Extrapolate=Linear","MultiX=Average","Skip=True","Sort=True")</f>
        <v>13.782698299648004</v>
      </c>
      <c r="U2444" s="43">
        <f ca="1">_xll.BInterpol('Base CDI'!$H$4:$H$28,'Base CDI'!$I$4:$I$29,S2444,"Cubic","Extrapolate=Linear","MultiX=Average","Skip=True","Sort=True")</f>
        <v>13.755868403697582</v>
      </c>
    </row>
    <row r="2445" spans="16:21" x14ac:dyDescent="0.25">
      <c r="P2445" s="10">
        <v>38068</v>
      </c>
      <c r="Q2445">
        <v>10.51942</v>
      </c>
      <c r="S2445" s="42">
        <f t="shared" ca="1" si="43"/>
        <v>48380</v>
      </c>
      <c r="T2445" s="43">
        <f ca="1">_xll.BInterpol('Base CDI'!$H$4:$H$28,'Base CDI'!$J$4:$J$29,S2445,"Cubic","Extrapolate=Linear","MultiX=Average","Skip=True","Sort=True")</f>
        <v>13.782849859484475</v>
      </c>
      <c r="U2445" s="43">
        <f ca="1">_xll.BInterpol('Base CDI'!$H$4:$H$28,'Base CDI'!$I$4:$I$29,S2445,"Cubic","Extrapolate=Linear","MultiX=Average","Skip=True","Sort=True")</f>
        <v>13.756039798301492</v>
      </c>
    </row>
    <row r="2446" spans="16:21" x14ac:dyDescent="0.25">
      <c r="P2446" s="10">
        <v>38069</v>
      </c>
      <c r="Q2446">
        <v>10.52563</v>
      </c>
      <c r="S2446" s="42">
        <f t="shared" ca="1" si="43"/>
        <v>48381</v>
      </c>
      <c r="T2446" s="43">
        <f ca="1">_xll.BInterpol('Base CDI'!$H$4:$H$28,'Base CDI'!$J$4:$J$29,S2446,"Cubic","Extrapolate=Linear","MultiX=Average","Skip=True","Sort=True")</f>
        <v>13.783001154427051</v>
      </c>
      <c r="U2446" s="43">
        <f ca="1">_xll.BInterpol('Base CDI'!$H$4:$H$28,'Base CDI'!$I$4:$I$29,S2446,"Cubic","Extrapolate=Linear","MultiX=Average","Skip=True","Sort=True")</f>
        <v>13.756210933441315</v>
      </c>
    </row>
    <row r="2447" spans="16:21" x14ac:dyDescent="0.25">
      <c r="P2447" s="10">
        <v>38070</v>
      </c>
      <c r="Q2447">
        <v>10.53186</v>
      </c>
      <c r="S2447" s="42">
        <f t="shared" ca="1" si="43"/>
        <v>48382</v>
      </c>
      <c r="T2447" s="43">
        <f ca="1">_xll.BInterpol('Base CDI'!$H$4:$H$28,'Base CDI'!$J$4:$J$29,S2447,"Cubic","Extrapolate=Linear","MultiX=Average","Skip=True","Sort=True")</f>
        <v>13.783152184451104</v>
      </c>
      <c r="U2447" s="43">
        <f ca="1">_xll.BInterpol('Base CDI'!$H$4:$H$28,'Base CDI'!$I$4:$I$29,S2447,"Cubic","Extrapolate=Linear","MultiX=Average","Skip=True","Sort=True")</f>
        <v>13.756381808868296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48383</v>
      </c>
      <c r="T2448" s="43">
        <f ca="1">_xll.BInterpol('Base CDI'!$H$4:$H$28,'Base CDI'!$J$4:$J$29,S2448,"Cubic","Extrapolate=Linear","MultiX=Average","Skip=True","Sort=True")</f>
        <v>13.783302949532011</v>
      </c>
      <c r="U2448" s="43">
        <f ca="1">_xll.BInterpol('Base CDI'!$H$4:$H$28,'Base CDI'!$I$4:$I$29,S2448,"Cubic","Extrapolate=Linear","MultiX=Average","Skip=True","Sort=True")</f>
        <v>13.756552424333679</v>
      </c>
    </row>
    <row r="2449" spans="16:21" x14ac:dyDescent="0.25">
      <c r="P2449" s="10">
        <v>38072</v>
      </c>
      <c r="Q2449">
        <v>10.5443</v>
      </c>
      <c r="S2449" s="42">
        <f t="shared" ca="1" si="43"/>
        <v>48384</v>
      </c>
      <c r="T2449" s="43">
        <f ca="1">_xll.BInterpol('Base CDI'!$H$4:$H$28,'Base CDI'!$J$4:$J$29,S2449,"Cubic","Extrapolate=Linear","MultiX=Average","Skip=True","Sort=True")</f>
        <v>13.783453449645148</v>
      </c>
      <c r="U2449" s="43">
        <f ca="1">_xll.BInterpol('Base CDI'!$H$4:$H$28,'Base CDI'!$I$4:$I$29,S2449,"Cubic","Extrapolate=Linear","MultiX=Average","Skip=True","Sort=True")</f>
        <v>13.756722779588706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48385</v>
      </c>
      <c r="T2450" s="43">
        <f ca="1">_xll.BInterpol('Base CDI'!$H$4:$H$28,'Base CDI'!$J$4:$J$29,S2450,"Cubic","Extrapolate=Linear","MultiX=Average","Skip=True","Sort=True")</f>
        <v>13.783603684765888</v>
      </c>
      <c r="U2450" s="43">
        <f ca="1">_xll.BInterpol('Base CDI'!$H$4:$H$28,'Base CDI'!$I$4:$I$29,S2450,"Cubic","Extrapolate=Linear","MultiX=Average","Skip=True","Sort=True")</f>
        <v>13.756892874384626</v>
      </c>
    </row>
    <row r="2451" spans="16:21" x14ac:dyDescent="0.25">
      <c r="P2451" s="10">
        <v>38076</v>
      </c>
      <c r="Q2451">
        <v>10.55674</v>
      </c>
      <c r="S2451" s="42">
        <f t="shared" ca="1" si="43"/>
        <v>48386</v>
      </c>
      <c r="T2451" s="43">
        <f ca="1">_xll.BInterpol('Base CDI'!$H$4:$H$28,'Base CDI'!$J$4:$J$29,S2451,"Cubic","Extrapolate=Linear","MultiX=Average","Skip=True","Sort=True")</f>
        <v>13.783753654869608</v>
      </c>
      <c r="U2451" s="43">
        <f ca="1">_xll.BInterpol('Base CDI'!$H$4:$H$28,'Base CDI'!$I$4:$I$29,S2451,"Cubic","Extrapolate=Linear","MultiX=Average","Skip=True","Sort=True")</f>
        <v>13.757062708472677</v>
      </c>
    </row>
    <row r="2452" spans="16:21" x14ac:dyDescent="0.25">
      <c r="P2452" s="10">
        <v>38077</v>
      </c>
      <c r="Q2452">
        <v>10.56296</v>
      </c>
      <c r="S2452" s="42">
        <f t="shared" ca="1" si="43"/>
        <v>48387</v>
      </c>
      <c r="T2452" s="43">
        <f ca="1">_xll.BInterpol('Base CDI'!$H$4:$H$28,'Base CDI'!$J$4:$J$29,S2452,"Cubic","Extrapolate=Linear","MultiX=Average","Skip=True","Sort=True")</f>
        <v>13.783903359931685</v>
      </c>
      <c r="U2452" s="43">
        <f ca="1">_xll.BInterpol('Base CDI'!$H$4:$H$28,'Base CDI'!$I$4:$I$29,S2452,"Cubic","Extrapolate=Linear","MultiX=Average","Skip=True","Sort=True")</f>
        <v>13.757232281604109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48388</v>
      </c>
      <c r="T2453" s="43">
        <f ca="1">_xll.BInterpol('Base CDI'!$H$4:$H$28,'Base CDI'!$J$4:$J$29,S2453,"Cubic","Extrapolate=Linear","MultiX=Average","Skip=True","Sort=True")</f>
        <v>13.784052799927492</v>
      </c>
      <c r="U2453" s="43">
        <f ca="1">_xll.BInterpol('Base CDI'!$H$4:$H$28,'Base CDI'!$I$4:$I$29,S2453,"Cubic","Extrapolate=Linear","MultiX=Average","Skip=True","Sort=True")</f>
        <v>13.757401593530162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48389</v>
      </c>
      <c r="T2454" s="43">
        <f ca="1">_xll.BInterpol('Base CDI'!$H$4:$H$28,'Base CDI'!$J$4:$J$29,S2454,"Cubic","Extrapolate=Linear","MultiX=Average","Skip=True","Sort=True")</f>
        <v>13.784201974832405</v>
      </c>
      <c r="U2454" s="43">
        <f ca="1">_xll.BInterpol('Base CDI'!$H$4:$H$28,'Base CDI'!$I$4:$I$29,S2454,"Cubic","Extrapolate=Linear","MultiX=Average","Skip=True","Sort=True")</f>
        <v>13.757570644002081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48390</v>
      </c>
      <c r="T2455" s="43">
        <f ca="1">_xll.BInterpol('Base CDI'!$H$4:$H$28,'Base CDI'!$J$4:$J$29,S2455,"Cubic","Extrapolate=Linear","MultiX=Average","Skip=True","Sort=True")</f>
        <v>13.7843508846218</v>
      </c>
      <c r="U2455" s="43">
        <f ca="1">_xll.BInterpol('Base CDI'!$H$4:$H$28,'Base CDI'!$I$4:$I$29,S2455,"Cubic","Extrapolate=Linear","MultiX=Average","Skip=True","Sort=True")</f>
        <v>13.757739432771112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48391</v>
      </c>
      <c r="T2456" s="43">
        <f ca="1">_xll.BInterpol('Base CDI'!$H$4:$H$28,'Base CDI'!$J$4:$J$29,S2456,"Cubic","Extrapolate=Linear","MultiX=Average","Skip=True","Sort=True")</f>
        <v>13.78449952927105</v>
      </c>
      <c r="U2456" s="43">
        <f ca="1">_xll.BInterpol('Base CDI'!$H$4:$H$28,'Base CDI'!$I$4:$I$29,S2456,"Cubic","Extrapolate=Linear","MultiX=Average","Skip=True","Sort=True")</f>
        <v>13.757907959588499</v>
      </c>
    </row>
    <row r="2457" spans="16:21" x14ac:dyDescent="0.25">
      <c r="P2457" s="10">
        <v>38084</v>
      </c>
      <c r="Q2457">
        <v>10.59416</v>
      </c>
      <c r="S2457" s="42">
        <f t="shared" ca="1" si="43"/>
        <v>48392</v>
      </c>
      <c r="T2457" s="43">
        <f ca="1">_xll.BInterpol('Base CDI'!$H$4:$H$28,'Base CDI'!$J$4:$J$29,S2457,"Cubic","Extrapolate=Linear","MultiX=Average","Skip=True","Sort=True")</f>
        <v>13.784647908755534</v>
      </c>
      <c r="U2457" s="43">
        <f ca="1">_xll.BInterpol('Base CDI'!$H$4:$H$28,'Base CDI'!$I$4:$I$29,S2457,"Cubic","Extrapolate=Linear","MultiX=Average","Skip=True","Sort=True")</f>
        <v>13.758076224205483</v>
      </c>
    </row>
    <row r="2458" spans="16:21" x14ac:dyDescent="0.25">
      <c r="P2458" s="10">
        <v>38085</v>
      </c>
      <c r="Q2458">
        <v>10.6004</v>
      </c>
      <c r="S2458" s="42">
        <f t="shared" ca="1" si="43"/>
        <v>48393</v>
      </c>
      <c r="T2458" s="43">
        <f ca="1">_xll.BInterpol('Base CDI'!$H$4:$H$28,'Base CDI'!$J$4:$J$29,S2458,"Cubic","Extrapolate=Linear","MultiX=Average","Skip=True","Sort=True")</f>
        <v>13.784796023050626</v>
      </c>
      <c r="U2458" s="43">
        <f ca="1">_xll.BInterpol('Base CDI'!$H$4:$H$28,'Base CDI'!$I$4:$I$29,S2458,"Cubic","Extrapolate=Linear","MultiX=Average","Skip=True","Sort=True")</f>
        <v>13.758244226373312</v>
      </c>
    </row>
    <row r="2459" spans="16:21" x14ac:dyDescent="0.25">
      <c r="P2459" s="10">
        <v>38089</v>
      </c>
      <c r="Q2459">
        <v>10.60665</v>
      </c>
      <c r="S2459" s="42">
        <f t="shared" ca="1" si="43"/>
        <v>48394</v>
      </c>
      <c r="T2459" s="43">
        <f ca="1">_xll.BInterpol('Base CDI'!$H$4:$H$28,'Base CDI'!$J$4:$J$29,S2459,"Cubic","Extrapolate=Linear","MultiX=Average","Skip=True","Sort=True")</f>
        <v>13.7849438721317</v>
      </c>
      <c r="U2459" s="43">
        <f ca="1">_xll.BInterpol('Base CDI'!$H$4:$H$28,'Base CDI'!$I$4:$I$29,S2459,"Cubic","Extrapolate=Linear","MultiX=Average","Skip=True","Sort=True")</f>
        <v>13.758411965843228</v>
      </c>
    </row>
    <row r="2460" spans="16:21" x14ac:dyDescent="0.25">
      <c r="P2460" s="10">
        <v>38090</v>
      </c>
      <c r="Q2460">
        <v>10.6129</v>
      </c>
      <c r="S2460" s="42">
        <f t="shared" ca="1" si="43"/>
        <v>48395</v>
      </c>
      <c r="T2460" s="43">
        <f ca="1">_xll.BInterpol('Base CDI'!$H$4:$H$28,'Base CDI'!$J$4:$J$29,S2460,"Cubic","Extrapolate=Linear","MultiX=Average","Skip=True","Sort=True")</f>
        <v>13.785091455974133</v>
      </c>
      <c r="U2460" s="43">
        <f ca="1">_xll.BInterpol('Base CDI'!$H$4:$H$28,'Base CDI'!$I$4:$I$29,S2460,"Cubic","Extrapolate=Linear","MultiX=Average","Skip=True","Sort=True")</f>
        <v>13.758579442366475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48396</v>
      </c>
      <c r="T2461" s="43">
        <f ca="1">_xll.BInterpol('Base CDI'!$H$4:$H$28,'Base CDI'!$J$4:$J$29,S2461,"Cubic","Extrapolate=Linear","MultiX=Average","Skip=True","Sort=True")</f>
        <v>13.785238774553298</v>
      </c>
      <c r="U2461" s="43">
        <f ca="1">_xll.BInterpol('Base CDI'!$H$4:$H$28,'Base CDI'!$I$4:$I$29,S2461,"Cubic","Extrapolate=Linear","MultiX=Average","Skip=True","Sort=True")</f>
        <v>13.758746655694299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48397</v>
      </c>
      <c r="T2462" s="43">
        <f ca="1">_xll.BInterpol('Base CDI'!$H$4:$H$28,'Base CDI'!$J$4:$J$29,S2462,"Cubic","Extrapolate=Linear","MultiX=Average","Skip=True","Sort=True")</f>
        <v>13.785385827844573</v>
      </c>
      <c r="U2462" s="43">
        <f ca="1">_xll.BInterpol('Base CDI'!$H$4:$H$28,'Base CDI'!$I$4:$I$29,S2462,"Cubic","Extrapolate=Linear","MultiX=Average","Skip=True","Sort=True")</f>
        <v>13.758913605577943</v>
      </c>
    </row>
    <row r="2463" spans="16:21" x14ac:dyDescent="0.25">
      <c r="P2463" s="10">
        <v>38093</v>
      </c>
      <c r="Q2463">
        <v>10.63156</v>
      </c>
      <c r="S2463" s="42">
        <f t="shared" ca="1" si="43"/>
        <v>48398</v>
      </c>
      <c r="T2463" s="43">
        <f ca="1">_xll.BInterpol('Base CDI'!$H$4:$H$28,'Base CDI'!$J$4:$J$29,S2463,"Cubic","Extrapolate=Linear","MultiX=Average","Skip=True","Sort=True")</f>
        <v>13.785532615823332</v>
      </c>
      <c r="U2463" s="43">
        <f ca="1">_xll.BInterpol('Base CDI'!$H$4:$H$28,'Base CDI'!$I$4:$I$29,S2463,"Cubic","Extrapolate=Linear","MultiX=Average","Skip=True","Sort=True")</f>
        <v>13.759080291768653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48399</v>
      </c>
      <c r="T2464" s="43">
        <f ca="1">_xll.BInterpol('Base CDI'!$H$4:$H$28,'Base CDI'!$J$4:$J$29,S2464,"Cubic","Extrapolate=Linear","MultiX=Average","Skip=True","Sort=True")</f>
        <v>13.785679138464952</v>
      </c>
      <c r="U2464" s="43">
        <f ca="1">_xll.BInterpol('Base CDI'!$H$4:$H$28,'Base CDI'!$I$4:$I$29,S2464,"Cubic","Extrapolate=Linear","MultiX=Average","Skip=True","Sort=True")</f>
        <v>13.759246714017669</v>
      </c>
    </row>
    <row r="2465" spans="16:21" x14ac:dyDescent="0.25">
      <c r="P2465" s="10">
        <v>38097</v>
      </c>
      <c r="Q2465">
        <v>10.6439</v>
      </c>
      <c r="S2465" s="42">
        <f t="shared" ca="1" si="43"/>
        <v>48400</v>
      </c>
      <c r="T2465" s="43">
        <f ca="1">_xll.BInterpol('Base CDI'!$H$4:$H$28,'Base CDI'!$J$4:$J$29,S2465,"Cubic","Extrapolate=Linear","MultiX=Average","Skip=True","Sort=True")</f>
        <v>13.785825395744805</v>
      </c>
      <c r="U2465" s="43">
        <f ca="1">_xll.BInterpol('Base CDI'!$H$4:$H$28,'Base CDI'!$I$4:$I$29,S2465,"Cubic","Extrapolate=Linear","MultiX=Average","Skip=True","Sort=True")</f>
        <v>13.759412872076238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48401</v>
      </c>
      <c r="T2466" s="43">
        <f ca="1">_xll.BInterpol('Base CDI'!$H$4:$H$28,'Base CDI'!$J$4:$J$29,S2466,"Cubic","Extrapolate=Linear","MultiX=Average","Skip=True","Sort=True")</f>
        <v>13.78597138763827</v>
      </c>
      <c r="U2466" s="43">
        <f ca="1">_xll.BInterpol('Base CDI'!$H$4:$H$28,'Base CDI'!$I$4:$I$29,S2466,"Cubic","Extrapolate=Linear","MultiX=Average","Skip=True","Sort=True")</f>
        <v>13.759578765695604</v>
      </c>
    </row>
    <row r="2467" spans="16:21" x14ac:dyDescent="0.25">
      <c r="P2467" s="10">
        <v>38100</v>
      </c>
      <c r="Q2467">
        <v>10.65624</v>
      </c>
      <c r="S2467" s="42">
        <f t="shared" ca="1" si="43"/>
        <v>48402</v>
      </c>
      <c r="T2467" s="43">
        <f ca="1">_xll.BInterpol('Base CDI'!$H$4:$H$28,'Base CDI'!$J$4:$J$29,S2467,"Cubic","Extrapolate=Linear","MultiX=Average","Skip=True","Sort=True")</f>
        <v>13.786117114120721</v>
      </c>
      <c r="U2467" s="43">
        <f ca="1">_xll.BInterpol('Base CDI'!$H$4:$H$28,'Base CDI'!$I$4:$I$29,S2467,"Cubic","Extrapolate=Linear","MultiX=Average","Skip=True","Sort=True")</f>
        <v>13.759744394627011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48403</v>
      </c>
      <c r="T2468" s="43">
        <f ca="1">_xll.BInterpol('Base CDI'!$H$4:$H$28,'Base CDI'!$J$4:$J$29,S2468,"Cubic","Extrapolate=Linear","MultiX=Average","Skip=True","Sort=True")</f>
        <v>13.786262575167532</v>
      </c>
      <c r="U2468" s="43">
        <f ca="1">_xll.BInterpol('Base CDI'!$H$4:$H$28,'Base CDI'!$I$4:$I$29,S2468,"Cubic","Extrapolate=Linear","MultiX=Average","Skip=True","Sort=True")</f>
        <v>13.759909758621705</v>
      </c>
    </row>
    <row r="2469" spans="16:21" x14ac:dyDescent="0.25">
      <c r="P2469" s="10">
        <v>38104</v>
      </c>
      <c r="Q2469">
        <v>10.66859</v>
      </c>
      <c r="S2469" s="42">
        <f t="shared" ca="1" si="43"/>
        <v>48404</v>
      </c>
      <c r="T2469" s="43">
        <f ca="1">_xll.BInterpol('Base CDI'!$H$4:$H$28,'Base CDI'!$J$4:$J$29,S2469,"Cubic","Extrapolate=Linear","MultiX=Average","Skip=True","Sort=True")</f>
        <v>13.78640777075408</v>
      </c>
      <c r="U2469" s="43">
        <f ca="1">_xll.BInterpol('Base CDI'!$H$4:$H$28,'Base CDI'!$I$4:$I$29,S2469,"Cubic","Extrapolate=Linear","MultiX=Average","Skip=True","Sort=True")</f>
        <v>13.760074857430926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48405</v>
      </c>
      <c r="T2470" s="43">
        <f ca="1">_xll.BInterpol('Base CDI'!$H$4:$H$28,'Base CDI'!$J$4:$J$29,S2470,"Cubic","Extrapolate=Linear","MultiX=Average","Skip=True","Sort=True")</f>
        <v>13.78655270085574</v>
      </c>
      <c r="U2470" s="43">
        <f ca="1">_xll.BInterpol('Base CDI'!$H$4:$H$28,'Base CDI'!$I$4:$I$29,S2470,"Cubic","Extrapolate=Linear","MultiX=Average","Skip=True","Sort=True")</f>
        <v>13.760239690805921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48406</v>
      </c>
      <c r="T2471" s="43">
        <f ca="1">_xll.BInterpol('Base CDI'!$H$4:$H$28,'Base CDI'!$J$4:$J$29,S2471,"Cubic","Extrapolate=Linear","MultiX=Average","Skip=True","Sort=True")</f>
        <v>13.786697365447889</v>
      </c>
      <c r="U2471" s="43">
        <f ca="1">_xll.BInterpol('Base CDI'!$H$4:$H$28,'Base CDI'!$I$4:$I$29,S2471,"Cubic","Extrapolate=Linear","MultiX=Average","Skip=True","Sort=True")</f>
        <v>13.760404258497934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48407</v>
      </c>
      <c r="T2472" s="43">
        <f ca="1">_xll.BInterpol('Base CDI'!$H$4:$H$28,'Base CDI'!$J$4:$J$29,S2472,"Cubic","Extrapolate=Linear","MultiX=Average","Skip=True","Sort=True")</f>
        <v>13.786841764505898</v>
      </c>
      <c r="U2472" s="43">
        <f ca="1">_xll.BInterpol('Base CDI'!$H$4:$H$28,'Base CDI'!$I$4:$I$29,S2472,"Cubic","Extrapolate=Linear","MultiX=Average","Skip=True","Sort=True")</f>
        <v>13.760568560258209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48408</v>
      </c>
      <c r="T2473" s="43">
        <f ca="1">_xll.BInterpol('Base CDI'!$H$4:$H$28,'Base CDI'!$J$4:$J$29,S2473,"Cubic","Extrapolate=Linear","MultiX=Average","Skip=True","Sort=True")</f>
        <v>13.786985898005147</v>
      </c>
      <c r="U2473" s="43">
        <f ca="1">_xll.BInterpol('Base CDI'!$H$4:$H$28,'Base CDI'!$I$4:$I$29,S2473,"Cubic","Extrapolate=Linear","MultiX=Average","Skip=True","Sort=True")</f>
        <v>13.76073259583799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48409</v>
      </c>
      <c r="T2474" s="43">
        <f ca="1">_xll.BInterpol('Base CDI'!$H$4:$H$28,'Base CDI'!$J$4:$J$29,S2474,"Cubic","Extrapolate=Linear","MultiX=Average","Skip=True","Sort=True")</f>
        <v>13.787129765921009</v>
      </c>
      <c r="U2474" s="43">
        <f ca="1">_xll.BInterpol('Base CDI'!$H$4:$H$28,'Base CDI'!$I$4:$I$29,S2474,"Cubic","Extrapolate=Linear","MultiX=Average","Skip=True","Sort=True")</f>
        <v>13.76089636498852</v>
      </c>
    </row>
    <row r="2475" spans="16:21" x14ac:dyDescent="0.25">
      <c r="P2475" s="10">
        <v>38112</v>
      </c>
      <c r="Q2475">
        <v>10.70574</v>
      </c>
      <c r="S2475" s="42">
        <f t="shared" ca="1" si="43"/>
        <v>48410</v>
      </c>
      <c r="T2475" s="43">
        <f ca="1">_xll.BInterpol('Base CDI'!$H$4:$H$28,'Base CDI'!$J$4:$J$29,S2475,"Cubic","Extrapolate=Linear","MultiX=Average","Skip=True","Sort=True")</f>
        <v>13.787273368228858</v>
      </c>
      <c r="U2475" s="43">
        <f ca="1">_xll.BInterpol('Base CDI'!$H$4:$H$28,'Base CDI'!$I$4:$I$29,S2475,"Cubic","Extrapolate=Linear","MultiX=Average","Skip=True","Sort=True")</f>
        <v>13.761059867461046</v>
      </c>
    </row>
    <row r="2476" spans="16:21" x14ac:dyDescent="0.25">
      <c r="P2476" s="10">
        <v>38113</v>
      </c>
      <c r="Q2476">
        <v>10.71194</v>
      </c>
      <c r="S2476" s="42">
        <f t="shared" ca="1" si="43"/>
        <v>48411</v>
      </c>
      <c r="T2476" s="43">
        <f ca="1">_xll.BInterpol('Base CDI'!$H$4:$H$28,'Base CDI'!$J$4:$J$29,S2476,"Cubic","Extrapolate=Linear","MultiX=Average","Skip=True","Sort=True")</f>
        <v>13.787416704904073</v>
      </c>
      <c r="U2476" s="43">
        <f ca="1">_xll.BInterpol('Base CDI'!$H$4:$H$28,'Base CDI'!$I$4:$I$29,S2476,"Cubic","Extrapolate=Linear","MultiX=Average","Skip=True","Sort=True")</f>
        <v>13.761223103006811</v>
      </c>
    </row>
    <row r="2477" spans="16:21" x14ac:dyDescent="0.25">
      <c r="P2477" s="10">
        <v>38114</v>
      </c>
      <c r="Q2477">
        <v>10.71815</v>
      </c>
      <c r="S2477" s="42">
        <f t="shared" ca="1" si="43"/>
        <v>48412</v>
      </c>
      <c r="T2477" s="43">
        <f ca="1">_xll.BInterpol('Base CDI'!$H$4:$H$28,'Base CDI'!$J$4:$J$29,S2477,"Cubic","Extrapolate=Linear","MultiX=Average","Skip=True","Sort=True")</f>
        <v>13.787559775922027</v>
      </c>
      <c r="U2477" s="43">
        <f ca="1">_xll.BInterpol('Base CDI'!$H$4:$H$28,'Base CDI'!$I$4:$I$29,S2477,"Cubic","Extrapolate=Linear","MultiX=Average","Skip=True","Sort=True")</f>
        <v>13.761386071377057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48413</v>
      </c>
      <c r="T2478" s="43">
        <f ca="1">_xll.BInterpol('Base CDI'!$H$4:$H$28,'Base CDI'!$J$4:$J$29,S2478,"Cubic","Extrapolate=Linear","MultiX=Average","Skip=True","Sort=True")</f>
        <v>13.787702581258095</v>
      </c>
      <c r="U2478" s="43">
        <f ca="1">_xll.BInterpol('Base CDI'!$H$4:$H$28,'Base CDI'!$I$4:$I$29,S2478,"Cubic","Extrapolate=Linear","MultiX=Average","Skip=True","Sort=True")</f>
        <v>13.761548772323032</v>
      </c>
    </row>
    <row r="2479" spans="16:21" x14ac:dyDescent="0.25">
      <c r="P2479" s="10">
        <v>38118</v>
      </c>
      <c r="Q2479">
        <v>10.73057</v>
      </c>
      <c r="S2479" s="42">
        <f t="shared" ca="1" si="43"/>
        <v>48414</v>
      </c>
      <c r="T2479" s="43">
        <f ca="1">_xll.BInterpol('Base CDI'!$H$4:$H$28,'Base CDI'!$J$4:$J$29,S2479,"Cubic","Extrapolate=Linear","MultiX=Average","Skip=True","Sort=True")</f>
        <v>13.787845120887654</v>
      </c>
      <c r="U2479" s="43">
        <f ca="1">_xll.BInterpol('Base CDI'!$H$4:$H$28,'Base CDI'!$I$4:$I$29,S2479,"Cubic","Extrapolate=Linear","MultiX=Average","Skip=True","Sort=True")</f>
        <v>13.761711205595978</v>
      </c>
    </row>
    <row r="2480" spans="16:21" x14ac:dyDescent="0.25">
      <c r="P2480" s="10">
        <v>38119</v>
      </c>
      <c r="Q2480">
        <v>10.73678</v>
      </c>
      <c r="S2480" s="42">
        <f t="shared" ca="1" si="43"/>
        <v>48415</v>
      </c>
      <c r="T2480" s="43">
        <f ca="1">_xll.BInterpol('Base CDI'!$H$4:$H$28,'Base CDI'!$J$4:$J$29,S2480,"Cubic","Extrapolate=Linear","MultiX=Average","Skip=True","Sort=True")</f>
        <v>13.78798739478608</v>
      </c>
      <c r="U2480" s="43">
        <f ca="1">_xll.BInterpol('Base CDI'!$H$4:$H$28,'Base CDI'!$I$4:$I$29,S2480,"Cubic","Extrapolate=Linear","MultiX=Average","Skip=True","Sort=True")</f>
        <v>13.761873370947137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48416</v>
      </c>
      <c r="T2481" s="43">
        <f ca="1">_xll.BInterpol('Base CDI'!$H$4:$H$28,'Base CDI'!$J$4:$J$29,S2481,"Cubic","Extrapolate=Linear","MultiX=Average","Skip=True","Sort=True")</f>
        <v>13.788129402928746</v>
      </c>
      <c r="U2481" s="43">
        <f ca="1">_xll.BInterpol('Base CDI'!$H$4:$H$28,'Base CDI'!$I$4:$I$29,S2481,"Cubic","Extrapolate=Linear","MultiX=Average","Skip=True","Sort=True")</f>
        <v>13.762035268127757</v>
      </c>
    </row>
    <row r="2482" spans="16:21" x14ac:dyDescent="0.25">
      <c r="P2482" s="10">
        <v>38121</v>
      </c>
      <c r="Q2482">
        <v>10.74921</v>
      </c>
      <c r="S2482" s="42">
        <f t="shared" ca="1" si="43"/>
        <v>48417</v>
      </c>
      <c r="T2482" s="43">
        <f ca="1">_xll.BInterpol('Base CDI'!$H$4:$H$28,'Base CDI'!$J$4:$J$29,S2482,"Cubic","Extrapolate=Linear","MultiX=Average","Skip=True","Sort=True")</f>
        <v>13.788271145291027</v>
      </c>
      <c r="U2482" s="43">
        <f ca="1">_xll.BInterpol('Base CDI'!$H$4:$H$28,'Base CDI'!$I$4:$I$29,S2482,"Cubic","Extrapolate=Linear","MultiX=Average","Skip=True","Sort=True")</f>
        <v>13.762196896889082</v>
      </c>
    </row>
    <row r="2483" spans="16:21" x14ac:dyDescent="0.25">
      <c r="P2483" s="10">
        <v>38124</v>
      </c>
      <c r="Q2483">
        <v>10.75544</v>
      </c>
      <c r="S2483" s="42">
        <f t="shared" ca="1" si="43"/>
        <v>48418</v>
      </c>
      <c r="T2483" s="43">
        <f ca="1">_xll.BInterpol('Base CDI'!$H$4:$H$28,'Base CDI'!$J$4:$J$29,S2483,"Cubic","Extrapolate=Linear","MultiX=Average","Skip=True","Sort=True")</f>
        <v>13.788412621848302</v>
      </c>
      <c r="U2483" s="43">
        <f ca="1">_xll.BInterpol('Base CDI'!$H$4:$H$28,'Base CDI'!$I$4:$I$29,S2483,"Cubic","Extrapolate=Linear","MultiX=Average","Skip=True","Sort=True")</f>
        <v>13.762358256982353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48419</v>
      </c>
      <c r="T2484" s="43">
        <f ca="1">_xll.BInterpol('Base CDI'!$H$4:$H$28,'Base CDI'!$J$4:$J$29,S2484,"Cubic","Extrapolate=Linear","MultiX=Average","Skip=True","Sort=True")</f>
        <v>13.788553832575943</v>
      </c>
      <c r="U2484" s="43">
        <f ca="1">_xll.BInterpol('Base CDI'!$H$4:$H$28,'Base CDI'!$I$4:$I$29,S2484,"Cubic","Extrapolate=Linear","MultiX=Average","Skip=True","Sort=True")</f>
        <v>13.762519348158817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48420</v>
      </c>
      <c r="T2485" s="43">
        <f ca="1">_xll.BInterpol('Base CDI'!$H$4:$H$28,'Base CDI'!$J$4:$J$29,S2485,"Cubic","Extrapolate=Linear","MultiX=Average","Skip=True","Sort=True")</f>
        <v>13.788694777449326</v>
      </c>
      <c r="U2485" s="43">
        <f ca="1">_xll.BInterpol('Base CDI'!$H$4:$H$28,'Base CDI'!$I$4:$I$29,S2485,"Cubic","Extrapolate=Linear","MultiX=Average","Skip=True","Sort=True")</f>
        <v>13.762680170169716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48421</v>
      </c>
      <c r="T2486" s="43">
        <f ca="1">_xll.BInterpol('Base CDI'!$H$4:$H$28,'Base CDI'!$J$4:$J$29,S2486,"Cubic","Extrapolate=Linear","MultiX=Average","Skip=True","Sort=True")</f>
        <v>13.788835456443826</v>
      </c>
      <c r="U2486" s="43">
        <f ca="1">_xll.BInterpol('Base CDI'!$H$4:$H$28,'Base CDI'!$I$4:$I$29,S2486,"Cubic","Extrapolate=Linear","MultiX=Average","Skip=True","Sort=True")</f>
        <v>13.762840722766297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48422</v>
      </c>
      <c r="T2487" s="43">
        <f ca="1">_xll.BInterpol('Base CDI'!$H$4:$H$28,'Base CDI'!$J$4:$J$29,S2487,"Cubic","Extrapolate=Linear","MultiX=Average","Skip=True","Sort=True")</f>
        <v>13.78897586953482</v>
      </c>
      <c r="U2487" s="43">
        <f ca="1">_xll.BInterpol('Base CDI'!$H$4:$H$28,'Base CDI'!$I$4:$I$29,S2487,"Cubic","Extrapolate=Linear","MultiX=Average","Skip=True","Sort=True")</f>
        <v>13.763001005699801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48423</v>
      </c>
      <c r="T2488" s="43">
        <f ca="1">_xll.BInterpol('Base CDI'!$H$4:$H$28,'Base CDI'!$J$4:$J$29,S2488,"Cubic","Extrapolate=Linear","MultiX=Average","Skip=True","Sort=True")</f>
        <v>13.789116016697683</v>
      </c>
      <c r="U2488" s="43">
        <f ca="1">_xll.BInterpol('Base CDI'!$H$4:$H$28,'Base CDI'!$I$4:$I$29,S2488,"Cubic","Extrapolate=Linear","MultiX=Average","Skip=True","Sort=True")</f>
        <v>13.763161018721474</v>
      </c>
    </row>
    <row r="2489" spans="16:21" x14ac:dyDescent="0.25">
      <c r="P2489" s="10">
        <v>38132</v>
      </c>
      <c r="Q2489">
        <v>10.79288</v>
      </c>
      <c r="S2489" s="42">
        <f t="shared" ca="1" si="43"/>
        <v>48424</v>
      </c>
      <c r="T2489" s="43">
        <f ca="1">_xll.BInterpol('Base CDI'!$H$4:$H$28,'Base CDI'!$J$4:$J$29,S2489,"Cubic","Extrapolate=Linear","MultiX=Average","Skip=True","Sort=True")</f>
        <v>13.78925589790779</v>
      </c>
      <c r="U2489" s="43">
        <f ca="1">_xll.BInterpol('Base CDI'!$H$4:$H$28,'Base CDI'!$I$4:$I$29,S2489,"Cubic","Extrapolate=Linear","MultiX=Average","Skip=True","Sort=True")</f>
        <v>13.763320761582561</v>
      </c>
    </row>
    <row r="2490" spans="16:21" x14ac:dyDescent="0.25">
      <c r="P2490" s="10">
        <v>38133</v>
      </c>
      <c r="Q2490">
        <v>10.79914</v>
      </c>
      <c r="S2490" s="42">
        <f t="shared" ca="1" si="43"/>
        <v>48425</v>
      </c>
      <c r="T2490" s="43">
        <f ca="1">_xll.BInterpol('Base CDI'!$H$4:$H$28,'Base CDI'!$J$4:$J$29,S2490,"Cubic","Extrapolate=Linear","MultiX=Average","Skip=True","Sort=True")</f>
        <v>13.789395513140516</v>
      </c>
      <c r="U2490" s="43">
        <f ca="1">_xll.BInterpol('Base CDI'!$H$4:$H$28,'Base CDI'!$I$4:$I$29,S2490,"Cubic","Extrapolate=Linear","MultiX=Average","Skip=True","Sort=True")</f>
        <v>13.763480234034304</v>
      </c>
    </row>
    <row r="2491" spans="16:21" x14ac:dyDescent="0.25">
      <c r="P2491" s="10">
        <v>38134</v>
      </c>
      <c r="Q2491">
        <v>10.80542</v>
      </c>
      <c r="S2491" s="42">
        <f t="shared" ca="1" si="43"/>
        <v>48426</v>
      </c>
      <c r="T2491" s="43">
        <f ca="1">_xll.BInterpol('Base CDI'!$H$4:$H$28,'Base CDI'!$J$4:$J$29,S2491,"Cubic","Extrapolate=Linear","MultiX=Average","Skip=True","Sort=True")</f>
        <v>13.789534862371235</v>
      </c>
      <c r="U2491" s="43">
        <f ca="1">_xll.BInterpol('Base CDI'!$H$4:$H$28,'Base CDI'!$I$4:$I$29,S2491,"Cubic","Extrapolate=Linear","MultiX=Average","Skip=True","Sort=True")</f>
        <v>13.763639435827949</v>
      </c>
    </row>
    <row r="2492" spans="16:21" x14ac:dyDescent="0.25">
      <c r="P2492" s="10">
        <v>38135</v>
      </c>
      <c r="Q2492">
        <v>10.81171</v>
      </c>
      <c r="S2492" s="42">
        <f t="shared" ca="1" si="43"/>
        <v>48427</v>
      </c>
      <c r="T2492" s="43">
        <f ca="1">_xll.BInterpol('Base CDI'!$H$4:$H$28,'Base CDI'!$J$4:$J$29,S2492,"Cubic","Extrapolate=Linear","MultiX=Average","Skip=True","Sort=True")</f>
        <v>13.789673945575325</v>
      </c>
      <c r="U2492" s="43">
        <f ca="1">_xll.BInterpol('Base CDI'!$H$4:$H$28,'Base CDI'!$I$4:$I$29,S2492,"Cubic","Extrapolate=Linear","MultiX=Average","Skip=True","Sort=True")</f>
        <v>13.76379836671474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48428</v>
      </c>
      <c r="T2493" s="43">
        <f ca="1">_xll.BInterpol('Base CDI'!$H$4:$H$28,'Base CDI'!$J$4:$J$29,S2493,"Cubic","Extrapolate=Linear","MultiX=Average","Skip=True","Sort=True")</f>
        <v>13.789812762728161</v>
      </c>
      <c r="U2493" s="43">
        <f ca="1">_xll.BInterpol('Base CDI'!$H$4:$H$28,'Base CDI'!$I$4:$I$29,S2493,"Cubic","Extrapolate=Linear","MultiX=Average","Skip=True","Sort=True")</f>
        <v>13.763957026445921</v>
      </c>
    </row>
    <row r="2494" spans="16:21" x14ac:dyDescent="0.25">
      <c r="P2494" s="10">
        <v>38139</v>
      </c>
      <c r="Q2494">
        <v>10.82432</v>
      </c>
      <c r="S2494" s="42">
        <f t="shared" ca="1" si="43"/>
        <v>48429</v>
      </c>
      <c r="T2494" s="43">
        <f ca="1">_xll.BInterpol('Base CDI'!$H$4:$H$28,'Base CDI'!$J$4:$J$29,S2494,"Cubic","Extrapolate=Linear","MultiX=Average","Skip=True","Sort=True")</f>
        <v>13.789951313805117</v>
      </c>
      <c r="U2494" s="43">
        <f ca="1">_xll.BInterpol('Base CDI'!$H$4:$H$28,'Base CDI'!$I$4:$I$29,S2494,"Cubic","Extrapolate=Linear","MultiX=Average","Skip=True","Sort=True")</f>
        <v>13.764115414772734</v>
      </c>
    </row>
    <row r="2495" spans="16:21" x14ac:dyDescent="0.25">
      <c r="P2495" s="10">
        <v>38140</v>
      </c>
      <c r="Q2495">
        <v>10.8306</v>
      </c>
      <c r="S2495" s="42">
        <f t="shared" ca="1" si="43"/>
        <v>48430</v>
      </c>
      <c r="T2495" s="43">
        <f ca="1">_xll.BInterpol('Base CDI'!$H$4:$H$28,'Base CDI'!$J$4:$J$29,S2495,"Cubic","Extrapolate=Linear","MultiX=Average","Skip=True","Sort=True")</f>
        <v>13.79008959878157</v>
      </c>
      <c r="U2495" s="43">
        <f ca="1">_xll.BInterpol('Base CDI'!$H$4:$H$28,'Base CDI'!$I$4:$I$29,S2495,"Cubic","Extrapolate=Linear","MultiX=Average","Skip=True","Sort=True")</f>
        <v>13.764273531446426</v>
      </c>
    </row>
    <row r="2496" spans="16:21" x14ac:dyDescent="0.25">
      <c r="P2496" s="10">
        <v>38141</v>
      </c>
      <c r="Q2496">
        <v>10.83689</v>
      </c>
      <c r="S2496" s="42">
        <f t="shared" ca="1" si="43"/>
        <v>48431</v>
      </c>
      <c r="T2496" s="43">
        <f ca="1">_xll.BInterpol('Base CDI'!$H$4:$H$28,'Base CDI'!$J$4:$J$29,S2496,"Cubic","Extrapolate=Linear","MultiX=Average","Skip=True","Sort=True")</f>
        <v>13.790227617632894</v>
      </c>
      <c r="U2496" s="43">
        <f ca="1">_xll.BInterpol('Base CDI'!$H$4:$H$28,'Base CDI'!$I$4:$I$29,S2496,"Cubic","Extrapolate=Linear","MultiX=Average","Skip=True","Sort=True")</f>
        <v>13.764431376218239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48432</v>
      </c>
      <c r="T2497" s="43">
        <f ca="1">_xll.BInterpol('Base CDI'!$H$4:$H$28,'Base CDI'!$J$4:$J$29,S2497,"Cubic","Extrapolate=Linear","MultiX=Average","Skip=True","Sort=True")</f>
        <v>13.790365370334465</v>
      </c>
      <c r="U2497" s="43">
        <f ca="1">_xll.BInterpol('Base CDI'!$H$4:$H$28,'Base CDI'!$I$4:$I$29,S2497,"Cubic","Extrapolate=Linear","MultiX=Average","Skip=True","Sort=True")</f>
        <v>13.764588948839419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48433</v>
      </c>
      <c r="T2498" s="43">
        <f ca="1">_xll.BInterpol('Base CDI'!$H$4:$H$28,'Base CDI'!$J$4:$J$29,S2498,"Cubic","Extrapolate=Linear","MultiX=Average","Skip=True","Sort=True")</f>
        <v>13.790502856861659</v>
      </c>
      <c r="U2498" s="43">
        <f ca="1">_xll.BInterpol('Base CDI'!$H$4:$H$28,'Base CDI'!$I$4:$I$29,S2498,"Cubic","Extrapolate=Linear","MultiX=Average","Skip=True","Sort=True")</f>
        <v>13.764746249061211</v>
      </c>
    </row>
    <row r="2499" spans="16:21" x14ac:dyDescent="0.25">
      <c r="P2499" s="10">
        <v>38146</v>
      </c>
      <c r="Q2499">
        <v>10.85575</v>
      </c>
      <c r="S2499" s="42">
        <f t="shared" ca="1" si="43"/>
        <v>48434</v>
      </c>
      <c r="T2499" s="43">
        <f ca="1">_xll.BInterpol('Base CDI'!$H$4:$H$28,'Base CDI'!$J$4:$J$29,S2499,"Cubic","Extrapolate=Linear","MultiX=Average","Skip=True","Sort=True")</f>
        <v>13.790640077189849</v>
      </c>
      <c r="U2499" s="43">
        <f ca="1">_xll.BInterpol('Base CDI'!$H$4:$H$28,'Base CDI'!$I$4:$I$29,S2499,"Cubic","Extrapolate=Linear","MultiX=Average","Skip=True","Sort=True")</f>
        <v>13.764903276634856</v>
      </c>
    </row>
    <row r="2500" spans="16:21" x14ac:dyDescent="0.25">
      <c r="P2500" s="10">
        <v>38147</v>
      </c>
      <c r="Q2500">
        <v>10.86204</v>
      </c>
      <c r="S2500" s="42">
        <f t="shared" ca="1" si="43"/>
        <v>48435</v>
      </c>
      <c r="T2500" s="43">
        <f ca="1">_xll.BInterpol('Base CDI'!$H$4:$H$28,'Base CDI'!$J$4:$J$29,S2500,"Cubic","Extrapolate=Linear","MultiX=Average","Skip=True","Sort=True")</f>
        <v>13.790777031294413</v>
      </c>
      <c r="U2500" s="43">
        <f ca="1">_xll.BInterpol('Base CDI'!$H$4:$H$28,'Base CDI'!$I$4:$I$29,S2500,"Cubic","Extrapolate=Linear","MultiX=Average","Skip=True","Sort=True")</f>
        <v>13.7650600313116</v>
      </c>
    </row>
    <row r="2501" spans="16:21" x14ac:dyDescent="0.25">
      <c r="P2501" s="10">
        <v>38149</v>
      </c>
      <c r="Q2501">
        <v>10.86833</v>
      </c>
      <c r="S2501" s="42">
        <f t="shared" ca="1" si="43"/>
        <v>48436</v>
      </c>
      <c r="T2501" s="43">
        <f ca="1">_xll.BInterpol('Base CDI'!$H$4:$H$28,'Base CDI'!$J$4:$J$29,S2501,"Cubic","Extrapolate=Linear","MultiX=Average","Skip=True","Sort=True")</f>
        <v>13.790913719150725</v>
      </c>
      <c r="U2501" s="43">
        <f ca="1">_xll.BInterpol('Base CDI'!$H$4:$H$28,'Base CDI'!$I$4:$I$29,S2501,"Cubic","Extrapolate=Linear","MultiX=Average","Skip=True","Sort=True")</f>
        <v>13.765216512842688</v>
      </c>
    </row>
    <row r="2502" spans="16:21" x14ac:dyDescent="0.25">
      <c r="P2502" s="10">
        <v>38152</v>
      </c>
      <c r="Q2502">
        <v>10.87462</v>
      </c>
      <c r="S2502" s="42">
        <f t="shared" ca="1" si="43"/>
        <v>48437</v>
      </c>
      <c r="T2502" s="43">
        <f ca="1">_xll.BInterpol('Base CDI'!$H$4:$H$28,'Base CDI'!$J$4:$J$29,S2502,"Cubic","Extrapolate=Linear","MultiX=Average","Skip=True","Sort=True")</f>
        <v>13.791050140734159</v>
      </c>
      <c r="U2502" s="43">
        <f ca="1">_xll.BInterpol('Base CDI'!$H$4:$H$28,'Base CDI'!$I$4:$I$29,S2502,"Cubic","Extrapolate=Linear","MultiX=Average","Skip=True","Sort=True")</f>
        <v>13.765372720979363</v>
      </c>
    </row>
    <row r="2503" spans="16:21" x14ac:dyDescent="0.25">
      <c r="P2503" s="10">
        <v>38153</v>
      </c>
      <c r="Q2503">
        <v>10.88091</v>
      </c>
      <c r="S2503" s="42">
        <f t="shared" ca="1" si="43"/>
        <v>48438</v>
      </c>
      <c r="T2503" s="43">
        <f ca="1">_xll.BInterpol('Base CDI'!$H$4:$H$28,'Base CDI'!$J$4:$J$29,S2503,"Cubic","Extrapolate=Linear","MultiX=Average","Skip=True","Sort=True")</f>
        <v>13.791186296020093</v>
      </c>
      <c r="U2503" s="43">
        <f ca="1">_xll.BInterpol('Base CDI'!$H$4:$H$28,'Base CDI'!$I$4:$I$29,S2503,"Cubic","Extrapolate=Linear","MultiX=Average","Skip=True","Sort=True")</f>
        <v>13.765528655472869</v>
      </c>
    </row>
    <row r="2504" spans="16:21" x14ac:dyDescent="0.25">
      <c r="P2504" s="10">
        <v>38154</v>
      </c>
      <c r="Q2504">
        <v>10.88721</v>
      </c>
      <c r="S2504" s="42">
        <f t="shared" ca="1" si="43"/>
        <v>48439</v>
      </c>
      <c r="T2504" s="43">
        <f ca="1">_xll.BInterpol('Base CDI'!$H$4:$H$28,'Base CDI'!$J$4:$J$29,S2504,"Cubic","Extrapolate=Linear","MultiX=Average","Skip=True","Sort=True")</f>
        <v>13.791322184983901</v>
      </c>
      <c r="U2504" s="43">
        <f ca="1">_xll.BInterpol('Base CDI'!$H$4:$H$28,'Base CDI'!$I$4:$I$29,S2504,"Cubic","Extrapolate=Linear","MultiX=Average","Skip=True","Sort=True")</f>
        <v>13.76568431607445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48440</v>
      </c>
      <c r="T2505" s="43">
        <f ca="1">_xll.BInterpol('Base CDI'!$H$4:$H$28,'Base CDI'!$J$4:$J$29,S2505,"Cubic","Extrapolate=Linear","MultiX=Average","Skip=True","Sort=True")</f>
        <v>13.79145780760096</v>
      </c>
      <c r="U2505" s="43">
        <f ca="1">_xll.BInterpol('Base CDI'!$H$4:$H$28,'Base CDI'!$I$4:$I$29,S2505,"Cubic","Extrapolate=Linear","MultiX=Average","Skip=True","Sort=True")</f>
        <v>13.765839702535352</v>
      </c>
    </row>
    <row r="2506" spans="16:21" x14ac:dyDescent="0.25">
      <c r="P2506" s="10">
        <v>38156</v>
      </c>
      <c r="Q2506">
        <v>10.89983</v>
      </c>
      <c r="S2506" s="42">
        <f t="shared" ca="1" si="43"/>
        <v>48441</v>
      </c>
      <c r="T2506" s="43">
        <f ca="1">_xll.BInterpol('Base CDI'!$H$4:$H$28,'Base CDI'!$J$4:$J$29,S2506,"Cubic","Extrapolate=Linear","MultiX=Average","Skip=True","Sort=True")</f>
        <v>13.791593163846644</v>
      </c>
      <c r="U2506" s="43">
        <f ca="1">_xll.BInterpol('Base CDI'!$H$4:$H$28,'Base CDI'!$I$4:$I$29,S2506,"Cubic","Extrapolate=Linear","MultiX=Average","Skip=True","Sort=True")</f>
        <v>13.765994814606819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48442</v>
      </c>
      <c r="T2507" s="43">
        <f ca="1">_xll.BInterpol('Base CDI'!$H$4:$H$28,'Base CDI'!$J$4:$J$29,S2507,"Cubic","Extrapolate=Linear","MultiX=Average","Skip=True","Sort=True")</f>
        <v>13.791728253696327</v>
      </c>
      <c r="U2507" s="43">
        <f ca="1">_xll.BInterpol('Base CDI'!$H$4:$H$28,'Base CDI'!$I$4:$I$29,S2507,"Cubic","Extrapolate=Linear","MultiX=Average","Skip=True","Sort=True")</f>
        <v>13.766149652040092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48443</v>
      </c>
      <c r="T2508" s="43">
        <f ca="1">_xll.BInterpol('Base CDI'!$H$4:$H$28,'Base CDI'!$J$4:$J$29,S2508,"Cubic","Extrapolate=Linear","MultiX=Average","Skip=True","Sort=True")</f>
        <v>13.791863077125388</v>
      </c>
      <c r="U2508" s="43">
        <f ca="1">_xll.BInterpol('Base CDI'!$H$4:$H$28,'Base CDI'!$I$4:$I$29,S2508,"Cubic","Extrapolate=Linear","MultiX=Average","Skip=True","Sort=True")</f>
        <v>13.766304214586418</v>
      </c>
    </row>
    <row r="2509" spans="16:21" x14ac:dyDescent="0.25">
      <c r="P2509" s="10">
        <v>38161</v>
      </c>
      <c r="Q2509">
        <v>10.91878</v>
      </c>
      <c r="S2509" s="42">
        <f t="shared" ca="1" si="44"/>
        <v>48444</v>
      </c>
      <c r="T2509" s="43">
        <f ca="1">_xll.BInterpol('Base CDI'!$H$4:$H$28,'Base CDI'!$J$4:$J$29,S2509,"Cubic","Extrapolate=Linear","MultiX=Average","Skip=True","Sort=True")</f>
        <v>13.791997634109199</v>
      </c>
      <c r="U2509" s="43">
        <f ca="1">_xll.BInterpol('Base CDI'!$H$4:$H$28,'Base CDI'!$I$4:$I$29,S2509,"Cubic","Extrapolate=Linear","MultiX=Average","Skip=True","Sort=True")</f>
        <v>13.766458501997041</v>
      </c>
    </row>
    <row r="2510" spans="16:21" x14ac:dyDescent="0.25">
      <c r="P2510" s="10">
        <v>38162</v>
      </c>
      <c r="Q2510">
        <v>10.9251</v>
      </c>
      <c r="S2510" s="42">
        <f t="shared" ca="1" si="44"/>
        <v>48445</v>
      </c>
      <c r="T2510" s="43">
        <f ca="1">_xll.BInterpol('Base CDI'!$H$4:$H$28,'Base CDI'!$J$4:$J$29,S2510,"Cubic","Extrapolate=Linear","MultiX=Average","Skip=True","Sort=True")</f>
        <v>13.792131924623137</v>
      </c>
      <c r="U2510" s="43">
        <f ca="1">_xll.BInterpol('Base CDI'!$H$4:$H$28,'Base CDI'!$I$4:$I$29,S2510,"Cubic","Extrapolate=Linear","MultiX=Average","Skip=True","Sort=True")</f>
        <v>13.766612514023203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48446</v>
      </c>
      <c r="T2511" s="43">
        <f ca="1">_xll.BInterpol('Base CDI'!$H$4:$H$28,'Base CDI'!$J$4:$J$29,S2511,"Cubic","Extrapolate=Linear","MultiX=Average","Skip=True","Sort=True")</f>
        <v>13.792265948642576</v>
      </c>
      <c r="U2511" s="43">
        <f ca="1">_xll.BInterpol('Base CDI'!$H$4:$H$28,'Base CDI'!$I$4:$I$29,S2511,"Cubic","Extrapolate=Linear","MultiX=Average","Skip=True","Sort=True")</f>
        <v>13.766766250416152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48447</v>
      </c>
      <c r="T2512" s="43">
        <f ca="1">_xll.BInterpol('Base CDI'!$H$4:$H$28,'Base CDI'!$J$4:$J$29,S2512,"Cubic","Extrapolate=Linear","MultiX=Average","Skip=True","Sort=True")</f>
        <v>13.792399706142893</v>
      </c>
      <c r="U2512" s="43">
        <f ca="1">_xll.BInterpol('Base CDI'!$H$4:$H$28,'Base CDI'!$I$4:$I$29,S2512,"Cubic","Extrapolate=Linear","MultiX=Average","Skip=True","Sort=True")</f>
        <v>13.766919710927128</v>
      </c>
    </row>
    <row r="2513" spans="16:21" x14ac:dyDescent="0.25">
      <c r="P2513" s="10">
        <v>38167</v>
      </c>
      <c r="Q2513">
        <v>10.94408</v>
      </c>
      <c r="S2513" s="42">
        <f t="shared" ca="1" si="44"/>
        <v>48448</v>
      </c>
      <c r="T2513" s="43">
        <f ca="1">_xll.BInterpol('Base CDI'!$H$4:$H$28,'Base CDI'!$J$4:$J$29,S2513,"Cubic","Extrapolate=Linear","MultiX=Average","Skip=True","Sort=True")</f>
        <v>13.792533197099463</v>
      </c>
      <c r="U2513" s="43">
        <f ca="1">_xll.BInterpol('Base CDI'!$H$4:$H$28,'Base CDI'!$I$4:$I$29,S2513,"Cubic","Extrapolate=Linear","MultiX=Average","Skip=True","Sort=True")</f>
        <v>13.767072895307379</v>
      </c>
    </row>
    <row r="2514" spans="16:21" x14ac:dyDescent="0.25">
      <c r="P2514" s="10">
        <v>38168</v>
      </c>
      <c r="Q2514">
        <v>10.95041</v>
      </c>
      <c r="S2514" s="42">
        <f t="shared" ca="1" si="44"/>
        <v>48449</v>
      </c>
      <c r="T2514" s="43">
        <f ca="1">_xll.BInterpol('Base CDI'!$H$4:$H$28,'Base CDI'!$J$4:$J$29,S2514,"Cubic","Extrapolate=Linear","MultiX=Average","Skip=True","Sort=True")</f>
        <v>13.79266642148766</v>
      </c>
      <c r="U2514" s="43">
        <f ca="1">_xll.BInterpol('Base CDI'!$H$4:$H$28,'Base CDI'!$I$4:$I$29,S2514,"Cubic","Extrapolate=Linear","MultiX=Average","Skip=True","Sort=True")</f>
        <v>13.767225803308147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48450</v>
      </c>
      <c r="T2515" s="43">
        <f ca="1">_xll.BInterpol('Base CDI'!$H$4:$H$28,'Base CDI'!$J$4:$J$29,S2515,"Cubic","Extrapolate=Linear","MultiX=Average","Skip=True","Sort=True")</f>
        <v>13.79279937928286</v>
      </c>
      <c r="U2515" s="43">
        <f ca="1">_xll.BInterpol('Base CDI'!$H$4:$H$28,'Base CDI'!$I$4:$I$29,S2515,"Cubic","Extrapolate=Linear","MultiX=Average","Skip=True","Sort=True")</f>
        <v>13.767378434680676</v>
      </c>
    </row>
    <row r="2516" spans="16:21" x14ac:dyDescent="0.25">
      <c r="P2516" s="10">
        <v>38170</v>
      </c>
      <c r="Q2516">
        <v>10.96311</v>
      </c>
      <c r="S2516" s="42">
        <f t="shared" ca="1" si="44"/>
        <v>48451</v>
      </c>
      <c r="T2516" s="43">
        <f ca="1">_xll.BInterpol('Base CDI'!$H$4:$H$28,'Base CDI'!$J$4:$J$29,S2516,"Cubic","Extrapolate=Linear","MultiX=Average","Skip=True","Sort=True")</f>
        <v>13.79293207046044</v>
      </c>
      <c r="U2516" s="43">
        <f ca="1">_xll.BInterpol('Base CDI'!$H$4:$H$28,'Base CDI'!$I$4:$I$29,S2516,"Cubic","Extrapolate=Linear","MultiX=Average","Skip=True","Sort=True")</f>
        <v>13.767530789176211</v>
      </c>
    </row>
    <row r="2517" spans="16:21" x14ac:dyDescent="0.25">
      <c r="P2517" s="10">
        <v>38173</v>
      </c>
      <c r="Q2517">
        <v>10.96945</v>
      </c>
      <c r="S2517" s="42">
        <f t="shared" ca="1" si="44"/>
        <v>48452</v>
      </c>
      <c r="T2517" s="43">
        <f ca="1">_xll.BInterpol('Base CDI'!$H$4:$H$28,'Base CDI'!$J$4:$J$29,S2517,"Cubic","Extrapolate=Linear","MultiX=Average","Skip=True","Sort=True")</f>
        <v>13.793064494995773</v>
      </c>
      <c r="U2517" s="43">
        <f ca="1">_xll.BInterpol('Base CDI'!$H$4:$H$28,'Base CDI'!$I$4:$I$29,S2517,"Cubic","Extrapolate=Linear","MultiX=Average","Skip=True","Sort=True")</f>
        <v>13.767682866545996</v>
      </c>
    </row>
    <row r="2518" spans="16:21" x14ac:dyDescent="0.25">
      <c r="P2518" s="10">
        <v>38174</v>
      </c>
      <c r="Q2518">
        <v>10.9758</v>
      </c>
      <c r="S2518" s="42">
        <f t="shared" ca="1" si="44"/>
        <v>48453</v>
      </c>
      <c r="T2518" s="43">
        <f ca="1">_xll.BInterpol('Base CDI'!$H$4:$H$28,'Base CDI'!$J$4:$J$29,S2518,"Cubic","Extrapolate=Linear","MultiX=Average","Skip=True","Sort=True")</f>
        <v>13.793196652864237</v>
      </c>
      <c r="U2518" s="43">
        <f ca="1">_xll.BInterpol('Base CDI'!$H$4:$H$28,'Base CDI'!$I$4:$I$29,S2518,"Cubic","Extrapolate=Linear","MultiX=Average","Skip=True","Sort=True")</f>
        <v>13.767834666541276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48454</v>
      </c>
      <c r="T2519" s="43">
        <f ca="1">_xll.BInterpol('Base CDI'!$H$4:$H$28,'Base CDI'!$J$4:$J$29,S2519,"Cubic","Extrapolate=Linear","MultiX=Average","Skip=True","Sort=True")</f>
        <v>13.793328544041206</v>
      </c>
      <c r="U2519" s="43">
        <f ca="1">_xll.BInterpol('Base CDI'!$H$4:$H$28,'Base CDI'!$I$4:$I$29,S2519,"Cubic","Extrapolate=Linear","MultiX=Average","Skip=True","Sort=True")</f>
        <v>13.767986188913293</v>
      </c>
    </row>
    <row r="2520" spans="16:21" x14ac:dyDescent="0.25">
      <c r="P2520" s="10">
        <v>38176</v>
      </c>
      <c r="Q2520">
        <v>10.9885</v>
      </c>
      <c r="S2520" s="42">
        <f t="shared" ca="1" si="44"/>
        <v>48455</v>
      </c>
      <c r="T2520" s="43">
        <f ca="1">_xll.BInterpol('Base CDI'!$H$4:$H$28,'Base CDI'!$J$4:$J$29,S2520,"Cubic","Extrapolate=Linear","MultiX=Average","Skip=True","Sort=True")</f>
        <v>13.793460168502053</v>
      </c>
      <c r="U2520" s="43">
        <f ca="1">_xll.BInterpol('Base CDI'!$H$4:$H$28,'Base CDI'!$I$4:$I$29,S2520,"Cubic","Extrapolate=Linear","MultiX=Average","Skip=True","Sort=True")</f>
        <v>13.768137433413292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48456</v>
      </c>
      <c r="T2521" s="43">
        <f ca="1">_xll.BInterpol('Base CDI'!$H$4:$H$28,'Base CDI'!$J$4:$J$29,S2521,"Cubic","Extrapolate=Linear","MultiX=Average","Skip=True","Sort=True")</f>
        <v>13.793591526222157</v>
      </c>
      <c r="U2521" s="43">
        <f ca="1">_xll.BInterpol('Base CDI'!$H$4:$H$28,'Base CDI'!$I$4:$I$29,S2521,"Cubic","Extrapolate=Linear","MultiX=Average","Skip=True","Sort=True")</f>
        <v>13.768288399792519</v>
      </c>
    </row>
    <row r="2522" spans="16:21" x14ac:dyDescent="0.25">
      <c r="P2522" s="10">
        <v>38180</v>
      </c>
      <c r="Q2522">
        <v>11.00127</v>
      </c>
      <c r="S2522" s="42">
        <f t="shared" ca="1" si="44"/>
        <v>48457</v>
      </c>
      <c r="T2522" s="43">
        <f ca="1">_xll.BInterpol('Base CDI'!$H$4:$H$28,'Base CDI'!$J$4:$J$29,S2522,"Cubic","Extrapolate=Linear","MultiX=Average","Skip=True","Sort=True")</f>
        <v>13.793722617176892</v>
      </c>
      <c r="U2522" s="43">
        <f ca="1">_xll.BInterpol('Base CDI'!$H$4:$H$28,'Base CDI'!$I$4:$I$29,S2522,"Cubic","Extrapolate=Linear","MultiX=Average","Skip=True","Sort=True")</f>
        <v>13.768439087802216</v>
      </c>
    </row>
    <row r="2523" spans="16:21" x14ac:dyDescent="0.25">
      <c r="P2523" s="10">
        <v>38181</v>
      </c>
      <c r="Q2523">
        <v>11.00764</v>
      </c>
      <c r="S2523" s="42">
        <f t="shared" ca="1" si="44"/>
        <v>48458</v>
      </c>
      <c r="T2523" s="43">
        <f ca="1">_xll.BInterpol('Base CDI'!$H$4:$H$28,'Base CDI'!$J$4:$J$29,S2523,"Cubic","Extrapolate=Linear","MultiX=Average","Skip=True","Sort=True")</f>
        <v>13.793853441341634</v>
      </c>
      <c r="U2523" s="43">
        <f ca="1">_xll.BInterpol('Base CDI'!$H$4:$H$28,'Base CDI'!$I$4:$I$29,S2523,"Cubic","Extrapolate=Linear","MultiX=Average","Skip=True","Sort=True")</f>
        <v>13.768589497193629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48459</v>
      </c>
      <c r="T2524" s="43">
        <f ca="1">_xll.BInterpol('Base CDI'!$H$4:$H$28,'Base CDI'!$J$4:$J$29,S2524,"Cubic","Extrapolate=Linear","MultiX=Average","Skip=True","Sort=True")</f>
        <v>13.793983998691756</v>
      </c>
      <c r="U2524" s="43">
        <f ca="1">_xll.BInterpol('Base CDI'!$H$4:$H$28,'Base CDI'!$I$4:$I$29,S2524,"Cubic","Extrapolate=Linear","MultiX=Average","Skip=True","Sort=True")</f>
        <v>13.768739627718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48460</v>
      </c>
      <c r="T2525" s="43">
        <f ca="1">_xll.BInterpol('Base CDI'!$H$4:$H$28,'Base CDI'!$J$4:$J$29,S2525,"Cubic","Extrapolate=Linear","MultiX=Average","Skip=True","Sort=True")</f>
        <v>13.794114289202636</v>
      </c>
      <c r="U2525" s="43">
        <f ca="1">_xll.BInterpol('Base CDI'!$H$4:$H$28,'Base CDI'!$I$4:$I$29,S2525,"Cubic","Extrapolate=Linear","MultiX=Average","Skip=True","Sort=True")</f>
        <v>13.768889479126575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48461</v>
      </c>
      <c r="T2526" s="43">
        <f ca="1">_xll.BInterpol('Base CDI'!$H$4:$H$28,'Base CDI'!$J$4:$J$29,S2526,"Cubic","Extrapolate=Linear","MultiX=Average","Skip=True","Sort=True")</f>
        <v>13.794244312849647</v>
      </c>
      <c r="U2526" s="43">
        <f ca="1">_xll.BInterpol('Base CDI'!$H$4:$H$28,'Base CDI'!$I$4:$I$29,S2526,"Cubic","Extrapolate=Linear","MultiX=Average","Skip=True","Sort=True")</f>
        <v>13.769039051170596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48462</v>
      </c>
      <c r="T2527" s="43">
        <f ca="1">_xll.BInterpol('Base CDI'!$H$4:$H$28,'Base CDI'!$J$4:$J$29,S2527,"Cubic","Extrapolate=Linear","MultiX=Average","Skip=True","Sort=True")</f>
        <v>13.794374069608168</v>
      </c>
      <c r="U2527" s="43">
        <f ca="1">_xll.BInterpol('Base CDI'!$H$4:$H$28,'Base CDI'!$I$4:$I$29,S2527,"Cubic","Extrapolate=Linear","MultiX=Average","Skip=True","Sort=True")</f>
        <v>13.769188343601311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48463</v>
      </c>
      <c r="T2528" s="43">
        <f ca="1">_xll.BInterpol('Base CDI'!$H$4:$H$28,'Base CDI'!$J$4:$J$29,S2528,"Cubic","Extrapolate=Linear","MultiX=Average","Skip=True","Sort=True")</f>
        <v>13.794503559453572</v>
      </c>
      <c r="U2528" s="43">
        <f ca="1">_xll.BInterpol('Base CDI'!$H$4:$H$28,'Base CDI'!$I$4:$I$29,S2528,"Cubic","Extrapolate=Linear","MultiX=Average","Skip=True","Sort=True")</f>
        <v>13.769337356169961</v>
      </c>
    </row>
    <row r="2529" spans="16:21" x14ac:dyDescent="0.25">
      <c r="P2529" s="10">
        <v>38189</v>
      </c>
      <c r="Q2529">
        <v>11.04593</v>
      </c>
      <c r="S2529" s="42">
        <f t="shared" ca="1" si="44"/>
        <v>48464</v>
      </c>
      <c r="T2529" s="43">
        <f ca="1">_xll.BInterpol('Base CDI'!$H$4:$H$28,'Base CDI'!$J$4:$J$29,S2529,"Cubic","Extrapolate=Linear","MultiX=Average","Skip=True","Sort=True")</f>
        <v>13.794632782361234</v>
      </c>
      <c r="U2529" s="43">
        <f ca="1">_xll.BInterpol('Base CDI'!$H$4:$H$28,'Base CDI'!$I$4:$I$29,S2529,"Cubic","Extrapolate=Linear","MultiX=Average","Skip=True","Sort=True")</f>
        <v>13.76948608862779</v>
      </c>
    </row>
    <row r="2530" spans="16:21" x14ac:dyDescent="0.25">
      <c r="P2530" s="10">
        <v>38190</v>
      </c>
      <c r="Q2530">
        <v>11.05233</v>
      </c>
      <c r="S2530" s="42">
        <f t="shared" ca="1" si="44"/>
        <v>48465</v>
      </c>
      <c r="T2530" s="43">
        <f ca="1">_xll.BInterpol('Base CDI'!$H$4:$H$28,'Base CDI'!$J$4:$J$29,S2530,"Cubic","Extrapolate=Linear","MultiX=Average","Skip=True","Sort=True")</f>
        <v>13.794761738306528</v>
      </c>
      <c r="U2530" s="43">
        <f ca="1">_xll.BInterpol('Base CDI'!$H$4:$H$28,'Base CDI'!$I$4:$I$29,S2530,"Cubic","Extrapolate=Linear","MultiX=Average","Skip=True","Sort=True")</f>
        <v>13.769634540726045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48466</v>
      </c>
      <c r="T2531" s="43">
        <f ca="1">_xll.BInterpol('Base CDI'!$H$4:$H$28,'Base CDI'!$J$4:$J$29,S2531,"Cubic","Extrapolate=Linear","MultiX=Average","Skip=True","Sort=True")</f>
        <v>13.794890427264834</v>
      </c>
      <c r="U2531" s="43">
        <f ca="1">_xll.BInterpol('Base CDI'!$H$4:$H$28,'Base CDI'!$I$4:$I$29,S2531,"Cubic","Extrapolate=Linear","MultiX=Average","Skip=True","Sort=True")</f>
        <v>13.769782712215967</v>
      </c>
    </row>
    <row r="2532" spans="16:21" x14ac:dyDescent="0.25">
      <c r="P2532" s="10">
        <v>38194</v>
      </c>
      <c r="Q2532">
        <v>11.06512</v>
      </c>
      <c r="S2532" s="42">
        <f t="shared" ca="1" si="44"/>
        <v>48467</v>
      </c>
      <c r="T2532" s="43">
        <f ca="1">_xll.BInterpol('Base CDI'!$H$4:$H$28,'Base CDI'!$J$4:$J$29,S2532,"Cubic","Extrapolate=Linear","MultiX=Average","Skip=True","Sort=True")</f>
        <v>13.795018849211523</v>
      </c>
      <c r="U2532" s="43">
        <f ca="1">_xll.BInterpol('Base CDI'!$H$4:$H$28,'Base CDI'!$I$4:$I$29,S2532,"Cubic","Extrapolate=Linear","MultiX=Average","Skip=True","Sort=True")</f>
        <v>13.769930602848802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48468</v>
      </c>
      <c r="T2533" s="43">
        <f ca="1">_xll.BInterpol('Base CDI'!$H$4:$H$28,'Base CDI'!$J$4:$J$29,S2533,"Cubic","Extrapolate=Linear","MultiX=Average","Skip=True","Sort=True")</f>
        <v>13.795147004121972</v>
      </c>
      <c r="U2533" s="43">
        <f ca="1">_xll.BInterpol('Base CDI'!$H$4:$H$28,'Base CDI'!$I$4:$I$29,S2533,"Cubic","Extrapolate=Linear","MultiX=Average","Skip=True","Sort=True")</f>
        <v>13.770078212375795</v>
      </c>
    </row>
    <row r="2534" spans="16:21" x14ac:dyDescent="0.25">
      <c r="P2534" s="10">
        <v>38196</v>
      </c>
      <c r="Q2534">
        <v>11.07794</v>
      </c>
      <c r="S2534" s="42">
        <f t="shared" ca="1" si="44"/>
        <v>48469</v>
      </c>
      <c r="T2534" s="43">
        <f ca="1">_xll.BInterpol('Base CDI'!$H$4:$H$28,'Base CDI'!$J$4:$J$29,S2534,"Cubic","Extrapolate=Linear","MultiX=Average","Skip=True","Sort=True")</f>
        <v>13.795274891971557</v>
      </c>
      <c r="U2534" s="43">
        <f ca="1">_xll.BInterpol('Base CDI'!$H$4:$H$28,'Base CDI'!$I$4:$I$29,S2534,"Cubic","Extrapolate=Linear","MultiX=Average","Skip=True","Sort=True")</f>
        <v>13.770225540548187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48470</v>
      </c>
      <c r="T2535" s="43">
        <f ca="1">_xll.BInterpol('Base CDI'!$H$4:$H$28,'Base CDI'!$J$4:$J$29,S2535,"Cubic","Extrapolate=Linear","MultiX=Average","Skip=True","Sort=True")</f>
        <v>13.795402512735652</v>
      </c>
      <c r="U2535" s="43">
        <f ca="1">_xll.BInterpol('Base CDI'!$H$4:$H$28,'Base CDI'!$I$4:$I$29,S2535,"Cubic","Extrapolate=Linear","MultiX=Average","Skip=True","Sort=True")</f>
        <v>13.770372587117226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48471</v>
      </c>
      <c r="T2536" s="43">
        <f ca="1">_xll.BInterpol('Base CDI'!$H$4:$H$28,'Base CDI'!$J$4:$J$29,S2536,"Cubic","Extrapolate=Linear","MultiX=Average","Skip=True","Sort=True")</f>
        <v>13.795529866389634</v>
      </c>
      <c r="U2536" s="43">
        <f ca="1">_xll.BInterpol('Base CDI'!$H$4:$H$28,'Base CDI'!$I$4:$I$29,S2536,"Cubic","Extrapolate=Linear","MultiX=Average","Skip=True","Sort=True")</f>
        <v>13.770519351834153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48472</v>
      </c>
      <c r="T2537" s="43">
        <f ca="1">_xll.BInterpol('Base CDI'!$H$4:$H$28,'Base CDI'!$J$4:$J$29,S2537,"Cubic","Extrapolate=Linear","MultiX=Average","Skip=True","Sort=True")</f>
        <v>13.795656952908876</v>
      </c>
      <c r="U2537" s="43">
        <f ca="1">_xll.BInterpol('Base CDI'!$H$4:$H$28,'Base CDI'!$I$4:$I$29,S2537,"Cubic","Extrapolate=Linear","MultiX=Average","Skip=True","Sort=True")</f>
        <v>13.770665834450213</v>
      </c>
    </row>
    <row r="2538" spans="16:21" x14ac:dyDescent="0.25">
      <c r="P2538" s="10">
        <v>38202</v>
      </c>
      <c r="Q2538">
        <v>11.10365</v>
      </c>
      <c r="S2538" s="42">
        <f t="shared" ca="1" si="44"/>
        <v>48473</v>
      </c>
      <c r="T2538" s="43">
        <f ca="1">_xll.BInterpol('Base CDI'!$H$4:$H$28,'Base CDI'!$J$4:$J$29,S2538,"Cubic","Extrapolate=Linear","MultiX=Average","Skip=True","Sort=True")</f>
        <v>13.795783772268758</v>
      </c>
      <c r="U2538" s="43">
        <f ca="1">_xll.BInterpol('Base CDI'!$H$4:$H$28,'Base CDI'!$I$4:$I$29,S2538,"Cubic","Extrapolate=Linear","MultiX=Average","Skip=True","Sort=True")</f>
        <v>13.770812034716652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48474</v>
      </c>
      <c r="T2539" s="43">
        <f ca="1">_xll.BInterpol('Base CDI'!$H$4:$H$28,'Base CDI'!$J$4:$J$29,S2539,"Cubic","Extrapolate=Linear","MultiX=Average","Skip=True","Sort=True")</f>
        <v>13.795910324444648</v>
      </c>
      <c r="U2539" s="43">
        <f ca="1">_xll.BInterpol('Base CDI'!$H$4:$H$28,'Base CDI'!$I$4:$I$29,S2539,"Cubic","Extrapolate=Linear","MultiX=Average","Skip=True","Sort=True")</f>
        <v>13.770957952384713</v>
      </c>
    </row>
    <row r="2540" spans="16:21" x14ac:dyDescent="0.25">
      <c r="P2540" s="10">
        <v>38204</v>
      </c>
      <c r="Q2540">
        <v>11.11655</v>
      </c>
      <c r="S2540" s="42">
        <f t="shared" ca="1" si="44"/>
        <v>48475</v>
      </c>
      <c r="T2540" s="43">
        <f ca="1">_xll.BInterpol('Base CDI'!$H$4:$H$28,'Base CDI'!$J$4:$J$29,S2540,"Cubic","Extrapolate=Linear","MultiX=Average","Skip=True","Sort=True")</f>
        <v>13.796036609411928</v>
      </c>
      <c r="U2540" s="43">
        <f ca="1">_xll.BInterpol('Base CDI'!$H$4:$H$28,'Base CDI'!$I$4:$I$29,S2540,"Cubic","Extrapolate=Linear","MultiX=Average","Skip=True","Sort=True")</f>
        <v>13.771103587205639</v>
      </c>
    </row>
    <row r="2541" spans="16:21" x14ac:dyDescent="0.25">
      <c r="P2541" s="10">
        <v>38205</v>
      </c>
      <c r="Q2541">
        <v>11.12302</v>
      </c>
      <c r="S2541" s="42">
        <f t="shared" ca="1" si="44"/>
        <v>48476</v>
      </c>
      <c r="T2541" s="43">
        <f ca="1">_xll.BInterpol('Base CDI'!$H$4:$H$28,'Base CDI'!$J$4:$J$29,S2541,"Cubic","Extrapolate=Linear","MultiX=Average","Skip=True","Sort=True")</f>
        <v>13.796162627145971</v>
      </c>
      <c r="U2541" s="43">
        <f ca="1">_xll.BInterpol('Base CDI'!$H$4:$H$28,'Base CDI'!$I$4:$I$29,S2541,"Cubic","Extrapolate=Linear","MultiX=Average","Skip=True","Sort=True")</f>
        <v>13.771248938930675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48477</v>
      </c>
      <c r="T2542" s="43">
        <f ca="1">_xll.BInterpol('Base CDI'!$H$4:$H$28,'Base CDI'!$J$4:$J$29,S2542,"Cubic","Extrapolate=Linear","MultiX=Average","Skip=True","Sort=True")</f>
        <v>13.796288377622151</v>
      </c>
      <c r="U2542" s="43">
        <f ca="1">_xll.BInterpol('Base CDI'!$H$4:$H$28,'Base CDI'!$I$4:$I$29,S2542,"Cubic","Extrapolate=Linear","MultiX=Average","Skip=True","Sort=True")</f>
        <v>13.771394007311066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48478</v>
      </c>
      <c r="T2543" s="43">
        <f ca="1">_xll.BInterpol('Base CDI'!$H$4:$H$28,'Base CDI'!$J$4:$J$29,S2543,"Cubic","Extrapolate=Linear","MultiX=Average","Skip=True","Sort=True")</f>
        <v>13.796413860815846</v>
      </c>
      <c r="U2543" s="43">
        <f ca="1">_xll.BInterpol('Base CDI'!$H$4:$H$28,'Base CDI'!$I$4:$I$29,S2543,"Cubic","Extrapolate=Linear","MultiX=Average","Skip=True","Sort=True")</f>
        <v>13.771538792098056</v>
      </c>
    </row>
    <row r="2544" spans="16:21" x14ac:dyDescent="0.25">
      <c r="P2544" s="10">
        <v>38210</v>
      </c>
      <c r="Q2544">
        <v>11.14242</v>
      </c>
      <c r="S2544" s="42">
        <f t="shared" ca="1" si="44"/>
        <v>48479</v>
      </c>
      <c r="T2544" s="43">
        <f ca="1">_xll.BInterpol('Base CDI'!$H$4:$H$28,'Base CDI'!$J$4:$J$29,S2544,"Cubic","Extrapolate=Linear","MultiX=Average","Skip=True","Sort=True")</f>
        <v>13.796539076702429</v>
      </c>
      <c r="U2544" s="43">
        <f ca="1">_xll.BInterpol('Base CDI'!$H$4:$H$28,'Base CDI'!$I$4:$I$29,S2544,"Cubic","Extrapolate=Linear","MultiX=Average","Skip=True","Sort=True")</f>
        <v>13.771683293042889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48480</v>
      </c>
      <c r="T2545" s="43">
        <f ca="1">_xll.BInterpol('Base CDI'!$H$4:$H$28,'Base CDI'!$J$4:$J$29,S2545,"Cubic","Extrapolate=Linear","MultiX=Average","Skip=True","Sort=True")</f>
        <v>13.796664025257277</v>
      </c>
      <c r="U2545" s="43">
        <f ca="1">_xll.BInterpol('Base CDI'!$H$4:$H$28,'Base CDI'!$I$4:$I$29,S2545,"Cubic","Extrapolate=Linear","MultiX=Average","Skip=True","Sort=True")</f>
        <v>13.771827509896807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48481</v>
      </c>
      <c r="T2546" s="43">
        <f ca="1">_xll.BInterpol('Base CDI'!$H$4:$H$28,'Base CDI'!$J$4:$J$29,S2546,"Cubic","Extrapolate=Linear","MultiX=Average","Skip=True","Sort=True")</f>
        <v>13.796788706455764</v>
      </c>
      <c r="U2546" s="43">
        <f ca="1">_xll.BInterpol('Base CDI'!$H$4:$H$28,'Base CDI'!$I$4:$I$29,S2546,"Cubic","Extrapolate=Linear","MultiX=Average","Skip=True","Sort=True")</f>
        <v>13.771971442411058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48482</v>
      </c>
      <c r="T2547" s="43">
        <f ca="1">_xll.BInterpol('Base CDI'!$H$4:$H$28,'Base CDI'!$J$4:$J$29,S2547,"Cubic","Extrapolate=Linear","MultiX=Average","Skip=True","Sort=True")</f>
        <v>13.796913120273267</v>
      </c>
      <c r="U2547" s="43">
        <f ca="1">_xll.BInterpol('Base CDI'!$H$4:$H$28,'Base CDI'!$I$4:$I$29,S2547,"Cubic","Extrapolate=Linear","MultiX=Average","Skip=True","Sort=True")</f>
        <v>13.772115090336884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48483</v>
      </c>
      <c r="T2548" s="43">
        <f ca="1">_xll.BInterpol('Base CDI'!$H$4:$H$28,'Base CDI'!$J$4:$J$29,S2548,"Cubic","Extrapolate=Linear","MultiX=Average","Skip=True","Sort=True")</f>
        <v>13.797037266685159</v>
      </c>
      <c r="U2548" s="43">
        <f ca="1">_xll.BInterpol('Base CDI'!$H$4:$H$28,'Base CDI'!$I$4:$I$29,S2548,"Cubic","Extrapolate=Linear","MultiX=Average","Skip=True","Sort=True")</f>
        <v>13.772258453425529</v>
      </c>
    </row>
    <row r="2549" spans="16:21" x14ac:dyDescent="0.25">
      <c r="P2549" s="10">
        <v>38217</v>
      </c>
      <c r="Q2549">
        <v>11.17482</v>
      </c>
      <c r="S2549" s="42">
        <f t="shared" ca="1" si="44"/>
        <v>48484</v>
      </c>
      <c r="T2549" s="43">
        <f ca="1">_xll.BInterpol('Base CDI'!$H$4:$H$28,'Base CDI'!$J$4:$J$29,S2549,"Cubic","Extrapolate=Linear","MultiX=Average","Skip=True","Sort=True")</f>
        <v>13.797161145666818</v>
      </c>
      <c r="U2549" s="43">
        <f ca="1">_xll.BInterpol('Base CDI'!$H$4:$H$28,'Base CDI'!$I$4:$I$29,S2549,"Cubic","Extrapolate=Linear","MultiX=Average","Skip=True","Sort=True")</f>
        <v>13.772401531428237</v>
      </c>
    </row>
    <row r="2550" spans="16:21" x14ac:dyDescent="0.25">
      <c r="P2550" s="10">
        <v>38218</v>
      </c>
      <c r="Q2550">
        <v>11.1813</v>
      </c>
      <c r="S2550" s="42">
        <f t="shared" ca="1" si="44"/>
        <v>48485</v>
      </c>
      <c r="T2550" s="43">
        <f ca="1">_xll.BInterpol('Base CDI'!$H$4:$H$28,'Base CDI'!$J$4:$J$29,S2550,"Cubic","Extrapolate=Linear","MultiX=Average","Skip=True","Sort=True")</f>
        <v>13.797284757193617</v>
      </c>
      <c r="U2550" s="43">
        <f ca="1">_xll.BInterpol('Base CDI'!$H$4:$H$28,'Base CDI'!$I$4:$I$29,S2550,"Cubic","Extrapolate=Linear","MultiX=Average","Skip=True","Sort=True")</f>
        <v>13.772544324096254</v>
      </c>
    </row>
    <row r="2551" spans="16:21" x14ac:dyDescent="0.25">
      <c r="P2551" s="10">
        <v>38219</v>
      </c>
      <c r="Q2551">
        <v>11.18779</v>
      </c>
      <c r="S2551" s="42">
        <f t="shared" ca="1" si="44"/>
        <v>48486</v>
      </c>
      <c r="T2551" s="43">
        <f ca="1">_xll.BInterpol('Base CDI'!$H$4:$H$28,'Base CDI'!$J$4:$J$29,S2551,"Cubic","Extrapolate=Linear","MultiX=Average","Skip=True","Sort=True")</f>
        <v>13.797408101240935</v>
      </c>
      <c r="U2551" s="43">
        <f ca="1">_xll.BInterpol('Base CDI'!$H$4:$H$28,'Base CDI'!$I$4:$I$29,S2551,"Cubic","Extrapolate=Linear","MultiX=Average","Skip=True","Sort=True")</f>
        <v>13.772686831180822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48487</v>
      </c>
      <c r="T2552" s="43">
        <f ca="1">_xll.BInterpol('Base CDI'!$H$4:$H$28,'Base CDI'!$J$4:$J$29,S2552,"Cubic","Extrapolate=Linear","MultiX=Average","Skip=True","Sort=True")</f>
        <v>13.797531177784142</v>
      </c>
      <c r="U2552" s="43">
        <f ca="1">_xll.BInterpol('Base CDI'!$H$4:$H$28,'Base CDI'!$I$4:$I$29,S2552,"Cubic","Extrapolate=Linear","MultiX=Average","Skip=True","Sort=True")</f>
        <v>13.772829052433186</v>
      </c>
    </row>
    <row r="2553" spans="16:21" x14ac:dyDescent="0.25">
      <c r="P2553" s="10">
        <v>38223</v>
      </c>
      <c r="Q2553">
        <v>11.20079</v>
      </c>
      <c r="S2553" s="42">
        <f t="shared" ca="1" si="44"/>
        <v>48488</v>
      </c>
      <c r="T2553" s="43">
        <f ca="1">_xll.BInterpol('Base CDI'!$H$4:$H$28,'Base CDI'!$J$4:$J$29,S2553,"Cubic","Extrapolate=Linear","MultiX=Average","Skip=True","Sort=True")</f>
        <v>13.797653986798618</v>
      </c>
      <c r="U2553" s="43">
        <f ca="1">_xll.BInterpol('Base CDI'!$H$4:$H$28,'Base CDI'!$I$4:$I$29,S2553,"Cubic","Extrapolate=Linear","MultiX=Average","Skip=True","Sort=True")</f>
        <v>13.772970987604593</v>
      </c>
    </row>
    <row r="2554" spans="16:21" x14ac:dyDescent="0.25">
      <c r="P2554" s="10">
        <v>38224</v>
      </c>
      <c r="Q2554">
        <v>11.2073</v>
      </c>
      <c r="S2554" s="42">
        <f t="shared" ca="1" si="44"/>
        <v>48489</v>
      </c>
      <c r="T2554" s="43">
        <f ca="1">_xll.BInterpol('Base CDI'!$H$4:$H$28,'Base CDI'!$J$4:$J$29,S2554,"Cubic","Extrapolate=Linear","MultiX=Average","Skip=True","Sort=True")</f>
        <v>13.797776528259737</v>
      </c>
      <c r="U2554" s="43">
        <f ca="1">_xll.BInterpol('Base CDI'!$H$4:$H$28,'Base CDI'!$I$4:$I$29,S2554,"Cubic","Extrapolate=Linear","MultiX=Average","Skip=True","Sort=True")</f>
        <v>13.773112636446282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48490</v>
      </c>
      <c r="T2555" s="43">
        <f ca="1">_xll.BInterpol('Base CDI'!$H$4:$H$28,'Base CDI'!$J$4:$J$29,S2555,"Cubic","Extrapolate=Linear","MultiX=Average","Skip=True","Sort=True")</f>
        <v>13.797898802142873</v>
      </c>
      <c r="U2555" s="43">
        <f ca="1">_xll.BInterpol('Base CDI'!$H$4:$H$28,'Base CDI'!$I$4:$I$29,S2555,"Cubic","Extrapolate=Linear","MultiX=Average","Skip=True","Sort=True")</f>
        <v>13.7732539987095</v>
      </c>
    </row>
    <row r="2556" spans="16:21" x14ac:dyDescent="0.25">
      <c r="P2556" s="10">
        <v>38226</v>
      </c>
      <c r="Q2556">
        <v>11.22031</v>
      </c>
      <c r="S2556" s="42">
        <f t="shared" ca="1" si="44"/>
        <v>48491</v>
      </c>
      <c r="T2556" s="43">
        <f ca="1">_xll.BInterpol('Base CDI'!$H$4:$H$28,'Base CDI'!$J$4:$J$29,S2556,"Cubic","Extrapolate=Linear","MultiX=Average","Skip=True","Sort=True")</f>
        <v>13.798020808423402</v>
      </c>
      <c r="U2556" s="43">
        <f ca="1">_xll.BInterpol('Base CDI'!$H$4:$H$28,'Base CDI'!$I$4:$I$29,S2556,"Cubic","Extrapolate=Linear","MultiX=Average","Skip=True","Sort=True")</f>
        <v>13.77339507414549</v>
      </c>
    </row>
    <row r="2557" spans="16:21" x14ac:dyDescent="0.25">
      <c r="P2557" s="10">
        <v>38229</v>
      </c>
      <c r="Q2557">
        <v>11.22683</v>
      </c>
      <c r="S2557" s="42">
        <f t="shared" ca="1" si="44"/>
        <v>48492</v>
      </c>
      <c r="T2557" s="43">
        <f ca="1">_xll.BInterpol('Base CDI'!$H$4:$H$28,'Base CDI'!$J$4:$J$29,S2557,"Cubic","Extrapolate=Linear","MultiX=Average","Skip=True","Sort=True")</f>
        <v>13.798142547076701</v>
      </c>
      <c r="U2557" s="43">
        <f ca="1">_xll.BInterpol('Base CDI'!$H$4:$H$28,'Base CDI'!$I$4:$I$29,S2557,"Cubic","Extrapolate=Linear","MultiX=Average","Skip=True","Sort=True")</f>
        <v>13.773535862505499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48493</v>
      </c>
      <c r="T2558" s="43">
        <f ca="1">_xll.BInterpol('Base CDI'!$H$4:$H$28,'Base CDI'!$J$4:$J$29,S2558,"Cubic","Extrapolate=Linear","MultiX=Average","Skip=True","Sort=True")</f>
        <v>13.798264018078143</v>
      </c>
      <c r="U2558" s="43">
        <f ca="1">_xll.BInterpol('Base CDI'!$H$4:$H$28,'Base CDI'!$I$4:$I$29,S2558,"Cubic","Extrapolate=Linear","MultiX=Average","Skip=True","Sort=True")</f>
        <v>13.773676363540769</v>
      </c>
    </row>
    <row r="2559" spans="16:21" x14ac:dyDescent="0.25">
      <c r="P2559" s="10">
        <v>38231</v>
      </c>
      <c r="Q2559">
        <v>11.23992</v>
      </c>
      <c r="S2559" s="42">
        <f t="shared" ca="1" si="44"/>
        <v>48494</v>
      </c>
      <c r="T2559" s="43">
        <f ca="1">_xll.BInterpol('Base CDI'!$H$4:$H$28,'Base CDI'!$J$4:$J$29,S2559,"Cubic","Extrapolate=Linear","MultiX=Average","Skip=True","Sort=True")</f>
        <v>13.798385221403105</v>
      </c>
      <c r="U2559" s="43">
        <f ca="1">_xll.BInterpol('Base CDI'!$H$4:$H$28,'Base CDI'!$I$4:$I$29,S2559,"Cubic","Extrapolate=Linear","MultiX=Average","Skip=True","Sort=True")</f>
        <v>13.773816577002544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48495</v>
      </c>
      <c r="T2560" s="43">
        <f ca="1">_xll.BInterpol('Base CDI'!$H$4:$H$28,'Base CDI'!$J$4:$J$29,S2560,"Cubic","Extrapolate=Linear","MultiX=Average","Skip=True","Sort=True")</f>
        <v>13.798506157026962</v>
      </c>
      <c r="U2560" s="43">
        <f ca="1">_xll.BInterpol('Base CDI'!$H$4:$H$28,'Base CDI'!$I$4:$I$29,S2560,"Cubic","Extrapolate=Linear","MultiX=Average","Skip=True","Sort=True")</f>
        <v>13.773956502642069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48496</v>
      </c>
      <c r="T2561" s="43">
        <f ca="1">_xll.BInterpol('Base CDI'!$H$4:$H$28,'Base CDI'!$J$4:$J$29,S2561,"Cubic","Extrapolate=Linear","MultiX=Average","Skip=True","Sort=True")</f>
        <v>13.798626824925091</v>
      </c>
      <c r="U2561" s="43">
        <f ca="1">_xll.BInterpol('Base CDI'!$H$4:$H$28,'Base CDI'!$I$4:$I$29,S2561,"Cubic","Extrapolate=Linear","MultiX=Average","Skip=True","Sort=True")</f>
        <v>13.774096140210586</v>
      </c>
    </row>
    <row r="2562" spans="16:21" x14ac:dyDescent="0.25">
      <c r="P2562" s="10">
        <v>38236</v>
      </c>
      <c r="Q2562">
        <v>11.25956</v>
      </c>
      <c r="S2562" s="42">
        <f t="shared" ca="1" si="44"/>
        <v>48497</v>
      </c>
      <c r="T2562" s="43">
        <f ca="1">_xll.BInterpol('Base CDI'!$H$4:$H$28,'Base CDI'!$J$4:$J$29,S2562,"Cubic","Extrapolate=Linear","MultiX=Average","Skip=True","Sort=True")</f>
        <v>13.798747225072862</v>
      </c>
      <c r="U2562" s="43">
        <f ca="1">_xll.BInterpol('Base CDI'!$H$4:$H$28,'Base CDI'!$I$4:$I$29,S2562,"Cubic","Extrapolate=Linear","MultiX=Average","Skip=True","Sort=True")</f>
        <v>13.774235489459342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48498</v>
      </c>
      <c r="T2563" s="43">
        <f ca="1">_xll.BInterpol('Base CDI'!$H$4:$H$28,'Base CDI'!$J$4:$J$29,S2563,"Cubic","Extrapolate=Linear","MultiX=Average","Skip=True","Sort=True")</f>
        <v>13.798867357445657</v>
      </c>
      <c r="U2563" s="43">
        <f ca="1">_xll.BInterpol('Base CDI'!$H$4:$H$28,'Base CDI'!$I$4:$I$29,S2563,"Cubic","Extrapolate=Linear","MultiX=Average","Skip=True","Sort=True")</f>
        <v>13.77437455013958</v>
      </c>
    </row>
    <row r="2564" spans="16:21" x14ac:dyDescent="0.25">
      <c r="P2564" s="10">
        <v>38239</v>
      </c>
      <c r="Q2564">
        <v>11.27267</v>
      </c>
      <c r="S2564" s="42">
        <f t="shared" ca="1" si="44"/>
        <v>48499</v>
      </c>
      <c r="T2564" s="43">
        <f ca="1">_xll.BInterpol('Base CDI'!$H$4:$H$28,'Base CDI'!$J$4:$J$29,S2564,"Cubic","Extrapolate=Linear","MultiX=Average","Skip=True","Sort=True")</f>
        <v>13.798987222018846</v>
      </c>
      <c r="U2564" s="43">
        <f ca="1">_xll.BInterpol('Base CDI'!$H$4:$H$28,'Base CDI'!$I$4:$I$29,S2564,"Cubic","Extrapolate=Linear","MultiX=Average","Skip=True","Sort=True")</f>
        <v>13.774513322002544</v>
      </c>
    </row>
    <row r="2565" spans="16:21" x14ac:dyDescent="0.25">
      <c r="P2565" s="10">
        <v>38240</v>
      </c>
      <c r="Q2565">
        <v>11.27923</v>
      </c>
      <c r="S2565" s="42">
        <f t="shared" ca="1" si="44"/>
        <v>48500</v>
      </c>
      <c r="T2565" s="43">
        <f ca="1">_xll.BInterpol('Base CDI'!$H$4:$H$28,'Base CDI'!$J$4:$J$29,S2565,"Cubic","Extrapolate=Linear","MultiX=Average","Skip=True","Sort=True")</f>
        <v>13.799106818767807</v>
      </c>
      <c r="U2565" s="43">
        <f ca="1">_xll.BInterpol('Base CDI'!$H$4:$H$28,'Base CDI'!$I$4:$I$29,S2565,"Cubic","Extrapolate=Linear","MultiX=Average","Skip=True","Sort=True")</f>
        <v>13.774651804799479</v>
      </c>
    </row>
    <row r="2566" spans="16:21" x14ac:dyDescent="0.25">
      <c r="P2566" s="10">
        <v>38243</v>
      </c>
      <c r="Q2566">
        <v>11.2858</v>
      </c>
      <c r="S2566" s="42">
        <f t="shared" ca="1" si="44"/>
        <v>48501</v>
      </c>
      <c r="T2566" s="43">
        <f ca="1">_xll.BInterpol('Base CDI'!$H$4:$H$28,'Base CDI'!$J$4:$J$29,S2566,"Cubic","Extrapolate=Linear","MultiX=Average","Skip=True","Sort=True")</f>
        <v>13.799226147667916</v>
      </c>
      <c r="U2566" s="43">
        <f ca="1">_xll.BInterpol('Base CDI'!$H$4:$H$28,'Base CDI'!$I$4:$I$29,S2566,"Cubic","Extrapolate=Linear","MultiX=Average","Skip=True","Sort=True")</f>
        <v>13.77478999828163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48502</v>
      </c>
      <c r="T2567" s="43">
        <f ca="1">_xll.BInterpol('Base CDI'!$H$4:$H$28,'Base CDI'!$J$4:$J$29,S2567,"Cubic","Extrapolate=Linear","MultiX=Average","Skip=True","Sort=True")</f>
        <v>13.799345208694547</v>
      </c>
      <c r="U2567" s="43">
        <f ca="1">_xll.BInterpol('Base CDI'!$H$4:$H$28,'Base CDI'!$I$4:$I$29,S2567,"Cubic","Extrapolate=Linear","MultiX=Average","Skip=True","Sort=True")</f>
        <v>13.774927902200238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48503</v>
      </c>
      <c r="T2568" s="43">
        <f ca="1">_xll.BInterpol('Base CDI'!$H$4:$H$28,'Base CDI'!$J$4:$J$29,S2568,"Cubic","Extrapolate=Linear","MultiX=Average","Skip=True","Sort=True")</f>
        <v>13.799464001823075</v>
      </c>
      <c r="U2568" s="43">
        <f ca="1">_xll.BInterpol('Base CDI'!$H$4:$H$28,'Base CDI'!$I$4:$I$29,S2568,"Cubic","Extrapolate=Linear","MultiX=Average","Skip=True","Sort=True")</f>
        <v>13.775065516306549</v>
      </c>
    </row>
    <row r="2569" spans="16:21" x14ac:dyDescent="0.25">
      <c r="P2569" s="10">
        <v>38246</v>
      </c>
      <c r="Q2569">
        <v>11.30561</v>
      </c>
      <c r="S2569" s="42">
        <f t="shared" ca="1" si="44"/>
        <v>48504</v>
      </c>
      <c r="T2569" s="43">
        <f ca="1">_xll.BInterpol('Base CDI'!$H$4:$H$28,'Base CDI'!$J$4:$J$29,S2569,"Cubic","Extrapolate=Linear","MultiX=Average","Skip=True","Sort=True")</f>
        <v>13.799582527028878</v>
      </c>
      <c r="U2569" s="43">
        <f ca="1">_xll.BInterpol('Base CDI'!$H$4:$H$28,'Base CDI'!$I$4:$I$29,S2569,"Cubic","Extrapolate=Linear","MultiX=Average","Skip=True","Sort=True")</f>
        <v>13.775202840351808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48505</v>
      </c>
      <c r="T2570" s="43">
        <f ca="1">_xll.BInterpol('Base CDI'!$H$4:$H$28,'Base CDI'!$J$4:$J$29,S2570,"Cubic","Extrapolate=Linear","MultiX=Average","Skip=True","Sort=True")</f>
        <v>13.799700784287328</v>
      </c>
      <c r="U2570" s="43">
        <f ca="1">_xll.BInterpol('Base CDI'!$H$4:$H$28,'Base CDI'!$I$4:$I$29,S2570,"Cubic","Extrapolate=Linear","MultiX=Average","Skip=True","Sort=True")</f>
        <v>13.775339874087258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48506</v>
      </c>
      <c r="T2571" s="43">
        <f ca="1">_xll.BInterpol('Base CDI'!$H$4:$H$28,'Base CDI'!$J$4:$J$29,S2571,"Cubic","Extrapolate=Linear","MultiX=Average","Skip=True","Sort=True")</f>
        <v>13.799818773573802</v>
      </c>
      <c r="U2571" s="43">
        <f ca="1">_xll.BInterpol('Base CDI'!$H$4:$H$28,'Base CDI'!$I$4:$I$29,S2571,"Cubic","Extrapolate=Linear","MultiX=Average","Skip=True","Sort=True")</f>
        <v>13.775476617264145</v>
      </c>
    </row>
    <row r="2572" spans="16:21" x14ac:dyDescent="0.25">
      <c r="P2572" s="10">
        <v>38251</v>
      </c>
      <c r="Q2572">
        <v>11.32579</v>
      </c>
      <c r="S2572" s="42">
        <f t="shared" ca="1" si="45"/>
        <v>48507</v>
      </c>
      <c r="T2572" s="43">
        <f ca="1">_xll.BInterpol('Base CDI'!$H$4:$H$28,'Base CDI'!$J$4:$J$29,S2572,"Cubic","Extrapolate=Linear","MultiX=Average","Skip=True","Sort=True")</f>
        <v>13.799936494863676</v>
      </c>
      <c r="U2572" s="43">
        <f ca="1">_xll.BInterpol('Base CDI'!$H$4:$H$28,'Base CDI'!$I$4:$I$29,S2572,"Cubic","Extrapolate=Linear","MultiX=Average","Skip=True","Sort=True")</f>
        <v>13.77561306963371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48508</v>
      </c>
      <c r="T2573" s="43">
        <f ca="1">_xll.BInterpol('Base CDI'!$H$4:$H$28,'Base CDI'!$J$4:$J$29,S2573,"Cubic","Extrapolate=Linear","MultiX=Average","Skip=True","Sort=True")</f>
        <v>13.800053948132325</v>
      </c>
      <c r="U2573" s="43">
        <f ca="1">_xll.BInterpol('Base CDI'!$H$4:$H$28,'Base CDI'!$I$4:$I$29,S2573,"Cubic","Extrapolate=Linear","MultiX=Average","Skip=True","Sort=True")</f>
        <v>13.775749230947198</v>
      </c>
    </row>
    <row r="2574" spans="16:21" x14ac:dyDescent="0.25">
      <c r="P2574" s="10">
        <v>38253</v>
      </c>
      <c r="Q2574">
        <v>11.33925</v>
      </c>
      <c r="S2574" s="42">
        <f t="shared" ca="1" si="45"/>
        <v>48509</v>
      </c>
      <c r="T2574" s="43">
        <f ca="1">_xll.BInterpol('Base CDI'!$H$4:$H$28,'Base CDI'!$J$4:$J$29,S2574,"Cubic","Extrapolate=Linear","MultiX=Average","Skip=True","Sort=True")</f>
        <v>13.800171133355123</v>
      </c>
      <c r="U2574" s="43">
        <f ca="1">_xll.BInterpol('Base CDI'!$H$4:$H$28,'Base CDI'!$I$4:$I$29,S2574,"Cubic","Extrapolate=Linear","MultiX=Average","Skip=True","Sort=True")</f>
        <v>13.775885100955856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48510</v>
      </c>
      <c r="T2575" s="43">
        <f ca="1">_xll.BInterpol('Base CDI'!$H$4:$H$28,'Base CDI'!$J$4:$J$29,S2575,"Cubic","Extrapolate=Linear","MultiX=Average","Skip=True","Sort=True")</f>
        <v>13.800288050507445</v>
      </c>
      <c r="U2575" s="43">
        <f ca="1">_xll.BInterpol('Base CDI'!$H$4:$H$28,'Base CDI'!$I$4:$I$29,S2575,"Cubic","Extrapolate=Linear","MultiX=Average","Skip=True","Sort=True")</f>
        <v>13.776020679410927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48511</v>
      </c>
      <c r="T2576" s="43">
        <f ca="1">_xll.BInterpol('Base CDI'!$H$4:$H$28,'Base CDI'!$J$4:$J$29,S2576,"Cubic","Extrapolate=Linear","MultiX=Average","Skip=True","Sort=True")</f>
        <v>13.80040469956467</v>
      </c>
      <c r="U2576" s="43">
        <f ca="1">_xll.BInterpol('Base CDI'!$H$4:$H$28,'Base CDI'!$I$4:$I$29,S2576,"Cubic","Extrapolate=Linear","MultiX=Average","Skip=True","Sort=True")</f>
        <v>13.776155966063651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48512</v>
      </c>
      <c r="T2577" s="43">
        <f ca="1">_xll.BInterpol('Base CDI'!$H$4:$H$28,'Base CDI'!$J$4:$J$29,S2577,"Cubic","Extrapolate=Linear","MultiX=Average","Skip=True","Sort=True")</f>
        <v>13.80052108050217</v>
      </c>
      <c r="U2577" s="43">
        <f ca="1">_xll.BInterpol('Base CDI'!$H$4:$H$28,'Base CDI'!$I$4:$I$29,S2577,"Cubic","Extrapolate=Linear","MultiX=Average","Skip=True","Sort=True")</f>
        <v>13.776290960665278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48513</v>
      </c>
      <c r="T2578" s="43">
        <f ca="1">_xll.BInterpol('Base CDI'!$H$4:$H$28,'Base CDI'!$J$4:$J$29,S2578,"Cubic","Extrapolate=Linear","MultiX=Average","Skip=True","Sort=True")</f>
        <v>13.800637193295323</v>
      </c>
      <c r="U2578" s="43">
        <f ca="1">_xll.BInterpol('Base CDI'!$H$4:$H$28,'Base CDI'!$I$4:$I$29,S2578,"Cubic","Extrapolate=Linear","MultiX=Average","Skip=True","Sort=True")</f>
        <v>13.77642566296705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48514</v>
      </c>
      <c r="T2579" s="43">
        <f ca="1">_xll.BInterpol('Base CDI'!$H$4:$H$28,'Base CDI'!$J$4:$J$29,S2579,"Cubic","Extrapolate=Linear","MultiX=Average","Skip=True","Sort=True")</f>
        <v>13.800753037919501</v>
      </c>
      <c r="U2579" s="43">
        <f ca="1">_xll.BInterpol('Base CDI'!$H$4:$H$28,'Base CDI'!$I$4:$I$29,S2579,"Cubic","Extrapolate=Linear","MultiX=Average","Skip=True","Sort=True")</f>
        <v>13.77656007272021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48515</v>
      </c>
      <c r="T2580" s="43">
        <f ca="1">_xll.BInterpol('Base CDI'!$H$4:$H$28,'Base CDI'!$J$4:$J$29,S2580,"Cubic","Extrapolate=Linear","MultiX=Average","Skip=True","Sort=True")</f>
        <v>13.800868614350081</v>
      </c>
      <c r="U2580" s="43">
        <f ca="1">_xll.BInterpol('Base CDI'!$H$4:$H$28,'Base CDI'!$I$4:$I$29,S2580,"Cubic","Extrapolate=Linear","MultiX=Average","Skip=True","Sort=True")</f>
        <v>13.776694189676006</v>
      </c>
    </row>
    <row r="2581" spans="16:21" x14ac:dyDescent="0.25">
      <c r="P2581" s="10">
        <v>38264</v>
      </c>
      <c r="Q2581">
        <v>11.38654</v>
      </c>
      <c r="S2581" s="42">
        <f t="shared" ca="1" si="45"/>
        <v>48516</v>
      </c>
      <c r="T2581" s="43">
        <f ca="1">_xll.BInterpol('Base CDI'!$H$4:$H$28,'Base CDI'!$J$4:$J$29,S2581,"Cubic","Extrapolate=Linear","MultiX=Average","Skip=True","Sort=True")</f>
        <v>13.800983922562439</v>
      </c>
      <c r="U2581" s="43">
        <f ca="1">_xll.BInterpol('Base CDI'!$H$4:$H$28,'Base CDI'!$I$4:$I$29,S2581,"Cubic","Extrapolate=Linear","MultiX=Average","Skip=True","Sort=True")</f>
        <v>13.776828013585675</v>
      </c>
    </row>
    <row r="2582" spans="16:21" x14ac:dyDescent="0.25">
      <c r="P2582" s="10">
        <v>38265</v>
      </c>
      <c r="Q2582">
        <v>11.39331</v>
      </c>
      <c r="S2582" s="42">
        <f t="shared" ca="1" si="45"/>
        <v>48517</v>
      </c>
      <c r="T2582" s="43">
        <f ca="1">_xll.BInterpol('Base CDI'!$H$4:$H$28,'Base CDI'!$J$4:$J$29,S2582,"Cubic","Extrapolate=Linear","MultiX=Average","Skip=True","Sort=True")</f>
        <v>13.801098962531951</v>
      </c>
      <c r="U2582" s="43">
        <f ca="1">_xll.BInterpol('Base CDI'!$H$4:$H$28,'Base CDI'!$I$4:$I$29,S2582,"Cubic","Extrapolate=Linear","MultiX=Average","Skip=True","Sort=True")</f>
        <v>13.776961544200468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48518</v>
      </c>
      <c r="T2583" s="43">
        <f ca="1">_xll.BInterpol('Base CDI'!$H$4:$H$28,'Base CDI'!$J$4:$J$29,S2583,"Cubic","Extrapolate=Linear","MultiX=Average","Skip=True","Sort=True")</f>
        <v>13.80121373423399</v>
      </c>
      <c r="U2583" s="43">
        <f ca="1">_xll.BInterpol('Base CDI'!$H$4:$H$28,'Base CDI'!$I$4:$I$29,S2583,"Cubic","Extrapolate=Linear","MultiX=Average","Skip=True","Sort=True")</f>
        <v>13.777094781271627</v>
      </c>
    </row>
    <row r="2584" spans="16:21" x14ac:dyDescent="0.25">
      <c r="P2584" s="10">
        <v>38267</v>
      </c>
      <c r="Q2584">
        <v>11.40685</v>
      </c>
      <c r="S2584" s="42">
        <f t="shared" ca="1" si="45"/>
        <v>48519</v>
      </c>
      <c r="T2584" s="43">
        <f ca="1">_xll.BInterpol('Base CDI'!$H$4:$H$28,'Base CDI'!$J$4:$J$29,S2584,"Cubic","Extrapolate=Linear","MultiX=Average","Skip=True","Sort=True")</f>
        <v>13.801328237643933</v>
      </c>
      <c r="U2584" s="43">
        <f ca="1">_xll.BInterpol('Base CDI'!$H$4:$H$28,'Base CDI'!$I$4:$I$29,S2584,"Cubic","Extrapolate=Linear","MultiX=Average","Skip=True","Sort=True")</f>
        <v>13.777227724550395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48520</v>
      </c>
      <c r="T2585" s="43">
        <f ca="1">_xll.BInterpol('Base CDI'!$H$4:$H$28,'Base CDI'!$J$4:$J$29,S2585,"Cubic","Extrapolate=Linear","MultiX=Average","Skip=True","Sort=True")</f>
        <v>13.801442472737154</v>
      </c>
      <c r="U2585" s="43">
        <f ca="1">_xll.BInterpol('Base CDI'!$H$4:$H$28,'Base CDI'!$I$4:$I$29,S2585,"Cubic","Extrapolate=Linear","MultiX=Average","Skip=True","Sort=True")</f>
        <v>13.777360373788017</v>
      </c>
    </row>
    <row r="2586" spans="16:21" x14ac:dyDescent="0.25">
      <c r="P2586" s="10">
        <v>38271</v>
      </c>
      <c r="Q2586">
        <v>11.42041</v>
      </c>
      <c r="S2586" s="42">
        <f t="shared" ca="1" si="45"/>
        <v>48521</v>
      </c>
      <c r="T2586" s="43">
        <f ca="1">_xll.BInterpol('Base CDI'!$H$4:$H$28,'Base CDI'!$J$4:$J$29,S2586,"Cubic","Extrapolate=Linear","MultiX=Average","Skip=True","Sort=True")</f>
        <v>13.80155643948903</v>
      </c>
      <c r="U2586" s="43">
        <f ca="1">_xll.BInterpol('Base CDI'!$H$4:$H$28,'Base CDI'!$I$4:$I$29,S2586,"Cubic","Extrapolate=Linear","MultiX=Average","Skip=True","Sort=True")</f>
        <v>13.777492728735737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48522</v>
      </c>
      <c r="T2587" s="43">
        <f ca="1">_xll.BInterpol('Base CDI'!$H$4:$H$28,'Base CDI'!$J$4:$J$29,S2587,"Cubic","Extrapolate=Linear","MultiX=Average","Skip=True","Sort=True")</f>
        <v>13.801670137874936</v>
      </c>
      <c r="U2587" s="43">
        <f ca="1">_xll.BInterpol('Base CDI'!$H$4:$H$28,'Base CDI'!$I$4:$I$29,S2587,"Cubic","Extrapolate=Linear","MultiX=Average","Skip=True","Sort=True")</f>
        <v>13.7776247891448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48523</v>
      </c>
      <c r="T2588" s="43">
        <f ca="1">_xll.BInterpol('Base CDI'!$H$4:$H$28,'Base CDI'!$J$4:$J$29,S2588,"Cubic","Extrapolate=Linear","MultiX=Average","Skip=True","Sort=True")</f>
        <v>13.801783567870247</v>
      </c>
      <c r="U2588" s="43">
        <f ca="1">_xll.BInterpol('Base CDI'!$H$4:$H$28,'Base CDI'!$I$4:$I$29,S2588,"Cubic","Extrapolate=Linear","MultiX=Average","Skip=True","Sort=True")</f>
        <v>13.77775655476645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48524</v>
      </c>
      <c r="T2589" s="43">
        <f ca="1">_xll.BInterpol('Base CDI'!$H$4:$H$28,'Base CDI'!$J$4:$J$29,S2589,"Cubic","Extrapolate=Linear","MultiX=Average","Skip=True","Sort=True")</f>
        <v>13.801896729450339</v>
      </c>
      <c r="U2589" s="43">
        <f ca="1">_xll.BInterpol('Base CDI'!$H$4:$H$28,'Base CDI'!$I$4:$I$29,S2589,"Cubic","Extrapolate=Linear","MultiX=Average","Skip=True","Sort=True")</f>
        <v>13.777888025351929</v>
      </c>
    </row>
    <row r="2590" spans="16:21" x14ac:dyDescent="0.25">
      <c r="P2590" s="10">
        <v>38278</v>
      </c>
      <c r="Q2590">
        <v>11.4476</v>
      </c>
      <c r="S2590" s="42">
        <f t="shared" ca="1" si="45"/>
        <v>48525</v>
      </c>
      <c r="T2590" s="43">
        <f ca="1">_xll.BInterpol('Base CDI'!$H$4:$H$28,'Base CDI'!$J$4:$J$29,S2590,"Cubic","Extrapolate=Linear","MultiX=Average","Skip=True","Sort=True")</f>
        <v>13.802009622590585</v>
      </c>
      <c r="U2590" s="43">
        <f ca="1">_xll.BInterpol('Base CDI'!$H$4:$H$28,'Base CDI'!$I$4:$I$29,S2590,"Cubic","Extrapolate=Linear","MultiX=Average","Skip=True","Sort=True")</f>
        <v>13.778019200652485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48526</v>
      </c>
      <c r="T2591" s="43">
        <f ca="1">_xll.BInterpol('Base CDI'!$H$4:$H$28,'Base CDI'!$J$4:$J$29,S2591,"Cubic","Extrapolate=Linear","MultiX=Average","Skip=True","Sort=True")</f>
        <v>13.802122247266364</v>
      </c>
      <c r="U2591" s="43">
        <f ca="1">_xll.BInterpol('Base CDI'!$H$4:$H$28,'Base CDI'!$I$4:$I$29,S2591,"Cubic","Extrapolate=Linear","MultiX=Average","Skip=True","Sort=True")</f>
        <v>13.778150080419358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48527</v>
      </c>
      <c r="T2592" s="43">
        <f ca="1">_xll.BInterpol('Base CDI'!$H$4:$H$28,'Base CDI'!$J$4:$J$29,S2592,"Cubic","Extrapolate=Linear","MultiX=Average","Skip=True","Sort=True")</f>
        <v>13.80223460345305</v>
      </c>
      <c r="U2592" s="43">
        <f ca="1">_xll.BInterpol('Base CDI'!$H$4:$H$28,'Base CDI'!$I$4:$I$29,S2592,"Cubic","Extrapolate=Linear","MultiX=Average","Skip=True","Sort=True")</f>
        <v>13.778280664403797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48528</v>
      </c>
      <c r="T2593" s="43">
        <f ca="1">_xll.BInterpol('Base CDI'!$H$4:$H$28,'Base CDI'!$J$4:$J$29,S2593,"Cubic","Extrapolate=Linear","MultiX=Average","Skip=True","Sort=True")</f>
        <v>13.802346691126017</v>
      </c>
      <c r="U2593" s="43">
        <f ca="1">_xll.BInterpol('Base CDI'!$H$4:$H$28,'Base CDI'!$I$4:$I$29,S2593,"Cubic","Extrapolate=Linear","MultiX=Average","Skip=True","Sort=True")</f>
        <v>13.778410952357042</v>
      </c>
    </row>
    <row r="2594" spans="16:21" x14ac:dyDescent="0.25">
      <c r="P2594" s="10">
        <v>38282</v>
      </c>
      <c r="Q2594">
        <v>11.47503</v>
      </c>
      <c r="S2594" s="42">
        <f t="shared" ca="1" si="45"/>
        <v>48529</v>
      </c>
      <c r="T2594" s="43">
        <f ca="1">_xll.BInterpol('Base CDI'!$H$4:$H$28,'Base CDI'!$J$4:$J$29,S2594,"Cubic","Extrapolate=Linear","MultiX=Average","Skip=True","Sort=True")</f>
        <v>13.802458510260641</v>
      </c>
      <c r="U2594" s="43">
        <f ca="1">_xll.BInterpol('Base CDI'!$H$4:$H$28,'Base CDI'!$I$4:$I$29,S2594,"Cubic","Extrapolate=Linear","MultiX=Average","Skip=True","Sort=True")</f>
        <v>13.778540944030338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48530</v>
      </c>
      <c r="T2595" s="43">
        <f ca="1">_xll.BInterpol('Base CDI'!$H$4:$H$28,'Base CDI'!$J$4:$J$29,S2595,"Cubic","Extrapolate=Linear","MultiX=Average","Skip=True","Sort=True")</f>
        <v>13.802570060832297</v>
      </c>
      <c r="U2595" s="43">
        <f ca="1">_xll.BInterpol('Base CDI'!$H$4:$H$28,'Base CDI'!$I$4:$I$29,S2595,"Cubic","Extrapolate=Linear","MultiX=Average","Skip=True","Sort=True")</f>
        <v>13.77867063917493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48531</v>
      </c>
      <c r="T2596" s="43">
        <f ca="1">_xll.BInterpol('Base CDI'!$H$4:$H$28,'Base CDI'!$J$4:$J$29,S2596,"Cubic","Extrapolate=Linear","MultiX=Average","Skip=True","Sort=True")</f>
        <v>13.802681342816362</v>
      </c>
      <c r="U2596" s="43">
        <f ca="1">_xll.BInterpol('Base CDI'!$H$4:$H$28,'Base CDI'!$I$4:$I$29,S2596,"Cubic","Extrapolate=Linear","MultiX=Average","Skip=True","Sort=True")</f>
        <v>13.778800037542062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48532</v>
      </c>
      <c r="T2597" s="43">
        <f ca="1">_xll.BInterpol('Base CDI'!$H$4:$H$28,'Base CDI'!$J$4:$J$29,S2597,"Cubic","Extrapolate=Linear","MultiX=Average","Skip=True","Sort=True")</f>
        <v>13.80279235618821</v>
      </c>
      <c r="U2597" s="43">
        <f ca="1">_xll.BInterpol('Base CDI'!$H$4:$H$28,'Base CDI'!$I$4:$I$29,S2597,"Cubic","Extrapolate=Linear","MultiX=Average","Skip=True","Sort=True")</f>
        <v>13.77892913888298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48533</v>
      </c>
      <c r="T2598" s="43">
        <f ca="1">_xll.BInterpol('Base CDI'!$H$4:$H$28,'Base CDI'!$J$4:$J$29,S2598,"Cubic","Extrapolate=Linear","MultiX=Average","Skip=True","Sort=True")</f>
        <v>13.802903100923217</v>
      </c>
      <c r="U2598" s="43">
        <f ca="1">_xll.BInterpol('Base CDI'!$H$4:$H$28,'Base CDI'!$I$4:$I$29,S2598,"Cubic","Extrapolate=Linear","MultiX=Average","Skip=True","Sort=True")</f>
        <v>13.779057942948924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48534</v>
      </c>
      <c r="T2599" s="43">
        <f ca="1">_xll.BInterpol('Base CDI'!$H$4:$H$28,'Base CDI'!$J$4:$J$29,S2599,"Cubic","Extrapolate=Linear","MultiX=Average","Skip=True","Sort=True")</f>
        <v>13.803013576996758</v>
      </c>
      <c r="U2599" s="43">
        <f ca="1">_xll.BInterpol('Base CDI'!$H$4:$H$28,'Base CDI'!$I$4:$I$29,S2599,"Cubic","Extrapolate=Linear","MultiX=Average","Skip=True","Sort=True")</f>
        <v>13.779186449491142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48535</v>
      </c>
      <c r="T2600" s="43">
        <f ca="1">_xll.BInterpol('Base CDI'!$H$4:$H$28,'Base CDI'!$J$4:$J$29,S2600,"Cubic","Extrapolate=Linear","MultiX=Average","Skip=True","Sort=True")</f>
        <v>13.803123784384209</v>
      </c>
      <c r="U2600" s="43">
        <f ca="1">_xll.BInterpol('Base CDI'!$H$4:$H$28,'Base CDI'!$I$4:$I$29,S2600,"Cubic","Extrapolate=Linear","MultiX=Average","Skip=True","Sort=True")</f>
        <v>13.779314658260876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48536</v>
      </c>
      <c r="T2601" s="43">
        <f ca="1">_xll.BInterpol('Base CDI'!$H$4:$H$28,'Base CDI'!$J$4:$J$29,S2601,"Cubic","Extrapolate=Linear","MultiX=Average","Skip=True","Sort=True")</f>
        <v>13.803233723060943</v>
      </c>
      <c r="U2601" s="43">
        <f ca="1">_xll.BInterpol('Base CDI'!$H$4:$H$28,'Base CDI'!$I$4:$I$29,S2601,"Cubic","Extrapolate=Linear","MultiX=Average","Skip=True","Sort=True")</f>
        <v>13.779442569009372</v>
      </c>
    </row>
    <row r="2602" spans="16:21" x14ac:dyDescent="0.25">
      <c r="P2602" s="10">
        <v>38295</v>
      </c>
      <c r="Q2602">
        <v>11.53135</v>
      </c>
      <c r="S2602" s="42">
        <f t="shared" ca="1" si="45"/>
        <v>48537</v>
      </c>
      <c r="T2602" s="43">
        <f ca="1">_xll.BInterpol('Base CDI'!$H$4:$H$28,'Base CDI'!$J$4:$J$29,S2602,"Cubic","Extrapolate=Linear","MultiX=Average","Skip=True","Sort=True")</f>
        <v>13.80334339300234</v>
      </c>
      <c r="U2602" s="43">
        <f ca="1">_xll.BInterpol('Base CDI'!$H$4:$H$28,'Base CDI'!$I$4:$I$29,S2602,"Cubic","Extrapolate=Linear","MultiX=Average","Skip=True","Sort=True")</f>
        <v>13.779570181487873</v>
      </c>
    </row>
    <row r="2603" spans="16:21" x14ac:dyDescent="0.25">
      <c r="P2603" s="10">
        <v>38296</v>
      </c>
      <c r="Q2603">
        <v>11.53842</v>
      </c>
      <c r="S2603" s="42">
        <f t="shared" ca="1" si="45"/>
        <v>48538</v>
      </c>
      <c r="T2603" s="43">
        <f ca="1">_xll.BInterpol('Base CDI'!$H$4:$H$28,'Base CDI'!$J$4:$J$29,S2603,"Cubic","Extrapolate=Linear","MultiX=Average","Skip=True","Sort=True")</f>
        <v>13.803452794183771</v>
      </c>
      <c r="U2603" s="43">
        <f ca="1">_xll.BInterpol('Base CDI'!$H$4:$H$28,'Base CDI'!$I$4:$I$29,S2603,"Cubic","Extrapolate=Linear","MultiX=Average","Skip=True","Sort=True")</f>
        <v>13.779697495447621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48539</v>
      </c>
      <c r="T2604" s="43">
        <f ca="1">_xll.BInterpol('Base CDI'!$H$4:$H$28,'Base CDI'!$J$4:$J$29,S2604,"Cubic","Extrapolate=Linear","MultiX=Average","Skip=True","Sort=True")</f>
        <v>13.803561926580613</v>
      </c>
      <c r="U2604" s="43">
        <f ca="1">_xll.BInterpol('Base CDI'!$H$4:$H$28,'Base CDI'!$I$4:$I$29,S2604,"Cubic","Extrapolate=Linear","MultiX=Average","Skip=True","Sort=True")</f>
        <v>13.779824510639864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48540</v>
      </c>
      <c r="T2605" s="43">
        <f ca="1">_xll.BInterpol('Base CDI'!$H$4:$H$28,'Base CDI'!$J$4:$J$29,S2605,"Cubic","Extrapolate=Linear","MultiX=Average","Skip=True","Sort=True")</f>
        <v>13.803670790168241</v>
      </c>
      <c r="U2605" s="43">
        <f ca="1">_xll.BInterpol('Base CDI'!$H$4:$H$28,'Base CDI'!$I$4:$I$29,S2605,"Cubic","Extrapolate=Linear","MultiX=Average","Skip=True","Sort=True")</f>
        <v>13.779951226815847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48541</v>
      </c>
      <c r="T2606" s="43">
        <f ca="1">_xll.BInterpol('Base CDI'!$H$4:$H$28,'Base CDI'!$J$4:$J$29,S2606,"Cubic","Extrapolate=Linear","MultiX=Average","Skip=True","Sort=True")</f>
        <v>13.803779384922031</v>
      </c>
      <c r="U2606" s="43">
        <f ca="1">_xll.BInterpol('Base CDI'!$H$4:$H$28,'Base CDI'!$I$4:$I$29,S2606,"Cubic","Extrapolate=Linear","MultiX=Average","Skip=True","Sort=True")</f>
        <v>13.780077643726809</v>
      </c>
    </row>
    <row r="2607" spans="16:21" x14ac:dyDescent="0.25">
      <c r="P2607" s="10">
        <v>38302</v>
      </c>
      <c r="Q2607">
        <v>11.56676</v>
      </c>
      <c r="S2607" s="42">
        <f t="shared" ca="1" si="45"/>
        <v>48542</v>
      </c>
      <c r="T2607" s="43">
        <f ca="1">_xll.BInterpol('Base CDI'!$H$4:$H$28,'Base CDI'!$J$4:$J$29,S2607,"Cubic","Extrapolate=Linear","MultiX=Average","Skip=True","Sort=True")</f>
        <v>13.803887710817358</v>
      </c>
      <c r="U2607" s="43">
        <f ca="1">_xll.BInterpol('Base CDI'!$H$4:$H$28,'Base CDI'!$I$4:$I$29,S2607,"Cubic","Extrapolate=Linear","MultiX=Average","Skip=True","Sort=True")</f>
        <v>13.780203761123996</v>
      </c>
    </row>
    <row r="2608" spans="16:21" x14ac:dyDescent="0.25">
      <c r="P2608" s="10">
        <v>38303</v>
      </c>
      <c r="Q2608">
        <v>11.57385</v>
      </c>
      <c r="S2608" s="42">
        <f t="shared" ca="1" si="45"/>
        <v>48543</v>
      </c>
      <c r="T2608" s="43">
        <f ca="1">_xll.BInterpol('Base CDI'!$H$4:$H$28,'Base CDI'!$J$4:$J$29,S2608,"Cubic","Extrapolate=Linear","MultiX=Average","Skip=True","Sort=True")</f>
        <v>13.803995767829598</v>
      </c>
      <c r="U2608" s="43">
        <f ca="1">_xll.BInterpol('Base CDI'!$H$4:$H$28,'Base CDI'!$I$4:$I$29,S2608,"Cubic","Extrapolate=Linear","MultiX=Average","Skip=True","Sort=True")</f>
        <v>13.780329578758655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48544</v>
      </c>
      <c r="T2609" s="43">
        <f ca="1">_xll.BInterpol('Base CDI'!$H$4:$H$28,'Base CDI'!$J$4:$J$29,S2609,"Cubic","Extrapolate=Linear","MultiX=Average","Skip=True","Sort=True")</f>
        <v>13.804103555934125</v>
      </c>
      <c r="U2609" s="43">
        <f ca="1">_xll.BInterpol('Base CDI'!$H$4:$H$28,'Base CDI'!$I$4:$I$29,S2609,"Cubic","Extrapolate=Linear","MultiX=Average","Skip=True","Sort=True")</f>
        <v>13.780455096382028</v>
      </c>
    </row>
    <row r="2610" spans="16:21" x14ac:dyDescent="0.25">
      <c r="P2610" s="10">
        <v>38308</v>
      </c>
      <c r="Q2610">
        <v>11.58807</v>
      </c>
      <c r="S2610" s="42">
        <f t="shared" ca="1" si="45"/>
        <v>48545</v>
      </c>
      <c r="T2610" s="43">
        <f ca="1">_xll.BInterpol('Base CDI'!$H$4:$H$28,'Base CDI'!$J$4:$J$29,S2610,"Cubic","Extrapolate=Linear","MultiX=Average","Skip=True","Sort=True")</f>
        <v>13.804211075106315</v>
      </c>
      <c r="U2610" s="43">
        <f ca="1">_xll.BInterpol('Base CDI'!$H$4:$H$28,'Base CDI'!$I$4:$I$29,S2610,"Cubic","Extrapolate=Linear","MultiX=Average","Skip=True","Sort=True")</f>
        <v>13.780580313745359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48546</v>
      </c>
      <c r="T2611" s="43">
        <f ca="1">_xll.BInterpol('Base CDI'!$H$4:$H$28,'Base CDI'!$J$4:$J$29,S2611,"Cubic","Extrapolate=Linear","MultiX=Average","Skip=True","Sort=True")</f>
        <v>13.804318325321544</v>
      </c>
      <c r="U2611" s="43">
        <f ca="1">_xll.BInterpol('Base CDI'!$H$4:$H$28,'Base CDI'!$I$4:$I$29,S2611,"Cubic","Extrapolate=Linear","MultiX=Average","Skip=True","Sort=True")</f>
        <v>13.780705230599894</v>
      </c>
    </row>
    <row r="2612" spans="16:21" x14ac:dyDescent="0.25">
      <c r="P2612" s="10">
        <v>38310</v>
      </c>
      <c r="Q2612">
        <v>11.60249</v>
      </c>
      <c r="S2612" s="42">
        <f t="shared" ca="1" si="45"/>
        <v>48547</v>
      </c>
      <c r="T2612" s="43">
        <f ca="1">_xll.BInterpol('Base CDI'!$H$4:$H$28,'Base CDI'!$J$4:$J$29,S2612,"Cubic","Extrapolate=Linear","MultiX=Average","Skip=True","Sort=True")</f>
        <v>13.804425306555187</v>
      </c>
      <c r="U2612" s="43">
        <f ca="1">_xll.BInterpol('Base CDI'!$H$4:$H$28,'Base CDI'!$I$4:$I$29,S2612,"Cubic","Extrapolate=Linear","MultiX=Average","Skip=True","Sort=True")</f>
        <v>13.780829846696875</v>
      </c>
    </row>
    <row r="2613" spans="16:21" x14ac:dyDescent="0.25">
      <c r="P2613" s="10">
        <v>38313</v>
      </c>
      <c r="Q2613">
        <v>11.6098</v>
      </c>
      <c r="S2613" s="42">
        <f t="shared" ca="1" si="45"/>
        <v>48548</v>
      </c>
      <c r="T2613" s="43">
        <f ca="1">_xll.BInterpol('Base CDI'!$H$4:$H$28,'Base CDI'!$J$4:$J$29,S2613,"Cubic","Extrapolate=Linear","MultiX=Average","Skip=True","Sort=True")</f>
        <v>13.804532018782618</v>
      </c>
      <c r="U2613" s="43">
        <f ca="1">_xll.BInterpol('Base CDI'!$H$4:$H$28,'Base CDI'!$I$4:$I$29,S2613,"Cubic","Extrapolate=Linear","MultiX=Average","Skip=True","Sort=True")</f>
        <v>13.780954161787546</v>
      </c>
    </row>
    <row r="2614" spans="16:21" x14ac:dyDescent="0.25">
      <c r="P2614" s="10">
        <v>38314</v>
      </c>
      <c r="Q2614">
        <v>11.61712</v>
      </c>
      <c r="S2614" s="42">
        <f t="shared" ca="1" si="45"/>
        <v>48549</v>
      </c>
      <c r="T2614" s="43">
        <f ca="1">_xll.BInterpol('Base CDI'!$H$4:$H$28,'Base CDI'!$J$4:$J$29,S2614,"Cubic","Extrapolate=Linear","MultiX=Average","Skip=True","Sort=True")</f>
        <v>13.804638461979215</v>
      </c>
      <c r="U2614" s="43">
        <f ca="1">_xll.BInterpol('Base CDI'!$H$4:$H$28,'Base CDI'!$I$4:$I$29,S2614,"Cubic","Extrapolate=Linear","MultiX=Average","Skip=True","Sort=True")</f>
        <v>13.781078175623154</v>
      </c>
    </row>
    <row r="2615" spans="16:21" x14ac:dyDescent="0.25">
      <c r="P2615" s="10">
        <v>38315</v>
      </c>
      <c r="Q2615">
        <v>11.62444</v>
      </c>
      <c r="S2615" s="42">
        <f t="shared" ca="1" si="45"/>
        <v>48550</v>
      </c>
      <c r="T2615" s="43">
        <f ca="1">_xll.BInterpol('Base CDI'!$H$4:$H$28,'Base CDI'!$J$4:$J$29,S2615,"Cubic","Extrapolate=Linear","MultiX=Average","Skip=True","Sort=True")</f>
        <v>13.804744636120351</v>
      </c>
      <c r="U2615" s="43">
        <f ca="1">_xll.BInterpol('Base CDI'!$H$4:$H$28,'Base CDI'!$I$4:$I$29,S2615,"Cubic","Extrapolate=Linear","MultiX=Average","Skip=True","Sort=True")</f>
        <v>13.781201887954941</v>
      </c>
    </row>
    <row r="2616" spans="16:21" x14ac:dyDescent="0.25">
      <c r="P2616" s="10">
        <v>38316</v>
      </c>
      <c r="Q2616">
        <v>11.63176</v>
      </c>
      <c r="S2616" s="42">
        <f t="shared" ca="1" si="45"/>
        <v>48551</v>
      </c>
      <c r="T2616" s="43">
        <f ca="1">_xll.BInterpol('Base CDI'!$H$4:$H$28,'Base CDI'!$J$4:$J$29,S2616,"Cubic","Extrapolate=Linear","MultiX=Average","Skip=True","Sort=True")</f>
        <v>13.804850541181402</v>
      </c>
      <c r="U2616" s="43">
        <f ca="1">_xll.BInterpol('Base CDI'!$H$4:$H$28,'Base CDI'!$I$4:$I$29,S2616,"Cubic","Extrapolate=Linear","MultiX=Average","Skip=True","Sort=True")</f>
        <v>13.781325298534151</v>
      </c>
    </row>
    <row r="2617" spans="16:21" x14ac:dyDescent="0.25">
      <c r="P2617" s="10">
        <v>38317</v>
      </c>
      <c r="Q2617">
        <v>11.63907</v>
      </c>
      <c r="S2617" s="42">
        <f t="shared" ca="1" si="45"/>
        <v>48552</v>
      </c>
      <c r="T2617" s="43">
        <f ca="1">_xll.BInterpol('Base CDI'!$H$4:$H$28,'Base CDI'!$J$4:$J$29,S2617,"Cubic","Extrapolate=Linear","MultiX=Average","Skip=True","Sort=True")</f>
        <v>13.804956177137745</v>
      </c>
      <c r="U2617" s="43">
        <f ca="1">_xll.BInterpol('Base CDI'!$H$4:$H$28,'Base CDI'!$I$4:$I$29,S2617,"Cubic","Extrapolate=Linear","MultiX=Average","Skip=True","Sort=True")</f>
        <v>13.781448407112029</v>
      </c>
    </row>
    <row r="2618" spans="16:21" x14ac:dyDescent="0.25">
      <c r="P2618" s="10">
        <v>38320</v>
      </c>
      <c r="Q2618">
        <v>11.64639</v>
      </c>
      <c r="S2618" s="42">
        <f t="shared" ca="1" si="45"/>
        <v>48553</v>
      </c>
      <c r="T2618" s="43">
        <f ca="1">_xll.BInterpol('Base CDI'!$H$4:$H$28,'Base CDI'!$J$4:$J$29,S2618,"Cubic","Extrapolate=Linear","MultiX=Average","Skip=True","Sort=True")</f>
        <v>13.805061543964754</v>
      </c>
      <c r="U2618" s="43">
        <f ca="1">_xll.BInterpol('Base CDI'!$H$4:$H$28,'Base CDI'!$I$4:$I$29,S2618,"Cubic","Extrapolate=Linear","MultiX=Average","Skip=True","Sort=True")</f>
        <v>13.781571213439818</v>
      </c>
    </row>
    <row r="2619" spans="16:21" x14ac:dyDescent="0.25">
      <c r="P2619" s="10">
        <v>38321</v>
      </c>
      <c r="Q2619">
        <v>11.65372</v>
      </c>
      <c r="S2619" s="42">
        <f t="shared" ca="1" si="45"/>
        <v>48554</v>
      </c>
      <c r="T2619" s="43">
        <f ca="1">_xll.BInterpol('Base CDI'!$H$4:$H$28,'Base CDI'!$J$4:$J$29,S2619,"Cubic","Extrapolate=Linear","MultiX=Average","Skip=True","Sort=True")</f>
        <v>13.805166641637804</v>
      </c>
      <c r="U2619" s="43">
        <f ca="1">_xll.BInterpol('Base CDI'!$H$4:$H$28,'Base CDI'!$I$4:$I$29,S2619,"Cubic","Extrapolate=Linear","MultiX=Average","Skip=True","Sort=True")</f>
        <v>13.781693717268764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48555</v>
      </c>
      <c r="T2620" s="43">
        <f ca="1">_xll.BInterpol('Base CDI'!$H$4:$H$28,'Base CDI'!$J$4:$J$29,S2620,"Cubic","Extrapolate=Linear","MultiX=Average","Skip=True","Sort=True")</f>
        <v>13.80527147013227</v>
      </c>
      <c r="U2620" s="43">
        <f ca="1">_xll.BInterpol('Base CDI'!$H$4:$H$28,'Base CDI'!$I$4:$I$29,S2620,"Cubic","Extrapolate=Linear","MultiX=Average","Skip=True","Sort=True")</f>
        <v>13.781815918350111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48556</v>
      </c>
      <c r="T2621" s="43">
        <f ca="1">_xll.BInterpol('Base CDI'!$H$4:$H$28,'Base CDI'!$J$4:$J$29,S2621,"Cubic","Extrapolate=Linear","MultiX=Average","Skip=True","Sort=True")</f>
        <v>13.805376029423529</v>
      </c>
      <c r="U2621" s="43">
        <f ca="1">_xll.BInterpol('Base CDI'!$H$4:$H$28,'Base CDI'!$I$4:$I$29,S2621,"Cubic","Extrapolate=Linear","MultiX=Average","Skip=True","Sort=True")</f>
        <v>13.781937816435102</v>
      </c>
    </row>
    <row r="2622" spans="16:21" x14ac:dyDescent="0.25">
      <c r="P2622" s="10">
        <v>38324</v>
      </c>
      <c r="Q2622">
        <v>11.67577</v>
      </c>
      <c r="S2622" s="42">
        <f t="shared" ca="1" si="45"/>
        <v>48557</v>
      </c>
      <c r="T2622" s="43">
        <f ca="1">_xll.BInterpol('Base CDI'!$H$4:$H$28,'Base CDI'!$J$4:$J$29,S2622,"Cubic","Extrapolate=Linear","MultiX=Average","Skip=True","Sort=True")</f>
        <v>13.805480319486955</v>
      </c>
      <c r="U2622" s="43">
        <f ca="1">_xll.BInterpol('Base CDI'!$H$4:$H$28,'Base CDI'!$I$4:$I$29,S2622,"Cubic","Extrapolate=Linear","MultiX=Average","Skip=True","Sort=True")</f>
        <v>13.782059411274981</v>
      </c>
    </row>
    <row r="2623" spans="16:21" x14ac:dyDescent="0.25">
      <c r="P2623" s="10">
        <v>38327</v>
      </c>
      <c r="Q2623">
        <v>11.68313</v>
      </c>
      <c r="S2623" s="42">
        <f t="shared" ca="1" si="45"/>
        <v>48558</v>
      </c>
      <c r="T2623" s="43">
        <f ca="1">_xll.BInterpol('Base CDI'!$H$4:$H$28,'Base CDI'!$J$4:$J$29,S2623,"Cubic","Extrapolate=Linear","MultiX=Average","Skip=True","Sort=True")</f>
        <v>13.805584340297925</v>
      </c>
      <c r="U2623" s="43">
        <f ca="1">_xll.BInterpol('Base CDI'!$H$4:$H$28,'Base CDI'!$I$4:$I$29,S2623,"Cubic","Extrapolate=Linear","MultiX=Average","Skip=True","Sort=True")</f>
        <v>13.782180702620993</v>
      </c>
    </row>
    <row r="2624" spans="16:21" x14ac:dyDescent="0.25">
      <c r="P2624" s="10">
        <v>38328</v>
      </c>
      <c r="Q2624">
        <v>11.69049</v>
      </c>
      <c r="S2624" s="42">
        <f t="shared" ca="1" si="45"/>
        <v>48559</v>
      </c>
      <c r="T2624" s="43">
        <f ca="1">_xll.BInterpol('Base CDI'!$H$4:$H$28,'Base CDI'!$J$4:$J$29,S2624,"Cubic","Extrapolate=Linear","MultiX=Average","Skip=True","Sort=True")</f>
        <v>13.805688091831811</v>
      </c>
      <c r="U2624" s="43">
        <f ca="1">_xll.BInterpol('Base CDI'!$H$4:$H$28,'Base CDI'!$I$4:$I$29,S2624,"Cubic","Extrapolate=Linear","MultiX=Average","Skip=True","Sort=True")</f>
        <v>13.782301690224383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48560</v>
      </c>
      <c r="T2625" s="43">
        <f ca="1">_xll.BInterpol('Base CDI'!$H$4:$H$28,'Base CDI'!$J$4:$J$29,S2625,"Cubic","Extrapolate=Linear","MultiX=Average","Skip=True","Sort=True")</f>
        <v>13.805791574063994</v>
      </c>
      <c r="U2625" s="43">
        <f ca="1">_xll.BInterpol('Base CDI'!$H$4:$H$28,'Base CDI'!$I$4:$I$29,S2625,"Cubic","Extrapolate=Linear","MultiX=Average","Skip=True","Sort=True")</f>
        <v>13.782422373836393</v>
      </c>
    </row>
    <row r="2626" spans="16:21" x14ac:dyDescent="0.25">
      <c r="P2626" s="10">
        <v>38330</v>
      </c>
      <c r="Q2626">
        <v>11.7052</v>
      </c>
      <c r="S2626" s="42">
        <f t="shared" ca="1" si="45"/>
        <v>48561</v>
      </c>
      <c r="T2626" s="43">
        <f ca="1">_xll.BInterpol('Base CDI'!$H$4:$H$28,'Base CDI'!$J$4:$J$29,S2626,"Cubic","Extrapolate=Linear","MultiX=Average","Skip=True","Sort=True")</f>
        <v>13.805894786969843</v>
      </c>
      <c r="U2626" s="43">
        <f ca="1">_xll.BInterpol('Base CDI'!$H$4:$H$28,'Base CDI'!$I$4:$I$29,S2626,"Cubic","Extrapolate=Linear","MultiX=Average","Skip=True","Sort=True")</f>
        <v>13.782542753208268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48562</v>
      </c>
      <c r="T2627" s="43">
        <f ca="1">_xll.BInterpol('Base CDI'!$H$4:$H$28,'Base CDI'!$J$4:$J$29,S2627,"Cubic","Extrapolate=Linear","MultiX=Average","Skip=True","Sort=True")</f>
        <v>13.805997730524737</v>
      </c>
      <c r="U2627" s="43">
        <f ca="1">_xll.BInterpol('Base CDI'!$H$4:$H$28,'Base CDI'!$I$4:$I$29,S2627,"Cubic","Extrapolate=Linear","MultiX=Average","Skip=True","Sort=True")</f>
        <v>13.782662828091254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48563</v>
      </c>
      <c r="T2628" s="43">
        <f ca="1">_xll.BInterpol('Base CDI'!$H$4:$H$28,'Base CDI'!$J$4:$J$29,S2628,"Cubic","Extrapolate=Linear","MultiX=Average","Skip=True","Sort=True")</f>
        <v>13.806100404704052</v>
      </c>
      <c r="U2628" s="43">
        <f ca="1">_xll.BInterpol('Base CDI'!$H$4:$H$28,'Base CDI'!$I$4:$I$29,S2628,"Cubic","Extrapolate=Linear","MultiX=Average","Skip=True","Sort=True")</f>
        <v>13.782782598236594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48564</v>
      </c>
      <c r="T2629" s="43">
        <f ca="1">_xll.BInterpol('Base CDI'!$H$4:$H$28,'Base CDI'!$J$4:$J$29,S2629,"Cubic","Extrapolate=Linear","MultiX=Average","Skip=True","Sort=True")</f>
        <v>13.80620280948316</v>
      </c>
      <c r="U2629" s="43">
        <f ca="1">_xll.BInterpol('Base CDI'!$H$4:$H$28,'Base CDI'!$I$4:$I$29,S2629,"Cubic","Extrapolate=Linear","MultiX=Average","Skip=True","Sort=True")</f>
        <v>13.782902063395531</v>
      </c>
    </row>
    <row r="2630" spans="16:21" x14ac:dyDescent="0.25">
      <c r="P2630" s="10">
        <v>38336</v>
      </c>
      <c r="Q2630">
        <v>11.73471</v>
      </c>
      <c r="S2630" s="42">
        <f t="shared" ca="1" si="45"/>
        <v>48565</v>
      </c>
      <c r="T2630" s="43">
        <f ca="1">_xll.BInterpol('Base CDI'!$H$4:$H$28,'Base CDI'!$J$4:$J$29,S2630,"Cubic","Extrapolate=Linear","MultiX=Average","Skip=True","Sort=True")</f>
        <v>13.806304944837441</v>
      </c>
      <c r="U2630" s="43">
        <f ca="1">_xll.BInterpol('Base CDI'!$H$4:$H$28,'Base CDI'!$I$4:$I$29,S2630,"Cubic","Extrapolate=Linear","MultiX=Average","Skip=True","Sort=True")</f>
        <v>13.783021223319309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48566</v>
      </c>
      <c r="T2631" s="43">
        <f ca="1">_xll.BInterpol('Base CDI'!$H$4:$H$28,'Base CDI'!$J$4:$J$29,S2631,"Cubic","Extrapolate=Linear","MultiX=Average","Skip=True","Sort=True")</f>
        <v>13.806406810742265</v>
      </c>
      <c r="U2631" s="43">
        <f ca="1">_xll.BInterpol('Base CDI'!$H$4:$H$28,'Base CDI'!$I$4:$I$29,S2631,"Cubic","Extrapolate=Linear","MultiX=Average","Skip=True","Sort=True")</f>
        <v>13.783140077759175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48567</v>
      </c>
      <c r="T2632" s="43">
        <f ca="1">_xll.BInterpol('Base CDI'!$H$4:$H$28,'Base CDI'!$J$4:$J$29,S2632,"Cubic","Extrapolate=Linear","MultiX=Average","Skip=True","Sort=True")</f>
        <v>13.806508407173013</v>
      </c>
      <c r="U2632" s="43">
        <f ca="1">_xll.BInterpol('Base CDI'!$H$4:$H$28,'Base CDI'!$I$4:$I$29,S2632,"Cubic","Extrapolate=Linear","MultiX=Average","Skip=True","Sort=True")</f>
        <v>13.78325862646637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48568</v>
      </c>
      <c r="T2633" s="43">
        <f ca="1">_xll.BInterpol('Base CDI'!$H$4:$H$28,'Base CDI'!$J$4:$J$29,S2633,"Cubic","Extrapolate=Linear","MultiX=Average","Skip=True","Sort=True")</f>
        <v>13.806609734105056</v>
      </c>
      <c r="U2633" s="43">
        <f ca="1">_xll.BInterpol('Base CDI'!$H$4:$H$28,'Base CDI'!$I$4:$I$29,S2633,"Cubic","Extrapolate=Linear","MultiX=Average","Skip=True","Sort=True")</f>
        <v>13.783376869192141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48569</v>
      </c>
      <c r="T2634" s="43">
        <f ca="1">_xll.BInterpol('Base CDI'!$H$4:$H$28,'Base CDI'!$J$4:$J$29,S2634,"Cubic","Extrapolate=Linear","MultiX=Average","Skip=True","Sort=True")</f>
        <v>13.806710791513771</v>
      </c>
      <c r="U2634" s="43">
        <f ca="1">_xll.BInterpol('Base CDI'!$H$4:$H$28,'Base CDI'!$I$4:$I$29,S2634,"Cubic","Extrapolate=Linear","MultiX=Average","Skip=True","Sort=True")</f>
        <v>13.783494805687731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48570</v>
      </c>
      <c r="T2635" s="43">
        <f ca="1">_xll.BInterpol('Base CDI'!$H$4:$H$28,'Base CDI'!$J$4:$J$29,S2635,"Cubic","Extrapolate=Linear","MultiX=Average","Skip=True","Sort=True")</f>
        <v>13.806811579374532</v>
      </c>
      <c r="U2635" s="43">
        <f ca="1">_xll.BInterpol('Base CDI'!$H$4:$H$28,'Base CDI'!$I$4:$I$29,S2635,"Cubic","Extrapolate=Linear","MultiX=Average","Skip=True","Sort=True")</f>
        <v>13.783612435704383</v>
      </c>
    </row>
    <row r="2636" spans="16:21" x14ac:dyDescent="0.25">
      <c r="P2636" s="10">
        <v>38344</v>
      </c>
      <c r="Q2636">
        <v>11.78012</v>
      </c>
      <c r="S2636" s="42">
        <f t="shared" ca="1" si="46"/>
        <v>48571</v>
      </c>
      <c r="T2636" s="43">
        <f ca="1">_xll.BInterpol('Base CDI'!$H$4:$H$28,'Base CDI'!$J$4:$J$29,S2636,"Cubic","Extrapolate=Linear","MultiX=Average","Skip=True","Sort=True")</f>
        <v>13.806912097662718</v>
      </c>
      <c r="U2636" s="43">
        <f ca="1">_xll.BInterpol('Base CDI'!$H$4:$H$28,'Base CDI'!$I$4:$I$29,S2636,"Cubic","Extrapolate=Linear","MultiX=Average","Skip=True","Sort=True")</f>
        <v>13.783729758993342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48572</v>
      </c>
      <c r="T2637" s="43">
        <f ca="1">_xll.BInterpol('Base CDI'!$H$4:$H$28,'Base CDI'!$J$4:$J$29,S2637,"Cubic","Extrapolate=Linear","MultiX=Average","Skip=True","Sort=True")</f>
        <v>13.8070123463537</v>
      </c>
      <c r="U2637" s="43">
        <f ca="1">_xll.BInterpol('Base CDI'!$H$4:$H$28,'Base CDI'!$I$4:$I$29,S2637,"Cubic","Extrapolate=Linear","MultiX=Average","Skip=True","Sort=True")</f>
        <v>13.783846775305852</v>
      </c>
    </row>
    <row r="2638" spans="16:21" x14ac:dyDescent="0.25">
      <c r="P2638" s="10">
        <v>38348</v>
      </c>
      <c r="Q2638">
        <v>11.79538</v>
      </c>
      <c r="S2638" s="42">
        <f t="shared" ca="1" si="46"/>
        <v>48573</v>
      </c>
      <c r="T2638" s="43">
        <f ca="1">_xll.BInterpol('Base CDI'!$H$4:$H$28,'Base CDI'!$J$4:$J$29,S2638,"Cubic","Extrapolate=Linear","MultiX=Average","Skip=True","Sort=True")</f>
        <v>13.807112325422857</v>
      </c>
      <c r="U2638" s="43">
        <f ca="1">_xll.BInterpol('Base CDI'!$H$4:$H$28,'Base CDI'!$I$4:$I$29,S2638,"Cubic","Extrapolate=Linear","MultiX=Average","Skip=True","Sort=True")</f>
        <v>13.783963484393158</v>
      </c>
    </row>
    <row r="2639" spans="16:21" x14ac:dyDescent="0.25">
      <c r="P2639" s="10">
        <v>38349</v>
      </c>
      <c r="Q2639">
        <v>11.80301</v>
      </c>
      <c r="S2639" s="42">
        <f t="shared" ca="1" si="46"/>
        <v>48574</v>
      </c>
      <c r="T2639" s="43">
        <f ca="1">_xll.BInterpol('Base CDI'!$H$4:$H$28,'Base CDI'!$J$4:$J$29,S2639,"Cubic","Extrapolate=Linear","MultiX=Average","Skip=True","Sort=True")</f>
        <v>13.807212034845561</v>
      </c>
      <c r="U2639" s="43">
        <f ca="1">_xll.BInterpol('Base CDI'!$H$4:$H$28,'Base CDI'!$I$4:$I$29,S2639,"Cubic","Extrapolate=Linear","MultiX=Average","Skip=True","Sort=True")</f>
        <v>13.784079886006504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48575</v>
      </c>
      <c r="T2640" s="43">
        <f ca="1">_xll.BInterpol('Base CDI'!$H$4:$H$28,'Base CDI'!$J$4:$J$29,S2640,"Cubic","Extrapolate=Linear","MultiX=Average","Skip=True","Sort=True")</f>
        <v>13.80731147459719</v>
      </c>
      <c r="U2640" s="43">
        <f ca="1">_xll.BInterpol('Base CDI'!$H$4:$H$28,'Base CDI'!$I$4:$I$29,S2640,"Cubic","Extrapolate=Linear","MultiX=Average","Skip=True","Sort=True")</f>
        <v>13.784195979897135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48576</v>
      </c>
      <c r="T2641" s="43">
        <f ca="1">_xll.BInterpol('Base CDI'!$H$4:$H$28,'Base CDI'!$J$4:$J$29,S2641,"Cubic","Extrapolate=Linear","MultiX=Average","Skip=True","Sort=True")</f>
        <v>13.807410644653119</v>
      </c>
      <c r="U2641" s="43">
        <f ca="1">_xll.BInterpol('Base CDI'!$H$4:$H$28,'Base CDI'!$I$4:$I$29,S2641,"Cubic","Extrapolate=Linear","MultiX=Average","Skip=True","Sort=True")</f>
        <v>13.784311765816291</v>
      </c>
    </row>
    <row r="2642" spans="16:21" x14ac:dyDescent="0.25">
      <c r="P2642" s="10">
        <v>38352</v>
      </c>
      <c r="Q2642">
        <v>11.82596</v>
      </c>
      <c r="S2642" s="42">
        <f t="shared" ca="1" si="46"/>
        <v>48577</v>
      </c>
      <c r="T2642" s="43">
        <f ca="1">_xll.BInterpol('Base CDI'!$H$4:$H$28,'Base CDI'!$J$4:$J$29,S2642,"Cubic","Extrapolate=Linear","MultiX=Average","Skip=True","Sort=True")</f>
        <v>13.807509544988722</v>
      </c>
      <c r="U2642" s="43">
        <f ca="1">_xll.BInterpol('Base CDI'!$H$4:$H$28,'Base CDI'!$I$4:$I$29,S2642,"Cubic","Extrapolate=Linear","MultiX=Average","Skip=True","Sort=True")</f>
        <v>13.784427243515221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48578</v>
      </c>
      <c r="T2643" s="43">
        <f ca="1">_xll.BInterpol('Base CDI'!$H$4:$H$28,'Base CDI'!$J$4:$J$29,S2643,"Cubic","Extrapolate=Linear","MultiX=Average","Skip=True","Sort=True")</f>
        <v>13.807608175579377</v>
      </c>
      <c r="U2643" s="43">
        <f ca="1">_xll.BInterpol('Base CDI'!$H$4:$H$28,'Base CDI'!$I$4:$I$29,S2643,"Cubic","Extrapolate=Linear","MultiX=Average","Skip=True","Sort=True")</f>
        <v>13.784542412745168</v>
      </c>
    </row>
    <row r="2644" spans="16:21" x14ac:dyDescent="0.25">
      <c r="P2644" s="10">
        <v>38356</v>
      </c>
      <c r="Q2644">
        <v>11.84131</v>
      </c>
      <c r="S2644" s="42">
        <f t="shared" ca="1" si="46"/>
        <v>48579</v>
      </c>
      <c r="T2644" s="43">
        <f ca="1">_xll.BInterpol('Base CDI'!$H$4:$H$28,'Base CDI'!$J$4:$J$29,S2644,"Cubic","Extrapolate=Linear","MultiX=Average","Skip=True","Sort=True")</f>
        <v>13.807706536400456</v>
      </c>
      <c r="U2644" s="43">
        <f ca="1">_xll.BInterpol('Base CDI'!$H$4:$H$28,'Base CDI'!$I$4:$I$29,S2644,"Cubic","Extrapolate=Linear","MultiX=Average","Skip=True","Sort=True")</f>
        <v>13.784657273257375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48580</v>
      </c>
      <c r="T2645" s="43">
        <f ca="1">_xll.BInterpol('Base CDI'!$H$4:$H$28,'Base CDI'!$J$4:$J$29,S2645,"Cubic","Extrapolate=Linear","MultiX=Average","Skip=True","Sort=True")</f>
        <v>13.807804627427336</v>
      </c>
      <c r="U2645" s="43">
        <f ca="1">_xll.BInterpol('Base CDI'!$H$4:$H$28,'Base CDI'!$I$4:$I$29,S2645,"Cubic","Extrapolate=Linear","MultiX=Average","Skip=True","Sort=True")</f>
        <v>13.784771824803085</v>
      </c>
    </row>
    <row r="2646" spans="16:21" x14ac:dyDescent="0.25">
      <c r="P2646" s="10">
        <v>38358</v>
      </c>
      <c r="Q2646">
        <v>11.85665</v>
      </c>
      <c r="S2646" s="42">
        <f t="shared" ca="1" si="46"/>
        <v>48581</v>
      </c>
      <c r="T2646" s="43">
        <f ca="1">_xll.BInterpol('Base CDI'!$H$4:$H$28,'Base CDI'!$J$4:$J$29,S2646,"Cubic","Extrapolate=Linear","MultiX=Average","Skip=True","Sort=True")</f>
        <v>13.807902448635392</v>
      </c>
      <c r="U2646" s="43">
        <f ca="1">_xll.BInterpol('Base CDI'!$H$4:$H$28,'Base CDI'!$I$4:$I$29,S2646,"Cubic","Extrapolate=Linear","MultiX=Average","Skip=True","Sort=True")</f>
        <v>13.784886067133547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48582</v>
      </c>
      <c r="T2647" s="43">
        <f ca="1">_xll.BInterpol('Base CDI'!$H$4:$H$28,'Base CDI'!$J$4:$J$29,S2647,"Cubic","Extrapolate=Linear","MultiX=Average","Skip=True","Sort=True")</f>
        <v>13.808</v>
      </c>
      <c r="U2647" s="43">
        <f ca="1">_xll.BInterpol('Base CDI'!$H$4:$H$28,'Base CDI'!$I$4:$I$29,S2647,"Cubic","Extrapolate=Linear","MultiX=Average","Skip=True","Sort=True")</f>
        <v>13.785</v>
      </c>
    </row>
    <row r="2648" spans="16:21" x14ac:dyDescent="0.25">
      <c r="P2648" s="10">
        <v>38362</v>
      </c>
      <c r="Q2648">
        <v>11.87201</v>
      </c>
      <c r="S2648" s="42">
        <f t="shared" ca="1" si="46"/>
        <v>48583</v>
      </c>
      <c r="T2648" s="43">
        <f ca="1">_xll.BInterpol('Base CDI'!$H$4:$H$28,'Base CDI'!$J$4:$J$29,S2648,"Cubic","Extrapolate=Linear","MultiX=Average","Skip=True","Sort=True")</f>
        <v>13.808097281528239</v>
      </c>
      <c r="U2648" s="43">
        <f ca="1">_xll.BInterpol('Base CDI'!$H$4:$H$28,'Base CDI'!$I$4:$I$29,S2648,"Cubic","Extrapolate=Linear","MultiX=Average","Skip=True","Sort=True")</f>
        <v>13.785113623232197</v>
      </c>
    </row>
    <row r="2649" spans="16:21" x14ac:dyDescent="0.25">
      <c r="P2649" s="10">
        <v>38363</v>
      </c>
      <c r="Q2649">
        <v>11.8797</v>
      </c>
      <c r="S2649" s="42">
        <f t="shared" ca="1" si="46"/>
        <v>48584</v>
      </c>
      <c r="T2649" s="43">
        <f ca="1">_xll.BInterpol('Base CDI'!$H$4:$H$28,'Base CDI'!$J$4:$J$29,S2649,"Cubic","Extrapolate=Linear","MultiX=Average","Skip=True","Sort=True")</f>
        <v>13.808194293354006</v>
      </c>
      <c r="U2649" s="43">
        <f ca="1">_xll.BInterpol('Base CDI'!$H$4:$H$28,'Base CDI'!$I$4:$I$29,S2649,"Cubic","Extrapolate=Linear","MultiX=Average","Skip=True","Sort=True")</f>
        <v>13.785226936973915</v>
      </c>
    </row>
    <row r="2650" spans="16:21" x14ac:dyDescent="0.25">
      <c r="P2650" s="10">
        <v>38364</v>
      </c>
      <c r="Q2650">
        <v>11.88738</v>
      </c>
      <c r="S2650" s="42">
        <f t="shared" ca="1" si="46"/>
        <v>48585</v>
      </c>
      <c r="T2650" s="43">
        <f ca="1">_xll.BInterpol('Base CDI'!$H$4:$H$28,'Base CDI'!$J$4:$J$29,S2650,"Cubic","Extrapolate=Linear","MultiX=Average","Skip=True","Sort=True")</f>
        <v>13.808291035642904</v>
      </c>
      <c r="U2650" s="43">
        <f ca="1">_xll.BInterpol('Base CDI'!$H$4:$H$28,'Base CDI'!$I$4:$I$29,S2650,"Cubic","Extrapolate=Linear","MultiX=Average","Skip=True","Sort=True")</f>
        <v>13.785339941447436</v>
      </c>
    </row>
    <row r="2651" spans="16:21" x14ac:dyDescent="0.25">
      <c r="P2651" s="10">
        <v>38365</v>
      </c>
      <c r="Q2651">
        <v>11.89508</v>
      </c>
      <c r="S2651" s="42">
        <f t="shared" ca="1" si="46"/>
        <v>48586</v>
      </c>
      <c r="T2651" s="43">
        <f ca="1">_xll.BInterpol('Base CDI'!$H$4:$H$28,'Base CDI'!$J$4:$J$29,S2651,"Cubic","Extrapolate=Linear","MultiX=Average","Skip=True","Sort=True")</f>
        <v>13.808387508560534</v>
      </c>
      <c r="U2651" s="43">
        <f ca="1">_xll.BInterpol('Base CDI'!$H$4:$H$28,'Base CDI'!$I$4:$I$29,S2651,"Cubic","Extrapolate=Linear","MultiX=Average","Skip=True","Sort=True")</f>
        <v>13.785452636875043</v>
      </c>
    </row>
    <row r="2652" spans="16:21" x14ac:dyDescent="0.25">
      <c r="P2652" s="10">
        <v>38366</v>
      </c>
      <c r="Q2652">
        <v>11.90277</v>
      </c>
      <c r="S2652" s="42">
        <f t="shared" ca="1" si="46"/>
        <v>48587</v>
      </c>
      <c r="T2652" s="43">
        <f ca="1">_xll.BInterpol('Base CDI'!$H$4:$H$28,'Base CDI'!$J$4:$J$29,S2652,"Cubic","Extrapolate=Linear","MultiX=Average","Skip=True","Sort=True")</f>
        <v>13.808483712272496</v>
      </c>
      <c r="U2652" s="43">
        <f ca="1">_xll.BInterpol('Base CDI'!$H$4:$H$28,'Base CDI'!$I$4:$I$29,S2652,"Cubic","Extrapolate=Linear","MultiX=Average","Skip=True","Sort=True")</f>
        <v>13.78556502347902</v>
      </c>
    </row>
    <row r="2653" spans="16:21" x14ac:dyDescent="0.25">
      <c r="P2653" s="10">
        <v>38369</v>
      </c>
      <c r="Q2653">
        <v>11.91048</v>
      </c>
      <c r="S2653" s="42">
        <f t="shared" ca="1" si="46"/>
        <v>48588</v>
      </c>
      <c r="T2653" s="43">
        <f ca="1">_xll.BInterpol('Base CDI'!$H$4:$H$28,'Base CDI'!$J$4:$J$29,S2653,"Cubic","Extrapolate=Linear","MultiX=Average","Skip=True","Sort=True")</f>
        <v>13.808579646944391</v>
      </c>
      <c r="U2653" s="43">
        <f ca="1">_xll.BInterpol('Base CDI'!$H$4:$H$28,'Base CDI'!$I$4:$I$29,S2653,"Cubic","Extrapolate=Linear","MultiX=Average","Skip=True","Sort=True")</f>
        <v>13.785677101481648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48589</v>
      </c>
      <c r="T2654" s="43">
        <f ca="1">_xll.BInterpol('Base CDI'!$H$4:$H$28,'Base CDI'!$J$4:$J$29,S2654,"Cubic","Extrapolate=Linear","MultiX=Average","Skip=True","Sort=True")</f>
        <v>13.808675312741823</v>
      </c>
      <c r="U2654" s="43">
        <f ca="1">_xll.BInterpol('Base CDI'!$H$4:$H$28,'Base CDI'!$I$4:$I$29,S2654,"Cubic","Extrapolate=Linear","MultiX=Average","Skip=True","Sort=True")</f>
        <v>13.785788871105213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48590</v>
      </c>
      <c r="T2655" s="43">
        <f ca="1">_xll.BInterpol('Base CDI'!$H$4:$H$28,'Base CDI'!$J$4:$J$29,S2655,"Cubic","Extrapolate=Linear","MultiX=Average","Skip=True","Sort=True")</f>
        <v>13.808770709830393</v>
      </c>
      <c r="U2655" s="43">
        <f ca="1">_xll.BInterpol('Base CDI'!$H$4:$H$28,'Base CDI'!$I$4:$I$29,S2655,"Cubic","Extrapolate=Linear","MultiX=Average","Skip=True","Sort=True")</f>
        <v>13.785900332571995</v>
      </c>
    </row>
    <row r="2656" spans="16:21" x14ac:dyDescent="0.25">
      <c r="P2656" s="10">
        <v>38372</v>
      </c>
      <c r="Q2656">
        <v>11.93365</v>
      </c>
      <c r="S2656" s="42">
        <f t="shared" ca="1" si="46"/>
        <v>48591</v>
      </c>
      <c r="T2656" s="43">
        <f ca="1">_xll.BInterpol('Base CDI'!$H$4:$H$28,'Base CDI'!$J$4:$J$29,S2656,"Cubic","Extrapolate=Linear","MultiX=Average","Skip=True","Sort=True")</f>
        <v>13.808865838375699</v>
      </c>
      <c r="U2656" s="43">
        <f ca="1">_xll.BInterpol('Base CDI'!$H$4:$H$28,'Base CDI'!$I$4:$I$29,S2656,"Cubic","Extrapolate=Linear","MultiX=Average","Skip=True","Sort=True")</f>
        <v>13.786011486104277</v>
      </c>
    </row>
    <row r="2657" spans="16:21" x14ac:dyDescent="0.25">
      <c r="P2657" s="10">
        <v>38373</v>
      </c>
      <c r="Q2657">
        <v>11.94158</v>
      </c>
      <c r="S2657" s="42">
        <f t="shared" ca="1" si="46"/>
        <v>48592</v>
      </c>
      <c r="T2657" s="43">
        <f ca="1">_xll.BInterpol('Base CDI'!$H$4:$H$28,'Base CDI'!$J$4:$J$29,S2657,"Cubic","Extrapolate=Linear","MultiX=Average","Skip=True","Sort=True")</f>
        <v>13.808960698543347</v>
      </c>
      <c r="U2657" s="43">
        <f ca="1">_xll.BInterpol('Base CDI'!$H$4:$H$28,'Base CDI'!$I$4:$I$29,S2657,"Cubic","Extrapolate=Linear","MultiX=Average","Skip=True","Sort=True")</f>
        <v>13.786122331924345</v>
      </c>
    </row>
    <row r="2658" spans="16:21" x14ac:dyDescent="0.25">
      <c r="P2658" s="10">
        <v>38376</v>
      </c>
      <c r="Q2658">
        <v>11.94952</v>
      </c>
      <c r="S2658" s="42">
        <f t="shared" ca="1" si="46"/>
        <v>48593</v>
      </c>
      <c r="T2658" s="43">
        <f ca="1">_xll.BInterpol('Base CDI'!$H$4:$H$28,'Base CDI'!$J$4:$J$29,S2658,"Cubic","Extrapolate=Linear","MultiX=Average","Skip=True","Sort=True")</f>
        <v>13.809055290498936</v>
      </c>
      <c r="U2658" s="43">
        <f ca="1">_xll.BInterpol('Base CDI'!$H$4:$H$28,'Base CDI'!$I$4:$I$29,S2658,"Cubic","Extrapolate=Linear","MultiX=Average","Skip=True","Sort=True")</f>
        <v>13.78623287025448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48594</v>
      </c>
      <c r="T2659" s="43">
        <f ca="1">_xll.BInterpol('Base CDI'!$H$4:$H$28,'Base CDI'!$J$4:$J$29,S2659,"Cubic","Extrapolate=Linear","MultiX=Average","Skip=True","Sort=True")</f>
        <v>13.809149614408067</v>
      </c>
      <c r="U2659" s="43">
        <f ca="1">_xll.BInterpol('Base CDI'!$H$4:$H$28,'Base CDI'!$I$4:$I$29,S2659,"Cubic","Extrapolate=Linear","MultiX=Average","Skip=True","Sort=True")</f>
        <v>13.786343101316964</v>
      </c>
    </row>
    <row r="2660" spans="16:21" x14ac:dyDescent="0.25">
      <c r="P2660" s="10">
        <v>38378</v>
      </c>
      <c r="Q2660">
        <v>11.96542</v>
      </c>
      <c r="S2660" s="42">
        <f t="shared" ca="1" si="46"/>
        <v>48595</v>
      </c>
      <c r="T2660" s="43">
        <f ca="1">_xll.BInterpol('Base CDI'!$H$4:$H$28,'Base CDI'!$J$4:$J$29,S2660,"Cubic","Extrapolate=Linear","MultiX=Average","Skip=True","Sort=True")</f>
        <v>13.809243670436343</v>
      </c>
      <c r="U2660" s="43">
        <f ca="1">_xll.BInterpol('Base CDI'!$H$4:$H$28,'Base CDI'!$I$4:$I$29,S2660,"Cubic","Extrapolate=Linear","MultiX=Average","Skip=True","Sort=True")</f>
        <v>13.786453025334081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48596</v>
      </c>
      <c r="T2661" s="43">
        <f ca="1">_xll.BInterpol('Base CDI'!$H$4:$H$28,'Base CDI'!$J$4:$J$29,S2661,"Cubic","Extrapolate=Linear","MultiX=Average","Skip=True","Sort=True")</f>
        <v>13.809337458749365</v>
      </c>
      <c r="U2661" s="43">
        <f ca="1">_xll.BInterpol('Base CDI'!$H$4:$H$28,'Base CDI'!$I$4:$I$29,S2661,"Cubic","Extrapolate=Linear","MultiX=Average","Skip=True","Sort=True")</f>
        <v>13.786562642528116</v>
      </c>
    </row>
    <row r="2662" spans="16:21" x14ac:dyDescent="0.25">
      <c r="P2662" s="10">
        <v>38380</v>
      </c>
      <c r="Q2662">
        <v>11.98133</v>
      </c>
      <c r="S2662" s="42">
        <f t="shared" ca="1" si="46"/>
        <v>48597</v>
      </c>
      <c r="T2662" s="43">
        <f ca="1">_xll.BInterpol('Base CDI'!$H$4:$H$28,'Base CDI'!$J$4:$J$29,S2662,"Cubic","Extrapolate=Linear","MultiX=Average","Skip=True","Sort=True")</f>
        <v>13.809430979512733</v>
      </c>
      <c r="U2662" s="43">
        <f ca="1">_xll.BInterpol('Base CDI'!$H$4:$H$28,'Base CDI'!$I$4:$I$29,S2662,"Cubic","Extrapolate=Linear","MultiX=Average","Skip=True","Sort=True")</f>
        <v>13.786671953121349</v>
      </c>
    </row>
    <row r="2663" spans="16:21" x14ac:dyDescent="0.25">
      <c r="P2663" s="10">
        <v>38383</v>
      </c>
      <c r="Q2663">
        <v>11.98929</v>
      </c>
      <c r="S2663" s="42">
        <f t="shared" ca="1" si="46"/>
        <v>48598</v>
      </c>
      <c r="T2663" s="43">
        <f ca="1">_xll.BInterpol('Base CDI'!$H$4:$H$28,'Base CDI'!$J$4:$J$29,S2663,"Cubic","Extrapolate=Linear","MultiX=Average","Skip=True","Sort=True")</f>
        <v>13.80952423289205</v>
      </c>
      <c r="U2663" s="43">
        <f ca="1">_xll.BInterpol('Base CDI'!$H$4:$H$28,'Base CDI'!$I$4:$I$29,S2663,"Cubic","Extrapolate=Linear","MultiX=Average","Skip=True","Sort=True")</f>
        <v>13.786780957336065</v>
      </c>
    </row>
    <row r="2664" spans="16:21" x14ac:dyDescent="0.25">
      <c r="P2664" s="10">
        <v>38384</v>
      </c>
      <c r="Q2664">
        <v>11.99727</v>
      </c>
      <c r="S2664" s="42">
        <f t="shared" ca="1" si="46"/>
        <v>48599</v>
      </c>
      <c r="T2664" s="43">
        <f ca="1">_xll.BInterpol('Base CDI'!$H$4:$H$28,'Base CDI'!$J$4:$J$29,S2664,"Cubic","Extrapolate=Linear","MultiX=Average","Skip=True","Sort=True")</f>
        <v>13.809617219052917</v>
      </c>
      <c r="U2664" s="43">
        <f ca="1">_xll.BInterpol('Base CDI'!$H$4:$H$28,'Base CDI'!$I$4:$I$29,S2664,"Cubic","Extrapolate=Linear","MultiX=Average","Skip=True","Sort=True")</f>
        <v>13.786889655394544</v>
      </c>
    </row>
    <row r="2665" spans="16:21" x14ac:dyDescent="0.25">
      <c r="P2665" s="10">
        <v>38385</v>
      </c>
      <c r="Q2665">
        <v>12.00525</v>
      </c>
      <c r="S2665" s="42">
        <f t="shared" ca="1" si="46"/>
        <v>48600</v>
      </c>
      <c r="T2665" s="43">
        <f ca="1">_xll.BInterpol('Base CDI'!$H$4:$H$28,'Base CDI'!$J$4:$J$29,S2665,"Cubic","Extrapolate=Linear","MultiX=Average","Skip=True","Sort=True")</f>
        <v>13.809709938160937</v>
      </c>
      <c r="U2665" s="43">
        <f ca="1">_xll.BInterpol('Base CDI'!$H$4:$H$28,'Base CDI'!$I$4:$I$29,S2665,"Cubic","Extrapolate=Linear","MultiX=Average","Skip=True","Sort=True")</f>
        <v>13.786998047519074</v>
      </c>
    </row>
    <row r="2666" spans="16:21" x14ac:dyDescent="0.25">
      <c r="P2666" s="10">
        <v>38386</v>
      </c>
      <c r="Q2666">
        <v>12.01324</v>
      </c>
      <c r="S2666" s="42">
        <f t="shared" ca="1" si="46"/>
        <v>48601</v>
      </c>
      <c r="T2666" s="43">
        <f ca="1">_xll.BInterpol('Base CDI'!$H$4:$H$28,'Base CDI'!$J$4:$J$29,S2666,"Cubic","Extrapolate=Linear","MultiX=Average","Skip=True","Sort=True")</f>
        <v>13.809802390381709</v>
      </c>
      <c r="U2666" s="43">
        <f ca="1">_xll.BInterpol('Base CDI'!$H$4:$H$28,'Base CDI'!$I$4:$I$29,S2666,"Cubic","Extrapolate=Linear","MultiX=Average","Skip=True","Sort=True")</f>
        <v>13.787106133931932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48602</v>
      </c>
      <c r="T2667" s="43">
        <f ca="1">_xll.BInterpol('Base CDI'!$H$4:$H$28,'Base CDI'!$J$4:$J$29,S2667,"Cubic","Extrapolate=Linear","MultiX=Average","Skip=True","Sort=True")</f>
        <v>13.809894575880834</v>
      </c>
      <c r="U2667" s="43">
        <f ca="1">_xll.BInterpol('Base CDI'!$H$4:$H$28,'Base CDI'!$I$4:$I$29,S2667,"Cubic","Extrapolate=Linear","MultiX=Average","Skip=True","Sort=True")</f>
        <v>13.787213914855405</v>
      </c>
    </row>
    <row r="2668" spans="16:21" x14ac:dyDescent="0.25">
      <c r="P2668" s="10">
        <v>38392</v>
      </c>
      <c r="Q2668">
        <v>12.02924</v>
      </c>
      <c r="S2668" s="42">
        <f t="shared" ca="1" si="46"/>
        <v>48603</v>
      </c>
      <c r="T2668" s="43">
        <f ca="1">_xll.BInterpol('Base CDI'!$H$4:$H$28,'Base CDI'!$J$4:$J$29,S2668,"Cubic","Extrapolate=Linear","MultiX=Average","Skip=True","Sort=True")</f>
        <v>13.809986494823917</v>
      </c>
      <c r="U2668" s="43">
        <f ca="1">_xll.BInterpol('Base CDI'!$H$4:$H$28,'Base CDI'!$I$4:$I$29,S2668,"Cubic","Extrapolate=Linear","MultiX=Average","Skip=True","Sort=True")</f>
        <v>13.787321390511776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48604</v>
      </c>
      <c r="T2669" s="43">
        <f ca="1">_xll.BInterpol('Base CDI'!$H$4:$H$28,'Base CDI'!$J$4:$J$29,S2669,"Cubic","Extrapolate=Linear","MultiX=Average","Skip=True","Sort=True")</f>
        <v>13.810078147376556</v>
      </c>
      <c r="U2669" s="43">
        <f ca="1">_xll.BInterpol('Base CDI'!$H$4:$H$28,'Base CDI'!$I$4:$I$29,S2669,"Cubic","Extrapolate=Linear","MultiX=Average","Skip=True","Sort=True")</f>
        <v>13.787428561123326</v>
      </c>
    </row>
    <row r="2670" spans="16:21" x14ac:dyDescent="0.25">
      <c r="P2670" s="10">
        <v>38394</v>
      </c>
      <c r="Q2670">
        <v>12.04524</v>
      </c>
      <c r="S2670" s="42">
        <f t="shared" ca="1" si="46"/>
        <v>48605</v>
      </c>
      <c r="T2670" s="43">
        <f ca="1">_xll.BInterpol('Base CDI'!$H$4:$H$28,'Base CDI'!$J$4:$J$29,S2670,"Cubic","Extrapolate=Linear","MultiX=Average","Skip=True","Sort=True")</f>
        <v>13.810169533704354</v>
      </c>
      <c r="U2670" s="43">
        <f ca="1">_xll.BInterpol('Base CDI'!$H$4:$H$28,'Base CDI'!$I$4:$I$29,S2670,"Cubic","Extrapolate=Linear","MultiX=Average","Skip=True","Sort=True")</f>
        <v>13.78753542691234</v>
      </c>
    </row>
    <row r="2671" spans="16:21" x14ac:dyDescent="0.25">
      <c r="P2671" s="10">
        <v>38397</v>
      </c>
      <c r="Q2671">
        <v>12.05325</v>
      </c>
      <c r="S2671" s="42">
        <f t="shared" ca="1" si="46"/>
        <v>48606</v>
      </c>
      <c r="T2671" s="43">
        <f ca="1">_xll.BInterpol('Base CDI'!$H$4:$H$28,'Base CDI'!$J$4:$J$29,S2671,"Cubic","Extrapolate=Linear","MultiX=Average","Skip=True","Sort=True")</f>
        <v>13.810260653972911</v>
      </c>
      <c r="U2671" s="43">
        <f ca="1">_xll.BInterpol('Base CDI'!$H$4:$H$28,'Base CDI'!$I$4:$I$29,S2671,"Cubic","Extrapolate=Linear","MultiX=Average","Skip=True","Sort=True")</f>
        <v>13.787641988101099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48607</v>
      </c>
      <c r="T2672" s="43">
        <f ca="1">_xll.BInterpol('Base CDI'!$H$4:$H$28,'Base CDI'!$J$4:$J$29,S2672,"Cubic","Extrapolate=Linear","MultiX=Average","Skip=True","Sort=True")</f>
        <v>13.81035150834783</v>
      </c>
      <c r="U2672" s="43">
        <f ca="1">_xll.BInterpol('Base CDI'!$H$4:$H$28,'Base CDI'!$I$4:$I$29,S2672,"Cubic","Extrapolate=Linear","MultiX=Average","Skip=True","Sort=True")</f>
        <v>13.787748244911889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48608</v>
      </c>
      <c r="T2673" s="43">
        <f ca="1">_xll.BInterpol('Base CDI'!$H$4:$H$28,'Base CDI'!$J$4:$J$29,S2673,"Cubic","Extrapolate=Linear","MultiX=Average","Skip=True","Sort=True")</f>
        <v>13.810442096994713</v>
      </c>
      <c r="U2673" s="43">
        <f ca="1">_xll.BInterpol('Base CDI'!$H$4:$H$28,'Base CDI'!$I$4:$I$29,S2673,"Cubic","Extrapolate=Linear","MultiX=Average","Skip=True","Sort=True")</f>
        <v>13.787854197566988</v>
      </c>
    </row>
    <row r="2674" spans="16:21" x14ac:dyDescent="0.25">
      <c r="P2674" s="10">
        <v>38400</v>
      </c>
      <c r="Q2674">
        <v>12.07728</v>
      </c>
      <c r="S2674" s="42">
        <f t="shared" ca="1" si="46"/>
        <v>48609</v>
      </c>
      <c r="T2674" s="43">
        <f ca="1">_xll.BInterpol('Base CDI'!$H$4:$H$28,'Base CDI'!$J$4:$J$29,S2674,"Cubic","Extrapolate=Linear","MultiX=Average","Skip=True","Sort=True")</f>
        <v>13.810532420079161</v>
      </c>
      <c r="U2674" s="43">
        <f ca="1">_xll.BInterpol('Base CDI'!$H$4:$H$28,'Base CDI'!$I$4:$I$29,S2674,"Cubic","Extrapolate=Linear","MultiX=Average","Skip=True","Sort=True")</f>
        <v>13.787959846288684</v>
      </c>
    </row>
    <row r="2675" spans="16:21" x14ac:dyDescent="0.25">
      <c r="P2675" s="10">
        <v>38401</v>
      </c>
      <c r="Q2675">
        <v>12.0855</v>
      </c>
      <c r="S2675" s="42">
        <f t="shared" ca="1" si="46"/>
        <v>48610</v>
      </c>
      <c r="T2675" s="43">
        <f ca="1">_xll.BInterpol('Base CDI'!$H$4:$H$28,'Base CDI'!$J$4:$J$29,S2675,"Cubic","Extrapolate=Linear","MultiX=Average","Skip=True","Sort=True")</f>
        <v>13.810622477766772</v>
      </c>
      <c r="U2675" s="43">
        <f ca="1">_xll.BInterpol('Base CDI'!$H$4:$H$28,'Base CDI'!$I$4:$I$29,S2675,"Cubic","Extrapolate=Linear","MultiX=Average","Skip=True","Sort=True")</f>
        <v>13.788065191299257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48611</v>
      </c>
      <c r="T2676" s="43">
        <f ca="1">_xll.BInterpol('Base CDI'!$H$4:$H$28,'Base CDI'!$J$4:$J$29,S2676,"Cubic","Extrapolate=Linear","MultiX=Average","Skip=True","Sort=True")</f>
        <v>13.810712270223153</v>
      </c>
      <c r="U2676" s="43">
        <f ca="1">_xll.BInterpol('Base CDI'!$H$4:$H$28,'Base CDI'!$I$4:$I$29,S2676,"Cubic","Extrapolate=Linear","MultiX=Average","Skip=True","Sort=True")</f>
        <v>13.788170232820992</v>
      </c>
    </row>
    <row r="2677" spans="16:21" x14ac:dyDescent="0.25">
      <c r="P2677" s="10">
        <v>38405</v>
      </c>
      <c r="Q2677">
        <v>12.10195</v>
      </c>
      <c r="S2677" s="42">
        <f t="shared" ca="1" si="46"/>
        <v>48612</v>
      </c>
      <c r="T2677" s="43">
        <f ca="1">_xll.BInterpol('Base CDI'!$H$4:$H$28,'Base CDI'!$J$4:$J$29,S2677,"Cubic","Extrapolate=Linear","MultiX=Average","Skip=True","Sort=True")</f>
        <v>13.810801797613902</v>
      </c>
      <c r="U2677" s="43">
        <f ca="1">_xll.BInterpol('Base CDI'!$H$4:$H$28,'Base CDI'!$I$4:$I$29,S2677,"Cubic","Extrapolate=Linear","MultiX=Average","Skip=True","Sort=True")</f>
        <v>13.78827497107617</v>
      </c>
    </row>
    <row r="2678" spans="16:21" x14ac:dyDescent="0.25">
      <c r="P2678" s="10">
        <v>38406</v>
      </c>
      <c r="Q2678">
        <v>12.11018</v>
      </c>
      <c r="S2678" s="42">
        <f t="shared" ca="1" si="46"/>
        <v>48613</v>
      </c>
      <c r="T2678" s="43">
        <f ca="1">_xll.BInterpol('Base CDI'!$H$4:$H$28,'Base CDI'!$J$4:$J$29,S2678,"Cubic","Extrapolate=Linear","MultiX=Average","Skip=True","Sort=True")</f>
        <v>13.810891060104622</v>
      </c>
      <c r="U2678" s="43">
        <f ca="1">_xll.BInterpol('Base CDI'!$H$4:$H$28,'Base CDI'!$I$4:$I$29,S2678,"Cubic","Extrapolate=Linear","MultiX=Average","Skip=True","Sort=True")</f>
        <v>13.788379406287074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48614</v>
      </c>
      <c r="T2679" s="43">
        <f ca="1">_xll.BInterpol('Base CDI'!$H$4:$H$28,'Base CDI'!$J$4:$J$29,S2679,"Cubic","Extrapolate=Linear","MultiX=Average","Skip=True","Sort=True")</f>
        <v>13.810980057860911</v>
      </c>
      <c r="U2679" s="43">
        <f ca="1">_xll.BInterpol('Base CDI'!$H$4:$H$28,'Base CDI'!$I$4:$I$29,S2679,"Cubic","Extrapolate=Linear","MultiX=Average","Skip=True","Sort=True")</f>
        <v>13.788483538675989</v>
      </c>
    </row>
    <row r="2680" spans="16:21" x14ac:dyDescent="0.25">
      <c r="P2680" s="10">
        <v>38408</v>
      </c>
      <c r="Q2680">
        <v>12.12665</v>
      </c>
      <c r="S2680" s="42">
        <f t="shared" ca="1" si="46"/>
        <v>48615</v>
      </c>
      <c r="T2680" s="43">
        <f ca="1">_xll.BInterpol('Base CDI'!$H$4:$H$28,'Base CDI'!$J$4:$J$29,S2680,"Cubic","Extrapolate=Linear","MultiX=Average","Skip=True","Sort=True")</f>
        <v>13.811068791048376</v>
      </c>
      <c r="U2680" s="43">
        <f ca="1">_xll.BInterpol('Base CDI'!$H$4:$H$28,'Base CDI'!$I$4:$I$29,S2680,"Cubic","Extrapolate=Linear","MultiX=Average","Skip=True","Sort=True")</f>
        <v>13.788587368465198</v>
      </c>
    </row>
    <row r="2681" spans="16:21" x14ac:dyDescent="0.25">
      <c r="P2681" s="10">
        <v>38411</v>
      </c>
      <c r="Q2681">
        <v>12.1349</v>
      </c>
      <c r="S2681" s="42">
        <f t="shared" ca="1" si="46"/>
        <v>48616</v>
      </c>
      <c r="T2681" s="43">
        <f ca="1">_xll.BInterpol('Base CDI'!$H$4:$H$28,'Base CDI'!$J$4:$J$29,S2681,"Cubic","Extrapolate=Linear","MultiX=Average","Skip=True","Sort=True")</f>
        <v>13.811157259832614</v>
      </c>
      <c r="U2681" s="43">
        <f ca="1">_xll.BInterpol('Base CDI'!$H$4:$H$28,'Base CDI'!$I$4:$I$29,S2681,"Cubic","Extrapolate=Linear","MultiX=Average","Skip=True","Sort=True")</f>
        <v>13.78869089587698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48617</v>
      </c>
      <c r="T2682" s="43">
        <f ca="1">_xll.BInterpol('Base CDI'!$H$4:$H$28,'Base CDI'!$J$4:$J$29,S2682,"Cubic","Extrapolate=Linear","MultiX=Average","Skip=True","Sort=True")</f>
        <v>13.811245464379228</v>
      </c>
      <c r="U2682" s="43">
        <f ca="1">_xll.BInterpol('Base CDI'!$H$4:$H$28,'Base CDI'!$I$4:$I$29,S2682,"Cubic","Extrapolate=Linear","MultiX=Average","Skip=True","Sort=True")</f>
        <v>13.788794121133623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48618</v>
      </c>
      <c r="T2683" s="43">
        <f ca="1">_xll.BInterpol('Base CDI'!$H$4:$H$28,'Base CDI'!$J$4:$J$29,S2683,"Cubic","Extrapolate=Linear","MultiX=Average","Skip=True","Sort=True")</f>
        <v>13.811333404853819</v>
      </c>
      <c r="U2683" s="43">
        <f ca="1">_xll.BInterpol('Base CDI'!$H$4:$H$28,'Base CDI'!$I$4:$I$29,S2683,"Cubic","Extrapolate=Linear","MultiX=Average","Skip=True","Sort=True")</f>
        <v>13.788897044457407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48619</v>
      </c>
      <c r="T2684" s="43">
        <f ca="1">_xll.BInterpol('Base CDI'!$H$4:$H$28,'Base CDI'!$J$4:$J$29,S2684,"Cubic","Extrapolate=Linear","MultiX=Average","Skip=True","Sort=True")</f>
        <v>13.81142108142199</v>
      </c>
      <c r="U2684" s="43">
        <f ca="1">_xll.BInterpol('Base CDI'!$H$4:$H$28,'Base CDI'!$I$4:$I$29,S2684,"Cubic","Extrapolate=Linear","MultiX=Average","Skip=True","Sort=True")</f>
        <v>13.788999666070616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48620</v>
      </c>
      <c r="T2685" s="43">
        <f ca="1">_xll.BInterpol('Base CDI'!$H$4:$H$28,'Base CDI'!$J$4:$J$29,S2685,"Cubic","Extrapolate=Linear","MultiX=Average","Skip=True","Sort=True")</f>
        <v>13.81150849424934</v>
      </c>
      <c r="U2685" s="43">
        <f ca="1">_xll.BInterpol('Base CDI'!$H$4:$H$28,'Base CDI'!$I$4:$I$29,S2685,"Cubic","Extrapolate=Linear","MultiX=Average","Skip=True","Sort=True")</f>
        <v>13.789101986195533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48621</v>
      </c>
      <c r="T2686" s="43">
        <f ca="1">_xll.BInterpol('Base CDI'!$H$4:$H$28,'Base CDI'!$J$4:$J$29,S2686,"Cubic","Extrapolate=Linear","MultiX=Average","Skip=True","Sort=True")</f>
        <v>13.811595643501473</v>
      </c>
      <c r="U2686" s="43">
        <f ca="1">_xll.BInterpol('Base CDI'!$H$4:$H$28,'Base CDI'!$I$4:$I$29,S2686,"Cubic","Extrapolate=Linear","MultiX=Average","Skip=True","Sort=True")</f>
        <v>13.789204005054442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48622</v>
      </c>
      <c r="T2687" s="43">
        <f ca="1">_xll.BInterpol('Base CDI'!$H$4:$H$28,'Base CDI'!$J$4:$J$29,S2687,"Cubic","Extrapolate=Linear","MultiX=Average","Skip=True","Sort=True")</f>
        <v>13.811682529343988</v>
      </c>
      <c r="U2687" s="43">
        <f ca="1">_xll.BInterpol('Base CDI'!$H$4:$H$28,'Base CDI'!$I$4:$I$29,S2687,"Cubic","Extrapolate=Linear","MultiX=Average","Skip=True","Sort=True")</f>
        <v>13.789305722869623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48623</v>
      </c>
      <c r="T2688" s="43">
        <f ca="1">_xll.BInterpol('Base CDI'!$H$4:$H$28,'Base CDI'!$J$4:$J$29,S2688,"Cubic","Extrapolate=Linear","MultiX=Average","Skip=True","Sort=True")</f>
        <v>13.811769151942489</v>
      </c>
      <c r="U2688" s="43">
        <f ca="1">_xll.BInterpol('Base CDI'!$H$4:$H$28,'Base CDI'!$I$4:$I$29,S2688,"Cubic","Extrapolate=Linear","MultiX=Average","Skip=True","Sort=True")</f>
        <v>13.789407139863361</v>
      </c>
    </row>
    <row r="2689" spans="16:21" x14ac:dyDescent="0.25">
      <c r="P2689" s="10">
        <v>38421</v>
      </c>
      <c r="Q2689">
        <v>12.20096</v>
      </c>
      <c r="S2689" s="42">
        <f t="shared" ca="1" si="46"/>
        <v>48624</v>
      </c>
      <c r="T2689" s="43">
        <f ca="1">_xll.BInterpol('Base CDI'!$H$4:$H$28,'Base CDI'!$J$4:$J$29,S2689,"Cubic","Extrapolate=Linear","MultiX=Average","Skip=True","Sort=True")</f>
        <v>13.811855511462575</v>
      </c>
      <c r="U2689" s="43">
        <f ca="1">_xll.BInterpol('Base CDI'!$H$4:$H$28,'Base CDI'!$I$4:$I$29,S2689,"Cubic","Extrapolate=Linear","MultiX=Average","Skip=True","Sort=True")</f>
        <v>13.789508256257939</v>
      </c>
    </row>
    <row r="2690" spans="16:21" x14ac:dyDescent="0.25">
      <c r="P2690" s="10">
        <v>38422</v>
      </c>
      <c r="Q2690">
        <v>12.20923</v>
      </c>
      <c r="S2690" s="42">
        <f t="shared" ca="1" si="46"/>
        <v>48625</v>
      </c>
      <c r="T2690" s="43">
        <f ca="1">_xll.BInterpol('Base CDI'!$H$4:$H$28,'Base CDI'!$J$4:$J$29,S2690,"Cubic","Extrapolate=Linear","MultiX=Average","Skip=True","Sort=True")</f>
        <v>13.811941608069848</v>
      </c>
      <c r="U2690" s="43">
        <f ca="1">_xll.BInterpol('Base CDI'!$H$4:$H$28,'Base CDI'!$I$4:$I$29,S2690,"Cubic","Extrapolate=Linear","MultiX=Average","Skip=True","Sort=True")</f>
        <v>13.78960907227564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48626</v>
      </c>
      <c r="T2691" s="43">
        <f ca="1">_xll.BInterpol('Base CDI'!$H$4:$H$28,'Base CDI'!$J$4:$J$29,S2691,"Cubic","Extrapolate=Linear","MultiX=Average","Skip=True","Sort=True")</f>
        <v>13.81202744192991</v>
      </c>
      <c r="U2691" s="43">
        <f ca="1">_xll.BInterpol('Base CDI'!$H$4:$H$28,'Base CDI'!$I$4:$I$29,S2691,"Cubic","Extrapolate=Linear","MultiX=Average","Skip=True","Sort=True")</f>
        <v>13.789709588138747</v>
      </c>
    </row>
    <row r="2692" spans="16:21" x14ac:dyDescent="0.25">
      <c r="P2692" s="10">
        <v>38426</v>
      </c>
      <c r="Q2692">
        <v>12.22579</v>
      </c>
      <c r="S2692" s="42">
        <f t="shared" ca="1" si="46"/>
        <v>48627</v>
      </c>
      <c r="T2692" s="43">
        <f ca="1">_xll.BInterpol('Base CDI'!$H$4:$H$28,'Base CDI'!$J$4:$J$29,S2692,"Cubic","Extrapolate=Linear","MultiX=Average","Skip=True","Sort=True")</f>
        <v>13.812113013208362</v>
      </c>
      <c r="U2692" s="43">
        <f ca="1">_xll.BInterpol('Base CDI'!$H$4:$H$28,'Base CDI'!$I$4:$I$29,S2692,"Cubic","Extrapolate=Linear","MultiX=Average","Skip=True","Sort=True")</f>
        <v>13.789809804069542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48628</v>
      </c>
      <c r="T2693" s="43">
        <f ca="1">_xll.BInterpol('Base CDI'!$H$4:$H$28,'Base CDI'!$J$4:$J$29,S2693,"Cubic","Extrapolate=Linear","MultiX=Average","Skip=True","Sort=True")</f>
        <v>13.812198322070808</v>
      </c>
      <c r="U2693" s="43">
        <f ca="1">_xll.BInterpol('Base CDI'!$H$4:$H$28,'Base CDI'!$I$4:$I$29,S2693,"Cubic","Extrapolate=Linear","MultiX=Average","Skip=True","Sort=True")</f>
        <v>13.789909720290309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48629</v>
      </c>
      <c r="T2694" s="43">
        <f ca="1">_xll.BInterpol('Base CDI'!$H$4:$H$28,'Base CDI'!$J$4:$J$29,S2694,"Cubic","Extrapolate=Linear","MultiX=Average","Skip=True","Sort=True")</f>
        <v>13.812283368682845</v>
      </c>
      <c r="U2694" s="43">
        <f ca="1">_xll.BInterpol('Base CDI'!$H$4:$H$28,'Base CDI'!$I$4:$I$29,S2694,"Cubic","Extrapolate=Linear","MultiX=Average","Skip=True","Sort=True")</f>
        <v>13.790009337023331</v>
      </c>
    </row>
    <row r="2695" spans="16:21" x14ac:dyDescent="0.25">
      <c r="P2695" s="10">
        <v>38429</v>
      </c>
      <c r="Q2695">
        <v>12.25089</v>
      </c>
      <c r="S2695" s="42">
        <f t="shared" ca="1" si="46"/>
        <v>48630</v>
      </c>
      <c r="T2695" s="43">
        <f ca="1">_xll.BInterpol('Base CDI'!$H$4:$H$28,'Base CDI'!$J$4:$J$29,S2695,"Cubic","Extrapolate=Linear","MultiX=Average","Skip=True","Sort=True")</f>
        <v>13.812368153210079</v>
      </c>
      <c r="U2695" s="43">
        <f ca="1">_xll.BInterpol('Base CDI'!$H$4:$H$28,'Base CDI'!$I$4:$I$29,S2695,"Cubic","Extrapolate=Linear","MultiX=Average","Skip=True","Sort=True")</f>
        <v>13.79010865449089</v>
      </c>
    </row>
    <row r="2696" spans="16:21" x14ac:dyDescent="0.25">
      <c r="P2696" s="10">
        <v>38432</v>
      </c>
      <c r="Q2696">
        <v>12.25942</v>
      </c>
      <c r="S2696" s="42">
        <f t="shared" ca="1" si="46"/>
        <v>48631</v>
      </c>
      <c r="T2696" s="43">
        <f ca="1">_xll.BInterpol('Base CDI'!$H$4:$H$28,'Base CDI'!$J$4:$J$29,S2696,"Cubic","Extrapolate=Linear","MultiX=Average","Skip=True","Sort=True")</f>
        <v>13.812452675818106</v>
      </c>
      <c r="U2696" s="43">
        <f ca="1">_xll.BInterpol('Base CDI'!$H$4:$H$28,'Base CDI'!$I$4:$I$29,S2696,"Cubic","Extrapolate=Linear","MultiX=Average","Skip=True","Sort=True")</f>
        <v>13.790207672915271</v>
      </c>
    </row>
    <row r="2697" spans="16:21" x14ac:dyDescent="0.25">
      <c r="P2697" s="10">
        <v>38433</v>
      </c>
      <c r="Q2697">
        <v>12.26796</v>
      </c>
      <c r="S2697" s="42">
        <f t="shared" ca="1" si="46"/>
        <v>48632</v>
      </c>
      <c r="T2697" s="43">
        <f ca="1">_xll.BInterpol('Base CDI'!$H$4:$H$28,'Base CDI'!$J$4:$J$29,S2697,"Cubic","Extrapolate=Linear","MultiX=Average","Skip=True","Sort=True")</f>
        <v>13.812536936672533</v>
      </c>
      <c r="U2697" s="43">
        <f ca="1">_xll.BInterpol('Base CDI'!$H$4:$H$28,'Base CDI'!$I$4:$I$29,S2697,"Cubic","Extrapolate=Linear","MultiX=Average","Skip=True","Sort=True")</f>
        <v>13.790306392518755</v>
      </c>
    </row>
    <row r="2698" spans="16:21" x14ac:dyDescent="0.25">
      <c r="P2698" s="10">
        <v>38434</v>
      </c>
      <c r="Q2698">
        <v>12.27651</v>
      </c>
      <c r="S2698" s="42">
        <f t="shared" ca="1" si="46"/>
        <v>48633</v>
      </c>
      <c r="T2698" s="43">
        <f ca="1">_xll.BInterpol('Base CDI'!$H$4:$H$28,'Base CDI'!$J$4:$J$29,S2698,"Cubic","Extrapolate=Linear","MultiX=Average","Skip=True","Sort=True")</f>
        <v>13.812620935938957</v>
      </c>
      <c r="U2698" s="43">
        <f ca="1">_xll.BInterpol('Base CDI'!$H$4:$H$28,'Base CDI'!$I$4:$I$29,S2698,"Cubic","Extrapolate=Linear","MultiX=Average","Skip=True","Sort=True")</f>
        <v>13.790404813523624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48634</v>
      </c>
      <c r="T2699" s="43">
        <f ca="1">_xll.BInterpol('Base CDI'!$H$4:$H$28,'Base CDI'!$J$4:$J$29,S2699,"Cubic","Extrapolate=Linear","MultiX=Average","Skip=True","Sort=True")</f>
        <v>13.812704673782983</v>
      </c>
      <c r="U2699" s="43">
        <f ca="1">_xll.BInterpol('Base CDI'!$H$4:$H$28,'Base CDI'!$I$4:$I$29,S2699,"Cubic","Extrapolate=Linear","MultiX=Average","Skip=True","Sort=True")</f>
        <v>13.790502936152164</v>
      </c>
    </row>
    <row r="2700" spans="16:21" x14ac:dyDescent="0.25">
      <c r="P2700" s="10">
        <v>38439</v>
      </c>
      <c r="Q2700">
        <v>12.29364</v>
      </c>
      <c r="S2700" s="42">
        <f t="shared" ca="1" si="47"/>
        <v>48635</v>
      </c>
      <c r="T2700" s="43">
        <f ca="1">_xll.BInterpol('Base CDI'!$H$4:$H$28,'Base CDI'!$J$4:$J$29,S2700,"Cubic","Extrapolate=Linear","MultiX=Average","Skip=True","Sort=True")</f>
        <v>13.81278815037021</v>
      </c>
      <c r="U2700" s="43">
        <f ca="1">_xll.BInterpol('Base CDI'!$H$4:$H$28,'Base CDI'!$I$4:$I$29,S2700,"Cubic","Extrapolate=Linear","MultiX=Average","Skip=True","Sort=True")</f>
        <v>13.790600760626658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48636</v>
      </c>
      <c r="T2701" s="43">
        <f ca="1">_xll.BInterpol('Base CDI'!$H$4:$H$28,'Base CDI'!$J$4:$J$29,S2701,"Cubic","Extrapolate=Linear","MultiX=Average","Skip=True","Sort=True")</f>
        <v>13.81287136586624</v>
      </c>
      <c r="U2701" s="43">
        <f ca="1">_xll.BInterpol('Base CDI'!$H$4:$H$28,'Base CDI'!$I$4:$I$29,S2701,"Cubic","Extrapolate=Linear","MultiX=Average","Skip=True","Sort=True")</f>
        <v>13.790698287169386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48637</v>
      </c>
      <c r="T2702" s="43">
        <f ca="1">_xll.BInterpol('Base CDI'!$H$4:$H$28,'Base CDI'!$J$4:$J$29,S2702,"Cubic","Extrapolate=Linear","MultiX=Average","Skip=True","Sort=True")</f>
        <v>13.812954320436676</v>
      </c>
      <c r="U2702" s="43">
        <f ca="1">_xll.BInterpol('Base CDI'!$H$4:$H$28,'Base CDI'!$I$4:$I$29,S2702,"Cubic","Extrapolate=Linear","MultiX=Average","Skip=True","Sort=True")</f>
        <v>13.790795516002632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48638</v>
      </c>
      <c r="T2703" s="43">
        <f ca="1">_xll.BInterpol('Base CDI'!$H$4:$H$28,'Base CDI'!$J$4:$J$29,S2703,"Cubic","Extrapolate=Linear","MultiX=Average","Skip=True","Sort=True")</f>
        <v>13.813037014247117</v>
      </c>
      <c r="U2703" s="43">
        <f ca="1">_xll.BInterpol('Base CDI'!$H$4:$H$28,'Base CDI'!$I$4:$I$29,S2703,"Cubic","Extrapolate=Linear","MultiX=Average","Skip=True","Sort=True")</f>
        <v>13.79089244734868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48639</v>
      </c>
      <c r="T2704" s="43">
        <f ca="1">_xll.BInterpol('Base CDI'!$H$4:$H$28,'Base CDI'!$J$4:$J$29,S2704,"Cubic","Extrapolate=Linear","MultiX=Average","Skip=True","Sort=True")</f>
        <v>13.813119447463166</v>
      </c>
      <c r="U2704" s="43">
        <f ca="1">_xll.BInterpol('Base CDI'!$H$4:$H$28,'Base CDI'!$I$4:$I$29,S2704,"Cubic","Extrapolate=Linear","MultiX=Average","Skip=True","Sort=True")</f>
        <v>13.790989081429814</v>
      </c>
    </row>
    <row r="2705" spans="16:21" x14ac:dyDescent="0.25">
      <c r="P2705" s="10">
        <v>38446</v>
      </c>
      <c r="Q2705">
        <v>12.33656</v>
      </c>
      <c r="S2705" s="42">
        <f t="shared" ca="1" si="47"/>
        <v>48640</v>
      </c>
      <c r="T2705" s="43">
        <f ca="1">_xll.BInterpol('Base CDI'!$H$4:$H$28,'Base CDI'!$J$4:$J$29,S2705,"Cubic","Extrapolate=Linear","MultiX=Average","Skip=True","Sort=True")</f>
        <v>13.813201620250425</v>
      </c>
      <c r="U2705" s="43">
        <f ca="1">_xll.BInterpol('Base CDI'!$H$4:$H$28,'Base CDI'!$I$4:$I$29,S2705,"Cubic","Extrapolate=Linear","MultiX=Average","Skip=True","Sort=True")</f>
        <v>13.791085418468315</v>
      </c>
    </row>
    <row r="2706" spans="16:21" x14ac:dyDescent="0.25">
      <c r="P2706" s="10">
        <v>38447</v>
      </c>
      <c r="Q2706">
        <v>12.34516</v>
      </c>
      <c r="S2706" s="42">
        <f t="shared" ca="1" si="47"/>
        <v>48641</v>
      </c>
      <c r="T2706" s="43">
        <f ca="1">_xll.BInterpol('Base CDI'!$H$4:$H$28,'Base CDI'!$J$4:$J$29,S2706,"Cubic","Extrapolate=Linear","MultiX=Average","Skip=True","Sort=True")</f>
        <v>13.813283532774493</v>
      </c>
      <c r="U2706" s="43">
        <f ca="1">_xll.BInterpol('Base CDI'!$H$4:$H$28,'Base CDI'!$I$4:$I$29,S2706,"Cubic","Extrapolate=Linear","MultiX=Average","Skip=True","Sort=True")</f>
        <v>13.791181458686465</v>
      </c>
    </row>
    <row r="2707" spans="16:21" x14ac:dyDescent="0.25">
      <c r="P2707" s="10">
        <v>38448</v>
      </c>
      <c r="Q2707">
        <v>12.35378</v>
      </c>
      <c r="S2707" s="42">
        <f t="shared" ca="1" si="47"/>
        <v>48642</v>
      </c>
      <c r="T2707" s="43">
        <f ca="1">_xll.BInterpol('Base CDI'!$H$4:$H$28,'Base CDI'!$J$4:$J$29,S2707,"Cubic","Extrapolate=Linear","MultiX=Average","Skip=True","Sort=True")</f>
        <v>13.813365185200974</v>
      </c>
      <c r="U2707" s="43">
        <f ca="1">_xll.BInterpol('Base CDI'!$H$4:$H$28,'Base CDI'!$I$4:$I$29,S2707,"Cubic","Extrapolate=Linear","MultiX=Average","Skip=True","Sort=True")</f>
        <v>13.791277202306549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48643</v>
      </c>
      <c r="T2708" s="43">
        <f ca="1">_xll.BInterpol('Base CDI'!$H$4:$H$28,'Base CDI'!$J$4:$J$29,S2708,"Cubic","Extrapolate=Linear","MultiX=Average","Skip=True","Sort=True")</f>
        <v>13.813446577695467</v>
      </c>
      <c r="U2708" s="43">
        <f ca="1">_xll.BInterpol('Base CDI'!$H$4:$H$28,'Base CDI'!$I$4:$I$29,S2708,"Cubic","Extrapolate=Linear","MultiX=Average","Skip=True","Sort=True")</f>
        <v>13.791372649550851</v>
      </c>
    </row>
    <row r="2709" spans="16:21" x14ac:dyDescent="0.25">
      <c r="P2709" s="10">
        <v>38450</v>
      </c>
      <c r="Q2709">
        <v>12.37102</v>
      </c>
      <c r="S2709" s="42">
        <f t="shared" ca="1" si="47"/>
        <v>48644</v>
      </c>
      <c r="T2709" s="43">
        <f ca="1">_xll.BInterpol('Base CDI'!$H$4:$H$28,'Base CDI'!$J$4:$J$29,S2709,"Cubic","Extrapolate=Linear","MultiX=Average","Skip=True","Sort=True")</f>
        <v>13.813527710423575</v>
      </c>
      <c r="U2709" s="43">
        <f ca="1">_xll.BInterpol('Base CDI'!$H$4:$H$28,'Base CDI'!$I$4:$I$29,S2709,"Cubic","Extrapolate=Linear","MultiX=Average","Skip=True","Sort=True")</f>
        <v>13.791467800641652</v>
      </c>
    </row>
    <row r="2710" spans="16:21" x14ac:dyDescent="0.25">
      <c r="P2710" s="10">
        <v>38453</v>
      </c>
      <c r="Q2710">
        <v>12.37965</v>
      </c>
      <c r="S2710" s="42">
        <f t="shared" ca="1" si="47"/>
        <v>48645</v>
      </c>
      <c r="T2710" s="43">
        <f ca="1">_xll.BInterpol('Base CDI'!$H$4:$H$28,'Base CDI'!$J$4:$J$29,S2710,"Cubic","Extrapolate=Linear","MultiX=Average","Skip=True","Sort=True")</f>
        <v>13.8136085835509</v>
      </c>
      <c r="U2710" s="43">
        <f ca="1">_xll.BInterpol('Base CDI'!$H$4:$H$28,'Base CDI'!$I$4:$I$29,S2710,"Cubic","Extrapolate=Linear","MultiX=Average","Skip=True","Sort=True")</f>
        <v>13.791562655801235</v>
      </c>
    </row>
    <row r="2711" spans="16:21" x14ac:dyDescent="0.25">
      <c r="P2711" s="10">
        <v>38454</v>
      </c>
      <c r="Q2711">
        <v>12.38828</v>
      </c>
      <c r="S2711" s="42">
        <f t="shared" ca="1" si="47"/>
        <v>48646</v>
      </c>
      <c r="T2711" s="43">
        <f ca="1">_xll.BInterpol('Base CDI'!$H$4:$H$28,'Base CDI'!$J$4:$J$29,S2711,"Cubic","Extrapolate=Linear","MultiX=Average","Skip=True","Sort=True")</f>
        <v>13.813689197243043</v>
      </c>
      <c r="U2711" s="43">
        <f ca="1">_xll.BInterpol('Base CDI'!$H$4:$H$28,'Base CDI'!$I$4:$I$29,S2711,"Cubic","Extrapolate=Linear","MultiX=Average","Skip=True","Sort=True")</f>
        <v>13.791657215251883</v>
      </c>
    </row>
    <row r="2712" spans="16:21" x14ac:dyDescent="0.25">
      <c r="P2712" s="10">
        <v>38455</v>
      </c>
      <c r="Q2712">
        <v>12.3969</v>
      </c>
      <c r="S2712" s="42">
        <f t="shared" ca="1" si="47"/>
        <v>48647</v>
      </c>
      <c r="T2712" s="43">
        <f ca="1">_xll.BInterpol('Base CDI'!$H$4:$H$28,'Base CDI'!$J$4:$J$29,S2712,"Cubic","Extrapolate=Linear","MultiX=Average","Skip=True","Sort=True")</f>
        <v>13.813769551665604</v>
      </c>
      <c r="U2712" s="43">
        <f ca="1">_xll.BInterpol('Base CDI'!$H$4:$H$28,'Base CDI'!$I$4:$I$29,S2712,"Cubic","Extrapolate=Linear","MultiX=Average","Skip=True","Sort=True")</f>
        <v>13.791751479215881</v>
      </c>
    </row>
    <row r="2713" spans="16:21" x14ac:dyDescent="0.25">
      <c r="P2713" s="10">
        <v>38456</v>
      </c>
      <c r="Q2713">
        <v>12.40554</v>
      </c>
      <c r="S2713" s="42">
        <f t="shared" ca="1" si="47"/>
        <v>48648</v>
      </c>
      <c r="T2713" s="43">
        <f ca="1">_xll.BInterpol('Base CDI'!$H$4:$H$28,'Base CDI'!$J$4:$J$29,S2713,"Cubic","Extrapolate=Linear","MultiX=Average","Skip=True","Sort=True")</f>
        <v>13.813849646984186</v>
      </c>
      <c r="U2713" s="43">
        <f ca="1">_xll.BInterpol('Base CDI'!$H$4:$H$28,'Base CDI'!$I$4:$I$29,S2713,"Cubic","Extrapolate=Linear","MultiX=Average","Skip=True","Sort=True")</f>
        <v>13.791845447915509</v>
      </c>
    </row>
    <row r="2714" spans="16:21" x14ac:dyDescent="0.25">
      <c r="P2714" s="10">
        <v>38457</v>
      </c>
      <c r="Q2714">
        <v>12.41419</v>
      </c>
      <c r="S2714" s="42">
        <f t="shared" ca="1" si="47"/>
        <v>48649</v>
      </c>
      <c r="T2714" s="43">
        <f ca="1">_xll.BInterpol('Base CDI'!$H$4:$H$28,'Base CDI'!$J$4:$J$29,S2714,"Cubic","Extrapolate=Linear","MultiX=Average","Skip=True","Sort=True")</f>
        <v>13.81392948336439</v>
      </c>
      <c r="U2714" s="43">
        <f ca="1">_xll.BInterpol('Base CDI'!$H$4:$H$28,'Base CDI'!$I$4:$I$29,S2714,"Cubic","Extrapolate=Linear","MultiX=Average","Skip=True","Sort=True")</f>
        <v>13.791939121573051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48650</v>
      </c>
      <c r="T2715" s="43">
        <f ca="1">_xll.BInterpol('Base CDI'!$H$4:$H$28,'Base CDI'!$J$4:$J$29,S2715,"Cubic","Extrapolate=Linear","MultiX=Average","Skip=True","Sort=True")</f>
        <v>13.814009060971818</v>
      </c>
      <c r="U2715" s="43">
        <f ca="1">_xll.BInterpol('Base CDI'!$H$4:$H$28,'Base CDI'!$I$4:$I$29,S2715,"Cubic","Extrapolate=Linear","MultiX=Average","Skip=True","Sort=True")</f>
        <v>13.792032500410793</v>
      </c>
    </row>
    <row r="2716" spans="16:21" x14ac:dyDescent="0.25">
      <c r="P2716" s="10">
        <v>38461</v>
      </c>
      <c r="Q2716">
        <v>12.43149</v>
      </c>
      <c r="S2716" s="42">
        <f t="shared" ca="1" si="47"/>
        <v>48651</v>
      </c>
      <c r="T2716" s="43">
        <f ca="1">_xll.BInterpol('Base CDI'!$H$4:$H$28,'Base CDI'!$J$4:$J$29,S2716,"Cubic","Extrapolate=Linear","MultiX=Average","Skip=True","Sort=True")</f>
        <v>13.81408837997207</v>
      </c>
      <c r="U2716" s="43">
        <f ca="1">_xll.BInterpol('Base CDI'!$H$4:$H$28,'Base CDI'!$I$4:$I$29,S2716,"Cubic","Extrapolate=Linear","MultiX=Average","Skip=True","Sort=True")</f>
        <v>13.792125584651012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48652</v>
      </c>
      <c r="T2717" s="43">
        <f ca="1">_xll.BInterpol('Base CDI'!$H$4:$H$28,'Base CDI'!$J$4:$J$29,S2717,"Cubic","Extrapolate=Linear","MultiX=Average","Skip=True","Sort=True")</f>
        <v>13.814167440530749</v>
      </c>
      <c r="U2717" s="43">
        <f ca="1">_xll.BInterpol('Base CDI'!$H$4:$H$28,'Base CDI'!$I$4:$I$29,S2717,"Cubic","Extrapolate=Linear","MultiX=Average","Skip=True","Sort=True")</f>
        <v>13.792218374515997</v>
      </c>
    </row>
    <row r="2718" spans="16:21" x14ac:dyDescent="0.25">
      <c r="P2718" s="10">
        <v>38464</v>
      </c>
      <c r="Q2718">
        <v>12.44882</v>
      </c>
      <c r="S2718" s="42">
        <f t="shared" ca="1" si="47"/>
        <v>48653</v>
      </c>
      <c r="T2718" s="43">
        <f ca="1">_xll.BInterpol('Base CDI'!$H$4:$H$28,'Base CDI'!$J$4:$J$29,S2718,"Cubic","Extrapolate=Linear","MultiX=Average","Skip=True","Sort=True")</f>
        <v>13.814246242813455</v>
      </c>
      <c r="U2718" s="43">
        <f ca="1">_xll.BInterpol('Base CDI'!$H$4:$H$28,'Base CDI'!$I$4:$I$29,S2718,"Cubic","Extrapolate=Linear","MultiX=Average","Skip=True","Sort=True")</f>
        <v>13.792310870228027</v>
      </c>
    </row>
    <row r="2719" spans="16:21" x14ac:dyDescent="0.25">
      <c r="P2719" s="10">
        <v>38467</v>
      </c>
      <c r="Q2719">
        <v>12.45757</v>
      </c>
      <c r="S2719" s="42">
        <f t="shared" ca="1" si="47"/>
        <v>48654</v>
      </c>
      <c r="T2719" s="43">
        <f ca="1">_xll.BInterpol('Base CDI'!$H$4:$H$28,'Base CDI'!$J$4:$J$29,S2719,"Cubic","Extrapolate=Linear","MultiX=Average","Skip=True","Sort=True")</f>
        <v>13.814324786985791</v>
      </c>
      <c r="U2719" s="43">
        <f ca="1">_xll.BInterpol('Base CDI'!$H$4:$H$28,'Base CDI'!$I$4:$I$29,S2719,"Cubic","Extrapolate=Linear","MultiX=Average","Skip=True","Sort=True")</f>
        <v>13.792403072009387</v>
      </c>
    </row>
    <row r="2720" spans="16:21" x14ac:dyDescent="0.25">
      <c r="P2720" s="10">
        <v>38468</v>
      </c>
      <c r="Q2720">
        <v>12.46635</v>
      </c>
      <c r="S2720" s="42">
        <f t="shared" ca="1" si="47"/>
        <v>48655</v>
      </c>
      <c r="T2720" s="43">
        <f ca="1">_xll.BInterpol('Base CDI'!$H$4:$H$28,'Base CDI'!$J$4:$J$29,S2720,"Cubic","Extrapolate=Linear","MultiX=Average","Skip=True","Sort=True")</f>
        <v>13.814403073213358</v>
      </c>
      <c r="U2720" s="43">
        <f ca="1">_xll.BInterpol('Base CDI'!$H$4:$H$28,'Base CDI'!$I$4:$I$29,S2720,"Cubic","Extrapolate=Linear","MultiX=Average","Skip=True","Sort=True")</f>
        <v>13.79249498008236</v>
      </c>
    </row>
    <row r="2721" spans="16:21" x14ac:dyDescent="0.25">
      <c r="P2721" s="10">
        <v>38469</v>
      </c>
      <c r="Q2721">
        <v>12.47513</v>
      </c>
      <c r="S2721" s="42">
        <f t="shared" ca="1" si="47"/>
        <v>48656</v>
      </c>
      <c r="T2721" s="43">
        <f ca="1">_xll.BInterpol('Base CDI'!$H$4:$H$28,'Base CDI'!$J$4:$J$29,S2721,"Cubic","Extrapolate=Linear","MultiX=Average","Skip=True","Sort=True")</f>
        <v>13.814481101661755</v>
      </c>
      <c r="U2721" s="43">
        <f ca="1">_xll.BInterpol('Base CDI'!$H$4:$H$28,'Base CDI'!$I$4:$I$29,S2721,"Cubic","Extrapolate=Linear","MultiX=Average","Skip=True","Sort=True")</f>
        <v>13.792586594669228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48657</v>
      </c>
      <c r="T2722" s="43">
        <f ca="1">_xll.BInterpol('Base CDI'!$H$4:$H$28,'Base CDI'!$J$4:$J$29,S2722,"Cubic","Extrapolate=Linear","MultiX=Average","Skip=True","Sort=True")</f>
        <v>13.814558872496587</v>
      </c>
      <c r="U2722" s="43">
        <f ca="1">_xll.BInterpol('Base CDI'!$H$4:$H$28,'Base CDI'!$I$4:$I$29,S2722,"Cubic","Extrapolate=Linear","MultiX=Average","Skip=True","Sort=True")</f>
        <v>13.792677915992273</v>
      </c>
    </row>
    <row r="2723" spans="16:21" x14ac:dyDescent="0.25">
      <c r="P2723" s="10">
        <v>38471</v>
      </c>
      <c r="Q2723">
        <v>12.49272</v>
      </c>
      <c r="S2723" s="42">
        <f t="shared" ca="1" si="47"/>
        <v>48658</v>
      </c>
      <c r="T2723" s="43">
        <f ca="1">_xll.BInterpol('Base CDI'!$H$4:$H$28,'Base CDI'!$J$4:$J$29,S2723,"Cubic","Extrapolate=Linear","MultiX=Average","Skip=True","Sort=True")</f>
        <v>13.814636385883455</v>
      </c>
      <c r="U2723" s="43">
        <f ca="1">_xll.BInterpol('Base CDI'!$H$4:$H$28,'Base CDI'!$I$4:$I$29,S2723,"Cubic","Extrapolate=Linear","MultiX=Average","Skip=True","Sort=True")</f>
        <v>13.792768944273782</v>
      </c>
    </row>
    <row r="2724" spans="16:21" x14ac:dyDescent="0.25">
      <c r="P2724" s="10">
        <v>38474</v>
      </c>
      <c r="Q2724">
        <v>12.50154</v>
      </c>
      <c r="S2724" s="42">
        <f t="shared" ca="1" si="47"/>
        <v>48659</v>
      </c>
      <c r="T2724" s="43">
        <f ca="1">_xll.BInterpol('Base CDI'!$H$4:$H$28,'Base CDI'!$J$4:$J$29,S2724,"Cubic","Extrapolate=Linear","MultiX=Average","Skip=True","Sort=True")</f>
        <v>13.814713641987957</v>
      </c>
      <c r="U2724" s="43">
        <f ca="1">_xll.BInterpol('Base CDI'!$H$4:$H$28,'Base CDI'!$I$4:$I$29,S2724,"Cubic","Extrapolate=Linear","MultiX=Average","Skip=True","Sort=True")</f>
        <v>13.792859679736033</v>
      </c>
    </row>
    <row r="2725" spans="16:21" x14ac:dyDescent="0.25">
      <c r="P2725" s="10">
        <v>38475</v>
      </c>
      <c r="Q2725">
        <v>12.51037</v>
      </c>
      <c r="S2725" s="42">
        <f t="shared" ca="1" si="47"/>
        <v>48660</v>
      </c>
      <c r="T2725" s="43">
        <f ca="1">_xll.BInterpol('Base CDI'!$H$4:$H$28,'Base CDI'!$J$4:$J$29,S2725,"Cubic","Extrapolate=Linear","MultiX=Average","Skip=True","Sort=True")</f>
        <v>13.814790640975698</v>
      </c>
      <c r="U2725" s="43">
        <f ca="1">_xll.BInterpol('Base CDI'!$H$4:$H$28,'Base CDI'!$I$4:$I$29,S2725,"Cubic","Extrapolate=Linear","MultiX=Average","Skip=True","Sort=True")</f>
        <v>13.792950122601312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48661</v>
      </c>
      <c r="T2726" s="43">
        <f ca="1">_xll.BInterpol('Base CDI'!$H$4:$H$28,'Base CDI'!$J$4:$J$29,S2726,"Cubic","Extrapolate=Linear","MultiX=Average","Skip=True","Sort=True")</f>
        <v>13.814867383012279</v>
      </c>
      <c r="U2726" s="43">
        <f ca="1">_xll.BInterpol('Base CDI'!$H$4:$H$28,'Base CDI'!$I$4:$I$29,S2726,"Cubic","Extrapolate=Linear","MultiX=Average","Skip=True","Sort=True")</f>
        <v>13.793040273091901</v>
      </c>
    </row>
    <row r="2727" spans="16:21" x14ac:dyDescent="0.25">
      <c r="P2727" s="10">
        <v>38477</v>
      </c>
      <c r="Q2727">
        <v>12.52806</v>
      </c>
      <c r="S2727" s="42">
        <f t="shared" ca="1" si="47"/>
        <v>48662</v>
      </c>
      <c r="T2727" s="43">
        <f ca="1">_xll.BInterpol('Base CDI'!$H$4:$H$28,'Base CDI'!$J$4:$J$29,S2727,"Cubic","Extrapolate=Linear","MultiX=Average","Skip=True","Sort=True")</f>
        <v>13.814943868263299</v>
      </c>
      <c r="U2727" s="43">
        <f ca="1">_xll.BInterpol('Base CDI'!$H$4:$H$28,'Base CDI'!$I$4:$I$29,S2727,"Cubic","Extrapolate=Linear","MultiX=Average","Skip=True","Sort=True")</f>
        <v>13.793130131430084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48663</v>
      </c>
      <c r="T2728" s="43">
        <f ca="1">_xll.BInterpol('Base CDI'!$H$4:$H$28,'Base CDI'!$J$4:$J$29,S2728,"Cubic","Extrapolate=Linear","MultiX=Average","Skip=True","Sort=True")</f>
        <v>13.815020096894363</v>
      </c>
      <c r="U2728" s="43">
        <f ca="1">_xll.BInterpol('Base CDI'!$H$4:$H$28,'Base CDI'!$I$4:$I$29,S2728,"Cubic","Extrapolate=Linear","MultiX=Average","Skip=True","Sort=True")</f>
        <v>13.793219697838142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48664</v>
      </c>
      <c r="T2729" s="43">
        <f ca="1">_xll.BInterpol('Base CDI'!$H$4:$H$28,'Base CDI'!$J$4:$J$29,S2729,"Cubic","Extrapolate=Linear","MultiX=Average","Skip=True","Sort=True")</f>
        <v>13.815096069071069</v>
      </c>
      <c r="U2729" s="43">
        <f ca="1">_xll.BInterpol('Base CDI'!$H$4:$H$28,'Base CDI'!$I$4:$I$29,S2729,"Cubic","Extrapolate=Linear","MultiX=Average","Skip=True","Sort=True")</f>
        <v>13.793308972538361</v>
      </c>
    </row>
    <row r="2730" spans="16:21" x14ac:dyDescent="0.25">
      <c r="P2730" s="10">
        <v>38482</v>
      </c>
      <c r="Q2730">
        <v>12.55463</v>
      </c>
      <c r="S2730" s="42">
        <f t="shared" ca="1" si="47"/>
        <v>48665</v>
      </c>
      <c r="T2730" s="43">
        <f ca="1">_xll.BInterpol('Base CDI'!$H$4:$H$28,'Base CDI'!$J$4:$J$29,S2730,"Cubic","Extrapolate=Linear","MultiX=Average","Skip=True","Sort=True")</f>
        <v>13.815171784959022</v>
      </c>
      <c r="U2730" s="43">
        <f ca="1">_xll.BInterpol('Base CDI'!$H$4:$H$28,'Base CDI'!$I$4:$I$29,S2730,"Cubic","Extrapolate=Linear","MultiX=Average","Skip=True","Sort=True")</f>
        <v>13.79339795575302</v>
      </c>
    </row>
    <row r="2731" spans="16:21" x14ac:dyDescent="0.25">
      <c r="P2731" s="10">
        <v>38483</v>
      </c>
      <c r="Q2731">
        <v>12.56349</v>
      </c>
      <c r="S2731" s="42">
        <f t="shared" ca="1" si="47"/>
        <v>48666</v>
      </c>
      <c r="T2731" s="43">
        <f ca="1">_xll.BInterpol('Base CDI'!$H$4:$H$28,'Base CDI'!$J$4:$J$29,S2731,"Cubic","Extrapolate=Linear","MultiX=Average","Skip=True","Sort=True")</f>
        <v>13.815247244723819</v>
      </c>
      <c r="U2731" s="43">
        <f ca="1">_xll.BInterpol('Base CDI'!$H$4:$H$28,'Base CDI'!$I$4:$I$29,S2731,"Cubic","Extrapolate=Linear","MultiX=Average","Skip=True","Sort=True")</f>
        <v>13.793486647704405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48667</v>
      </c>
      <c r="T2732" s="43">
        <f ca="1">_xll.BInterpol('Base CDI'!$H$4:$H$28,'Base CDI'!$J$4:$J$29,S2732,"Cubic","Extrapolate=Linear","MultiX=Average","Skip=True","Sort=True")</f>
        <v>13.815322448531065</v>
      </c>
      <c r="U2732" s="43">
        <f ca="1">_xll.BInterpol('Base CDI'!$H$4:$H$28,'Base CDI'!$I$4:$I$29,S2732,"Cubic","Extrapolate=Linear","MultiX=Average","Skip=True","Sort=True")</f>
        <v>13.7935750486148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48668</v>
      </c>
      <c r="T2733" s="43">
        <f ca="1">_xll.BInterpol('Base CDI'!$H$4:$H$28,'Base CDI'!$J$4:$J$29,S2733,"Cubic","Extrapolate=Linear","MultiX=Average","Skip=True","Sort=True")</f>
        <v>13.815397396546361</v>
      </c>
      <c r="U2733" s="43">
        <f ca="1">_xll.BInterpol('Base CDI'!$H$4:$H$28,'Base CDI'!$I$4:$I$29,S2733,"Cubic","Extrapolate=Linear","MultiX=Average","Skip=True","Sort=True")</f>
        <v>13.793663158706485</v>
      </c>
    </row>
    <row r="2734" spans="16:21" x14ac:dyDescent="0.25">
      <c r="P2734" s="10">
        <v>38488</v>
      </c>
      <c r="Q2734">
        <v>12.59013</v>
      </c>
      <c r="S2734" s="42">
        <f t="shared" ca="1" si="47"/>
        <v>48669</v>
      </c>
      <c r="T2734" s="43">
        <f ca="1">_xll.BInterpol('Base CDI'!$H$4:$H$28,'Base CDI'!$J$4:$J$29,S2734,"Cubic","Extrapolate=Linear","MultiX=Average","Skip=True","Sort=True")</f>
        <v>13.815472088935307</v>
      </c>
      <c r="U2734" s="43">
        <f ca="1">_xll.BInterpol('Base CDI'!$H$4:$H$28,'Base CDI'!$I$4:$I$29,S2734,"Cubic","Extrapolate=Linear","MultiX=Average","Skip=True","Sort=True")</f>
        <v>13.793750978201743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48670</v>
      </c>
      <c r="T2735" s="43">
        <f ca="1">_xll.BInterpol('Base CDI'!$H$4:$H$28,'Base CDI'!$J$4:$J$29,S2735,"Cubic","Extrapolate=Linear","MultiX=Average","Skip=True","Sort=True")</f>
        <v>13.815546525863505</v>
      </c>
      <c r="U2735" s="43">
        <f ca="1">_xll.BInterpol('Base CDI'!$H$4:$H$28,'Base CDI'!$I$4:$I$29,S2735,"Cubic","Extrapolate=Linear","MultiX=Average","Skip=True","Sort=True")</f>
        <v>13.79383850732286</v>
      </c>
    </row>
    <row r="2736" spans="16:21" x14ac:dyDescent="0.25">
      <c r="P2736" s="10">
        <v>38490</v>
      </c>
      <c r="Q2736">
        <v>12.60792</v>
      </c>
      <c r="S2736" s="42">
        <f t="shared" ca="1" si="47"/>
        <v>48671</v>
      </c>
      <c r="T2736" s="43">
        <f ca="1">_xll.BInterpol('Base CDI'!$H$4:$H$28,'Base CDI'!$J$4:$J$29,S2736,"Cubic","Extrapolate=Linear","MultiX=Average","Skip=True","Sort=True")</f>
        <v>13.815620707496556</v>
      </c>
      <c r="U2736" s="43">
        <f ca="1">_xll.BInterpol('Base CDI'!$H$4:$H$28,'Base CDI'!$I$4:$I$29,S2736,"Cubic","Extrapolate=Linear","MultiX=Average","Skip=True","Sort=True")</f>
        <v>13.793925746292116</v>
      </c>
    </row>
    <row r="2737" spans="16:21" x14ac:dyDescent="0.25">
      <c r="P2737" s="10">
        <v>38491</v>
      </c>
      <c r="Q2737">
        <v>12.61683</v>
      </c>
      <c r="S2737" s="42">
        <f t="shared" ca="1" si="47"/>
        <v>48672</v>
      </c>
      <c r="T2737" s="43">
        <f ca="1">_xll.BInterpol('Base CDI'!$H$4:$H$28,'Base CDI'!$J$4:$J$29,S2737,"Cubic","Extrapolate=Linear","MultiX=Average","Skip=True","Sort=True")</f>
        <v>13.815694634000064</v>
      </c>
      <c r="U2737" s="43">
        <f ca="1">_xll.BInterpol('Base CDI'!$H$4:$H$28,'Base CDI'!$I$4:$I$29,S2737,"Cubic","Extrapolate=Linear","MultiX=Average","Skip=True","Sort=True")</f>
        <v>13.794012695331796</v>
      </c>
    </row>
    <row r="2738" spans="16:21" x14ac:dyDescent="0.25">
      <c r="P2738" s="10">
        <v>38492</v>
      </c>
      <c r="Q2738">
        <v>12.62584</v>
      </c>
      <c r="S2738" s="42">
        <f t="shared" ca="1" si="47"/>
        <v>48673</v>
      </c>
      <c r="T2738" s="43">
        <f ca="1">_xll.BInterpol('Base CDI'!$H$4:$H$28,'Base CDI'!$J$4:$J$29,S2738,"Cubic","Extrapolate=Linear","MultiX=Average","Skip=True","Sort=True")</f>
        <v>13.815768305539628</v>
      </c>
      <c r="U2738" s="43">
        <f ca="1">_xll.BInterpol('Base CDI'!$H$4:$H$28,'Base CDI'!$I$4:$I$29,S2738,"Cubic","Extrapolate=Linear","MultiX=Average","Skip=True","Sort=True")</f>
        <v>13.794099354664182</v>
      </c>
    </row>
    <row r="2739" spans="16:21" x14ac:dyDescent="0.25">
      <c r="P2739" s="10">
        <v>38495</v>
      </c>
      <c r="Q2739">
        <v>12.63485</v>
      </c>
      <c r="S2739" s="42">
        <f t="shared" ca="1" si="47"/>
        <v>48674</v>
      </c>
      <c r="T2739" s="43">
        <f ca="1">_xll.BInterpol('Base CDI'!$H$4:$H$28,'Base CDI'!$J$4:$J$29,S2739,"Cubic","Extrapolate=Linear","MultiX=Average","Skip=True","Sort=True")</f>
        <v>13.815841722280849</v>
      </c>
      <c r="U2739" s="43">
        <f ca="1">_xll.BInterpol('Base CDI'!$H$4:$H$28,'Base CDI'!$I$4:$I$29,S2739,"Cubic","Extrapolate=Linear","MultiX=Average","Skip=True","Sort=True")</f>
        <v>13.794185724511557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48675</v>
      </c>
      <c r="T2740" s="43">
        <f ca="1">_xll.BInterpol('Base CDI'!$H$4:$H$28,'Base CDI'!$J$4:$J$29,S2740,"Cubic","Extrapolate=Linear","MultiX=Average","Skip=True","Sort=True")</f>
        <v>13.815914884389329</v>
      </c>
      <c r="U2740" s="43">
        <f ca="1">_xll.BInterpol('Base CDI'!$H$4:$H$28,'Base CDI'!$I$4:$I$29,S2740,"Cubic","Extrapolate=Linear","MultiX=Average","Skip=True","Sort=True")</f>
        <v>13.794271805096203</v>
      </c>
    </row>
    <row r="2741" spans="16:21" x14ac:dyDescent="0.25">
      <c r="P2741" s="10">
        <v>38497</v>
      </c>
      <c r="Q2741">
        <v>12.65291</v>
      </c>
      <c r="S2741" s="42">
        <f t="shared" ca="1" si="47"/>
        <v>48676</v>
      </c>
      <c r="T2741" s="43">
        <f ca="1">_xll.BInterpol('Base CDI'!$H$4:$H$28,'Base CDI'!$J$4:$J$29,S2741,"Cubic","Extrapolate=Linear","MultiX=Average","Skip=True","Sort=True")</f>
        <v>13.815987792030672</v>
      </c>
      <c r="U2741" s="43">
        <f ca="1">_xll.BInterpol('Base CDI'!$H$4:$H$28,'Base CDI'!$I$4:$I$29,S2741,"Cubic","Extrapolate=Linear","MultiX=Average","Skip=True","Sort=True")</f>
        <v>13.794357596640406</v>
      </c>
    </row>
    <row r="2742" spans="16:21" x14ac:dyDescent="0.25">
      <c r="P2742" s="10">
        <v>38499</v>
      </c>
      <c r="Q2742">
        <v>12.66194</v>
      </c>
      <c r="S2742" s="42">
        <f t="shared" ca="1" si="47"/>
        <v>48677</v>
      </c>
      <c r="T2742" s="43">
        <f ca="1">_xll.BInterpol('Base CDI'!$H$4:$H$28,'Base CDI'!$J$4:$J$29,S2742,"Cubic","Extrapolate=Linear","MultiX=Average","Skip=True","Sort=True")</f>
        <v>13.816060445370475</v>
      </c>
      <c r="U2742" s="43">
        <f ca="1">_xll.BInterpol('Base CDI'!$H$4:$H$28,'Base CDI'!$I$4:$I$29,S2742,"Cubic","Extrapolate=Linear","MultiX=Average","Skip=True","Sort=True")</f>
        <v>13.794443099366445</v>
      </c>
    </row>
    <row r="2743" spans="16:21" x14ac:dyDescent="0.25">
      <c r="P2743" s="10">
        <v>38502</v>
      </c>
      <c r="Q2743">
        <v>12.67098</v>
      </c>
      <c r="S2743" s="42">
        <f t="shared" ca="1" si="47"/>
        <v>48678</v>
      </c>
      <c r="T2743" s="43">
        <f ca="1">_xll.BInterpol('Base CDI'!$H$4:$H$28,'Base CDI'!$J$4:$J$29,S2743,"Cubic","Extrapolate=Linear","MultiX=Average","Skip=True","Sort=True")</f>
        <v>13.816132844574343</v>
      </c>
      <c r="U2743" s="43">
        <f ca="1">_xll.BInterpol('Base CDI'!$H$4:$H$28,'Base CDI'!$I$4:$I$29,S2743,"Cubic","Extrapolate=Linear","MultiX=Average","Skip=True","Sort=True")</f>
        <v>13.794528313496606</v>
      </c>
    </row>
    <row r="2744" spans="16:21" x14ac:dyDescent="0.25">
      <c r="P2744" s="10">
        <v>38503</v>
      </c>
      <c r="Q2744">
        <v>12.68004</v>
      </c>
      <c r="S2744" s="42">
        <f t="shared" ca="1" si="47"/>
        <v>48679</v>
      </c>
      <c r="T2744" s="43">
        <f ca="1">_xll.BInterpol('Base CDI'!$H$4:$H$28,'Base CDI'!$J$4:$J$29,S2744,"Cubic","Extrapolate=Linear","MultiX=Average","Skip=True","Sort=True")</f>
        <v>13.816204989807876</v>
      </c>
      <c r="U2744" s="43">
        <f ca="1">_xll.BInterpol('Base CDI'!$H$4:$H$28,'Base CDI'!$I$4:$I$29,S2744,"Cubic","Extrapolate=Linear","MultiX=Average","Skip=True","Sort=True")</f>
        <v>13.794613239253172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48680</v>
      </c>
      <c r="T2745" s="43">
        <f ca="1">_xll.BInterpol('Base CDI'!$H$4:$H$28,'Base CDI'!$J$4:$J$29,S2745,"Cubic","Extrapolate=Linear","MultiX=Average","Skip=True","Sort=True")</f>
        <v>13.816276881236675</v>
      </c>
      <c r="U2745" s="43">
        <f ca="1">_xll.BInterpol('Base CDI'!$H$4:$H$28,'Base CDI'!$I$4:$I$29,S2745,"Cubic","Extrapolate=Linear","MultiX=Average","Skip=True","Sort=True")</f>
        <v>13.794697876858423</v>
      </c>
    </row>
    <row r="2746" spans="16:21" x14ac:dyDescent="0.25">
      <c r="P2746" s="10">
        <v>38505</v>
      </c>
      <c r="Q2746">
        <v>12.6982</v>
      </c>
      <c r="S2746" s="42">
        <f t="shared" ca="1" si="47"/>
        <v>48681</v>
      </c>
      <c r="T2746" s="43">
        <f ca="1">_xll.BInterpol('Base CDI'!$H$4:$H$28,'Base CDI'!$J$4:$J$29,S2746,"Cubic","Extrapolate=Linear","MultiX=Average","Skip=True","Sort=True")</f>
        <v>13.816348519026343</v>
      </c>
      <c r="U2746" s="43">
        <f ca="1">_xll.BInterpol('Base CDI'!$H$4:$H$28,'Base CDI'!$I$4:$I$29,S2746,"Cubic","Extrapolate=Linear","MultiX=Average","Skip=True","Sort=True")</f>
        <v>13.794782226534647</v>
      </c>
    </row>
    <row r="2747" spans="16:21" x14ac:dyDescent="0.25">
      <c r="P2747" s="10">
        <v>38506</v>
      </c>
      <c r="Q2747">
        <v>12.70729</v>
      </c>
      <c r="S2747" s="42">
        <f t="shared" ca="1" si="47"/>
        <v>48682</v>
      </c>
      <c r="T2747" s="43">
        <f ca="1">_xll.BInterpol('Base CDI'!$H$4:$H$28,'Base CDI'!$J$4:$J$29,S2747,"Cubic","Extrapolate=Linear","MultiX=Average","Skip=True","Sort=True")</f>
        <v>13.81641990334248</v>
      </c>
      <c r="U2747" s="43">
        <f ca="1">_xll.BInterpol('Base CDI'!$H$4:$H$28,'Base CDI'!$I$4:$I$29,S2747,"Cubic","Extrapolate=Linear","MultiX=Average","Skip=True","Sort=True")</f>
        <v>13.794866288504121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48683</v>
      </c>
      <c r="T2748" s="43">
        <f ca="1">_xll.BInterpol('Base CDI'!$H$4:$H$28,'Base CDI'!$J$4:$J$29,S2748,"Cubic","Extrapolate=Linear","MultiX=Average","Skip=True","Sort=True")</f>
        <v>13.816491034350689</v>
      </c>
      <c r="U2748" s="43">
        <f ca="1">_xll.BInterpol('Base CDI'!$H$4:$H$28,'Base CDI'!$I$4:$I$29,S2748,"Cubic","Extrapolate=Linear","MultiX=Average","Skip=True","Sort=True")</f>
        <v>13.794950062989132</v>
      </c>
    </row>
    <row r="2749" spans="16:21" x14ac:dyDescent="0.25">
      <c r="P2749" s="10">
        <v>38510</v>
      </c>
      <c r="Q2749">
        <v>12.72547</v>
      </c>
      <c r="S2749" s="42">
        <f t="shared" ca="1" si="47"/>
        <v>48684</v>
      </c>
      <c r="T2749" s="43">
        <f ca="1">_xll.BInterpol('Base CDI'!$H$4:$H$28,'Base CDI'!$J$4:$J$29,S2749,"Cubic","Extrapolate=Linear","MultiX=Average","Skip=True","Sort=True")</f>
        <v>13.816561912216567</v>
      </c>
      <c r="U2749" s="43">
        <f ca="1">_xll.BInterpol('Base CDI'!$H$4:$H$28,'Base CDI'!$I$4:$I$29,S2749,"Cubic","Extrapolate=Linear","MultiX=Average","Skip=True","Sort=True")</f>
        <v>13.795033550211963</v>
      </c>
    </row>
    <row r="2750" spans="16:21" x14ac:dyDescent="0.25">
      <c r="P2750" s="10">
        <v>38511</v>
      </c>
      <c r="Q2750">
        <v>12.73456</v>
      </c>
      <c r="S2750" s="42">
        <f t="shared" ca="1" si="47"/>
        <v>48685</v>
      </c>
      <c r="T2750" s="43">
        <f ca="1">_xll.BInterpol('Base CDI'!$H$4:$H$28,'Base CDI'!$J$4:$J$29,S2750,"Cubic","Extrapolate=Linear","MultiX=Average","Skip=True","Sort=True")</f>
        <v>13.816632537105722</v>
      </c>
      <c r="U2750" s="43">
        <f ca="1">_xll.BInterpol('Base CDI'!$H$4:$H$28,'Base CDI'!$I$4:$I$29,S2750,"Cubic","Extrapolate=Linear","MultiX=Average","Skip=True","Sort=True")</f>
        <v>13.795116750394895</v>
      </c>
    </row>
    <row r="2751" spans="16:21" x14ac:dyDescent="0.25">
      <c r="P2751" s="10">
        <v>38512</v>
      </c>
      <c r="Q2751">
        <v>12.74366</v>
      </c>
      <c r="S2751" s="42">
        <f t="shared" ca="1" si="47"/>
        <v>48686</v>
      </c>
      <c r="T2751" s="43">
        <f ca="1">_xll.BInterpol('Base CDI'!$H$4:$H$28,'Base CDI'!$J$4:$J$29,S2751,"Cubic","Extrapolate=Linear","MultiX=Average","Skip=True","Sort=True")</f>
        <v>13.816702909183752</v>
      </c>
      <c r="U2751" s="43">
        <f ca="1">_xll.BInterpol('Base CDI'!$H$4:$H$28,'Base CDI'!$I$4:$I$29,S2751,"Cubic","Extrapolate=Linear","MultiX=Average","Skip=True","Sort=True")</f>
        <v>13.795199663760213</v>
      </c>
    </row>
    <row r="2752" spans="16:21" x14ac:dyDescent="0.25">
      <c r="P2752" s="10">
        <v>38513</v>
      </c>
      <c r="Q2752">
        <v>12.75276</v>
      </c>
      <c r="S2752" s="42">
        <f t="shared" ca="1" si="47"/>
        <v>48687</v>
      </c>
      <c r="T2752" s="43">
        <f ca="1">_xll.BInterpol('Base CDI'!$H$4:$H$28,'Base CDI'!$J$4:$J$29,S2752,"Cubic","Extrapolate=Linear","MultiX=Average","Skip=True","Sort=True")</f>
        <v>13.816773028616257</v>
      </c>
      <c r="U2752" s="43">
        <f ca="1">_xll.BInterpol('Base CDI'!$H$4:$H$28,'Base CDI'!$I$4:$I$29,S2752,"Cubic","Extrapolate=Linear","MultiX=Average","Skip=True","Sort=True")</f>
        <v>13.795282290530197</v>
      </c>
    </row>
    <row r="2753" spans="16:21" x14ac:dyDescent="0.25">
      <c r="P2753" s="10">
        <v>38516</v>
      </c>
      <c r="Q2753">
        <v>12.76187</v>
      </c>
      <c r="S2753" s="42">
        <f t="shared" ca="1" si="47"/>
        <v>48688</v>
      </c>
      <c r="T2753" s="43">
        <f ca="1">_xll.BInterpol('Base CDI'!$H$4:$H$28,'Base CDI'!$J$4:$J$29,S2753,"Cubic","Extrapolate=Linear","MultiX=Average","Skip=True","Sort=True")</f>
        <v>13.816842895568842</v>
      </c>
      <c r="U2753" s="43">
        <f ca="1">_xll.BInterpol('Base CDI'!$H$4:$H$28,'Base CDI'!$I$4:$I$29,S2753,"Cubic","Extrapolate=Linear","MultiX=Average","Skip=True","Sort=True")</f>
        <v>13.795364630927134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48689</v>
      </c>
      <c r="T2754" s="43">
        <f ca="1">_xll.BInterpol('Base CDI'!$H$4:$H$28,'Base CDI'!$J$4:$J$29,S2754,"Cubic","Extrapolate=Linear","MultiX=Average","Skip=True","Sort=True")</f>
        <v>13.816912510207105</v>
      </c>
      <c r="U2754" s="43">
        <f ca="1">_xll.BInterpol('Base CDI'!$H$4:$H$28,'Base CDI'!$I$4:$I$29,S2754,"Cubic","Extrapolate=Linear","MultiX=Average","Skip=True","Sort=True")</f>
        <v>13.795446685173305</v>
      </c>
    </row>
    <row r="2755" spans="16:21" x14ac:dyDescent="0.25">
      <c r="P2755" s="10">
        <v>38518</v>
      </c>
      <c r="Q2755">
        <v>12.78012</v>
      </c>
      <c r="S2755" s="42">
        <f t="shared" ca="1" si="47"/>
        <v>48690</v>
      </c>
      <c r="T2755" s="43">
        <f ca="1">_xll.BInterpol('Base CDI'!$H$4:$H$28,'Base CDI'!$J$4:$J$29,S2755,"Cubic","Extrapolate=Linear","MultiX=Average","Skip=True","Sort=True")</f>
        <v>13.816981872696649</v>
      </c>
      <c r="U2755" s="43">
        <f ca="1">_xll.BInterpol('Base CDI'!$H$4:$H$28,'Base CDI'!$I$4:$I$29,S2755,"Cubic","Extrapolate=Linear","MultiX=Average","Skip=True","Sort=True")</f>
        <v>13.795528453490991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48691</v>
      </c>
      <c r="T2756" s="43">
        <f ca="1">_xll.BInterpol('Base CDI'!$H$4:$H$28,'Base CDI'!$J$4:$J$29,S2756,"Cubic","Extrapolate=Linear","MultiX=Average","Skip=True","Sort=True")</f>
        <v>13.817050983203076</v>
      </c>
      <c r="U2756" s="43">
        <f ca="1">_xll.BInterpol('Base CDI'!$H$4:$H$28,'Base CDI'!$I$4:$I$29,S2756,"Cubic","Extrapolate=Linear","MultiX=Average","Skip=True","Sort=True")</f>
        <v>13.795609936102478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48692</v>
      </c>
      <c r="T2757" s="43">
        <f ca="1">_xll.BInterpol('Base CDI'!$H$4:$H$28,'Base CDI'!$J$4:$J$29,S2757,"Cubic","Extrapolate=Linear","MultiX=Average","Skip=True","Sort=True")</f>
        <v>13.817119841891987</v>
      </c>
      <c r="U2757" s="43">
        <f ca="1">_xll.BInterpol('Base CDI'!$H$4:$H$28,'Base CDI'!$I$4:$I$29,S2757,"Cubic","Extrapolate=Linear","MultiX=Average","Skip=True","Sort=True")</f>
        <v>13.795691133230047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48693</v>
      </c>
      <c r="T2758" s="43">
        <f ca="1">_xll.BInterpol('Base CDI'!$H$4:$H$28,'Base CDI'!$J$4:$J$29,S2758,"Cubic","Extrapolate=Linear","MultiX=Average","Skip=True","Sort=True")</f>
        <v>13.817188448928983</v>
      </c>
      <c r="U2758" s="43">
        <f ca="1">_xll.BInterpol('Base CDI'!$H$4:$H$28,'Base CDI'!$I$4:$I$29,S2758,"Cubic","Extrapolate=Linear","MultiX=Average","Skip=True","Sort=True")</f>
        <v>13.795772045095983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48694</v>
      </c>
      <c r="T2759" s="43">
        <f ca="1">_xll.BInterpol('Base CDI'!$H$4:$H$28,'Base CDI'!$J$4:$J$29,S2759,"Cubic","Extrapolate=Linear","MultiX=Average","Skip=True","Sort=True")</f>
        <v>13.817256804479666</v>
      </c>
      <c r="U2759" s="43">
        <f ca="1">_xll.BInterpol('Base CDI'!$H$4:$H$28,'Base CDI'!$I$4:$I$29,S2759,"Cubic","Extrapolate=Linear","MultiX=Average","Skip=True","Sort=True")</f>
        <v>13.795852671922567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48695</v>
      </c>
      <c r="T2760" s="43">
        <f ca="1">_xll.BInterpol('Base CDI'!$H$4:$H$28,'Base CDI'!$J$4:$J$29,S2760,"Cubic","Extrapolate=Linear","MultiX=Average","Skip=True","Sort=True")</f>
        <v>13.817324908709637</v>
      </c>
      <c r="U2760" s="43">
        <f ca="1">_xll.BInterpol('Base CDI'!$H$4:$H$28,'Base CDI'!$I$4:$I$29,S2760,"Cubic","Extrapolate=Linear","MultiX=Average","Skip=True","Sort=True")</f>
        <v>13.795933013932084</v>
      </c>
    </row>
    <row r="2761" spans="16:21" x14ac:dyDescent="0.25">
      <c r="P2761" s="10">
        <v>38526</v>
      </c>
      <c r="Q2761">
        <v>12.83501</v>
      </c>
      <c r="S2761" s="42">
        <f t="shared" ca="1" si="47"/>
        <v>48696</v>
      </c>
      <c r="T2761" s="43">
        <f ca="1">_xll.BInterpol('Base CDI'!$H$4:$H$28,'Base CDI'!$J$4:$J$29,S2761,"Cubic","Extrapolate=Linear","MultiX=Average","Skip=True","Sort=True")</f>
        <v>13.817392761784498</v>
      </c>
      <c r="U2761" s="43">
        <f ca="1">_xll.BInterpol('Base CDI'!$H$4:$H$28,'Base CDI'!$I$4:$I$29,S2761,"Cubic","Extrapolate=Linear","MultiX=Average","Skip=True","Sort=True")</f>
        <v>13.796013071346815</v>
      </c>
    </row>
    <row r="2762" spans="16:21" x14ac:dyDescent="0.25">
      <c r="P2762" s="10">
        <v>38527</v>
      </c>
      <c r="Q2762">
        <v>12.84418</v>
      </c>
      <c r="S2762" s="42">
        <f t="shared" ca="1" si="47"/>
        <v>48697</v>
      </c>
      <c r="T2762" s="43">
        <f ca="1">_xll.BInterpol('Base CDI'!$H$4:$H$28,'Base CDI'!$J$4:$J$29,S2762,"Cubic","Extrapolate=Linear","MultiX=Average","Skip=True","Sort=True")</f>
        <v>13.81746036386985</v>
      </c>
      <c r="U2762" s="43">
        <f ca="1">_xll.BInterpol('Base CDI'!$H$4:$H$28,'Base CDI'!$I$4:$I$29,S2762,"Cubic","Extrapolate=Linear","MultiX=Average","Skip=True","Sort=True")</f>
        <v>13.796092844389044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48698</v>
      </c>
      <c r="T2763" s="43">
        <f ca="1">_xll.BInterpol('Base CDI'!$H$4:$H$28,'Base CDI'!$J$4:$J$29,S2763,"Cubic","Extrapolate=Linear","MultiX=Average","Skip=True","Sort=True")</f>
        <v>13.817527715131295</v>
      </c>
      <c r="U2763" s="43">
        <f ca="1">_xll.BInterpol('Base CDI'!$H$4:$H$28,'Base CDI'!$I$4:$I$29,S2763,"Cubic","Extrapolate=Linear","MultiX=Average","Skip=True","Sort=True")</f>
        <v>13.796172333281055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48699</v>
      </c>
      <c r="T2764" s="43">
        <f ca="1">_xll.BInterpol('Base CDI'!$H$4:$H$28,'Base CDI'!$J$4:$J$29,S2764,"Cubic","Extrapolate=Linear","MultiX=Average","Skip=True","Sort=True")</f>
        <v>13.817594815734433</v>
      </c>
      <c r="U2764" s="43">
        <f ca="1">_xll.BInterpol('Base CDI'!$H$4:$H$28,'Base CDI'!$I$4:$I$29,S2764,"Cubic","Extrapolate=Linear","MultiX=Average","Skip=True","Sort=True")</f>
        <v>13.796251538245128</v>
      </c>
    </row>
    <row r="2765" spans="16:21" x14ac:dyDescent="0.25">
      <c r="P2765" s="10">
        <v>38532</v>
      </c>
      <c r="Q2765">
        <v>12.87175</v>
      </c>
      <c r="S2765" s="42">
        <f t="shared" ca="1" si="48"/>
        <v>48700</v>
      </c>
      <c r="T2765" s="43">
        <f ca="1">_xll.BInterpol('Base CDI'!$H$4:$H$28,'Base CDI'!$J$4:$J$29,S2765,"Cubic","Extrapolate=Linear","MultiX=Average","Skip=True","Sort=True")</f>
        <v>13.817661665844867</v>
      </c>
      <c r="U2765" s="43">
        <f ca="1">_xll.BInterpol('Base CDI'!$H$4:$H$28,'Base CDI'!$I$4:$I$29,S2765,"Cubic","Extrapolate=Linear","MultiX=Average","Skip=True","Sort=True")</f>
        <v>13.796330459503547</v>
      </c>
    </row>
    <row r="2766" spans="16:21" x14ac:dyDescent="0.25">
      <c r="P2766" s="10">
        <v>38533</v>
      </c>
      <c r="Q2766">
        <v>12.88096</v>
      </c>
      <c r="S2766" s="42">
        <f t="shared" ca="1" si="48"/>
        <v>48701</v>
      </c>
      <c r="T2766" s="43">
        <f ca="1">_xll.BInterpol('Base CDI'!$H$4:$H$28,'Base CDI'!$J$4:$J$29,S2766,"Cubic","Extrapolate=Linear","MultiX=Average","Skip=True","Sort=True")</f>
        <v>13.817728265628196</v>
      </c>
      <c r="U2766" s="43">
        <f ca="1">_xll.BInterpol('Base CDI'!$H$4:$H$28,'Base CDI'!$I$4:$I$29,S2766,"Cubic","Extrapolate=Linear","MultiX=Average","Skip=True","Sort=True")</f>
        <v>13.796409097278598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48702</v>
      </c>
      <c r="T2767" s="43">
        <f ca="1">_xll.BInterpol('Base CDI'!$H$4:$H$28,'Base CDI'!$J$4:$J$29,S2767,"Cubic","Extrapolate=Linear","MultiX=Average","Skip=True","Sort=True")</f>
        <v>13.817794615250024</v>
      </c>
      <c r="U2767" s="43">
        <f ca="1">_xll.BInterpol('Base CDI'!$H$4:$H$28,'Base CDI'!$I$4:$I$29,S2767,"Cubic","Extrapolate=Linear","MultiX=Average","Skip=True","Sort=True")</f>
        <v>13.796487451792562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48703</v>
      </c>
      <c r="T2768" s="43">
        <f ca="1">_xll.BInterpol('Base CDI'!$H$4:$H$28,'Base CDI'!$J$4:$J$29,S2768,"Cubic","Extrapolate=Linear","MultiX=Average","Skip=True","Sort=True")</f>
        <v>13.817860714875954</v>
      </c>
      <c r="U2768" s="43">
        <f ca="1">_xll.BInterpol('Base CDI'!$H$4:$H$28,'Base CDI'!$I$4:$I$29,S2768,"Cubic","Extrapolate=Linear","MultiX=Average","Skip=True","Sort=True")</f>
        <v>13.79656552326772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48704</v>
      </c>
      <c r="T2769" s="43">
        <f ca="1">_xll.BInterpol('Base CDI'!$H$4:$H$28,'Base CDI'!$J$4:$J$29,S2769,"Cubic","Extrapolate=Linear","MultiX=Average","Skip=True","Sort=True")</f>
        <v>13.817926564671582</v>
      </c>
      <c r="U2769" s="43">
        <f ca="1">_xll.BInterpol('Base CDI'!$H$4:$H$28,'Base CDI'!$I$4:$I$29,S2769,"Cubic","Extrapolate=Linear","MultiX=Average","Skip=True","Sort=True")</f>
        <v>13.796643311926358</v>
      </c>
    </row>
    <row r="2770" spans="16:21" x14ac:dyDescent="0.25">
      <c r="P2770" s="10">
        <v>38539</v>
      </c>
      <c r="Q2770">
        <v>12.91783</v>
      </c>
      <c r="S2770" s="42">
        <f t="shared" ca="1" si="48"/>
        <v>48705</v>
      </c>
      <c r="T2770" s="43">
        <f ca="1">_xll.BInterpol('Base CDI'!$H$4:$H$28,'Base CDI'!$J$4:$J$29,S2770,"Cubic","Extrapolate=Linear","MultiX=Average","Skip=True","Sort=True")</f>
        <v>13.817992164802515</v>
      </c>
      <c r="U2770" s="43">
        <f ca="1">_xll.BInterpol('Base CDI'!$H$4:$H$28,'Base CDI'!$I$4:$I$29,S2770,"Cubic","Extrapolate=Linear","MultiX=Average","Skip=True","Sort=True")</f>
        <v>13.796720817990757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48706</v>
      </c>
      <c r="T2771" s="43">
        <f ca="1">_xll.BInterpol('Base CDI'!$H$4:$H$28,'Base CDI'!$J$4:$J$29,S2771,"Cubic","Extrapolate=Linear","MultiX=Average","Skip=True","Sort=True")</f>
        <v>13.818057515434351</v>
      </c>
      <c r="U2771" s="43">
        <f ca="1">_xll.BInterpol('Base CDI'!$H$4:$H$28,'Base CDI'!$I$4:$I$29,S2771,"Cubic","Extrapolate=Linear","MultiX=Average","Skip=True","Sort=True")</f>
        <v>13.7967980416832</v>
      </c>
    </row>
    <row r="2772" spans="16:21" x14ac:dyDescent="0.25">
      <c r="P2772" s="10">
        <v>38541</v>
      </c>
      <c r="Q2772">
        <v>12.93629</v>
      </c>
      <c r="S2772" s="42">
        <f t="shared" ca="1" si="48"/>
        <v>48707</v>
      </c>
      <c r="T2772" s="43">
        <f ca="1">_xll.BInterpol('Base CDI'!$H$4:$H$28,'Base CDI'!$J$4:$J$29,S2772,"Cubic","Extrapolate=Linear","MultiX=Average","Skip=True","Sort=True")</f>
        <v>13.818122616732692</v>
      </c>
      <c r="U2772" s="43">
        <f ca="1">_xll.BInterpol('Base CDI'!$H$4:$H$28,'Base CDI'!$I$4:$I$29,S2772,"Cubic","Extrapolate=Linear","MultiX=Average","Skip=True","Sort=True")</f>
        <v>13.796874983225972</v>
      </c>
    </row>
    <row r="2773" spans="16:21" x14ac:dyDescent="0.25">
      <c r="P2773" s="10">
        <v>38544</v>
      </c>
      <c r="Q2773">
        <v>12.94552</v>
      </c>
      <c r="S2773" s="42">
        <f t="shared" ca="1" si="48"/>
        <v>48708</v>
      </c>
      <c r="T2773" s="43">
        <f ca="1">_xll.BInterpol('Base CDI'!$H$4:$H$28,'Base CDI'!$J$4:$J$29,S2773,"Cubic","Extrapolate=Linear","MultiX=Average","Skip=True","Sort=True")</f>
        <v>13.81818746886314</v>
      </c>
      <c r="U2773" s="43">
        <f ca="1">_xll.BInterpol('Base CDI'!$H$4:$H$28,'Base CDI'!$I$4:$I$29,S2773,"Cubic","Extrapolate=Linear","MultiX=Average","Skip=True","Sort=True")</f>
        <v>13.796951642841353</v>
      </c>
    </row>
    <row r="2774" spans="16:21" x14ac:dyDescent="0.25">
      <c r="P2774" s="10">
        <v>38545</v>
      </c>
      <c r="Q2774">
        <v>12.95477</v>
      </c>
      <c r="S2774" s="42">
        <f t="shared" ca="1" si="48"/>
        <v>48709</v>
      </c>
      <c r="T2774" s="43">
        <f ca="1">_xll.BInterpol('Base CDI'!$H$4:$H$28,'Base CDI'!$J$4:$J$29,S2774,"Cubic","Extrapolate=Linear","MultiX=Average","Skip=True","Sort=True")</f>
        <v>13.818252071991298</v>
      </c>
      <c r="U2774" s="43">
        <f ca="1">_xll.BInterpol('Base CDI'!$H$4:$H$28,'Base CDI'!$I$4:$I$29,S2774,"Cubic","Extrapolate=Linear","MultiX=Average","Skip=True","Sort=True")</f>
        <v>13.797028020751631</v>
      </c>
    </row>
    <row r="2775" spans="16:21" x14ac:dyDescent="0.25">
      <c r="P2775" s="10">
        <v>38546</v>
      </c>
      <c r="Q2775">
        <v>12.96402</v>
      </c>
      <c r="S2775" s="42">
        <f t="shared" ca="1" si="48"/>
        <v>48710</v>
      </c>
      <c r="T2775" s="43">
        <f ca="1">_xll.BInterpol('Base CDI'!$H$4:$H$28,'Base CDI'!$J$4:$J$29,S2775,"Cubic","Extrapolate=Linear","MultiX=Average","Skip=True","Sort=True")</f>
        <v>13.818316426282763</v>
      </c>
      <c r="U2775" s="43">
        <f ca="1">_xll.BInterpol('Base CDI'!$H$4:$H$28,'Base CDI'!$I$4:$I$29,S2775,"Cubic","Extrapolate=Linear","MultiX=Average","Skip=True","Sort=True")</f>
        <v>13.797104117179083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48711</v>
      </c>
      <c r="T2776" s="43">
        <f ca="1">_xll.BInterpol('Base CDI'!$H$4:$H$28,'Base CDI'!$J$4:$J$29,S2776,"Cubic","Extrapolate=Linear","MultiX=Average","Skip=True","Sort=True")</f>
        <v>13.818380531903141</v>
      </c>
      <c r="U2776" s="43">
        <f ca="1">_xll.BInterpol('Base CDI'!$H$4:$H$28,'Base CDI'!$I$4:$I$29,S2776,"Cubic","Extrapolate=Linear","MultiX=Average","Skip=True","Sort=True")</f>
        <v>13.797179932345994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48712</v>
      </c>
      <c r="T2777" s="43">
        <f ca="1">_xll.BInterpol('Base CDI'!$H$4:$H$28,'Base CDI'!$J$4:$J$29,S2777,"Cubic","Extrapolate=Linear","MultiX=Average","Skip=True","Sort=True")</f>
        <v>13.818444389018032</v>
      </c>
      <c r="U2777" s="43">
        <f ca="1">_xll.BInterpol('Base CDI'!$H$4:$H$28,'Base CDI'!$I$4:$I$29,S2777,"Cubic","Extrapolate=Linear","MultiX=Average","Skip=True","Sort=True")</f>
        <v>13.797255466474649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48713</v>
      </c>
      <c r="T2778" s="43">
        <f ca="1">_xll.BInterpol('Base CDI'!$H$4:$H$28,'Base CDI'!$J$4:$J$29,S2778,"Cubic","Extrapolate=Linear","MultiX=Average","Skip=True","Sort=True")</f>
        <v>13.818507997793036</v>
      </c>
      <c r="U2778" s="43">
        <f ca="1">_xll.BInterpol('Base CDI'!$H$4:$H$28,'Base CDI'!$I$4:$I$29,S2778,"Cubic","Extrapolate=Linear","MultiX=Average","Skip=True","Sort=True")</f>
        <v>13.797330719787331</v>
      </c>
    </row>
    <row r="2779" spans="16:21" x14ac:dyDescent="0.25">
      <c r="P2779" s="10">
        <v>38552</v>
      </c>
      <c r="Q2779">
        <v>13.00108</v>
      </c>
      <c r="S2779" s="42">
        <f t="shared" ca="1" si="48"/>
        <v>48714</v>
      </c>
      <c r="T2779" s="43">
        <f ca="1">_xll.BInterpol('Base CDI'!$H$4:$H$28,'Base CDI'!$J$4:$J$29,S2779,"Cubic","Extrapolate=Linear","MultiX=Average","Skip=True","Sort=True")</f>
        <v>13.818571358393756</v>
      </c>
      <c r="U2779" s="43">
        <f ca="1">_xll.BInterpol('Base CDI'!$H$4:$H$28,'Base CDI'!$I$4:$I$29,S2779,"Cubic","Extrapolate=Linear","MultiX=Average","Skip=True","Sort=True")</f>
        <v>13.797405692506318</v>
      </c>
    </row>
    <row r="2780" spans="16:21" x14ac:dyDescent="0.25">
      <c r="P2780" s="10">
        <v>38553</v>
      </c>
      <c r="Q2780">
        <v>13.01036</v>
      </c>
      <c r="S2780" s="42">
        <f t="shared" ca="1" si="48"/>
        <v>48715</v>
      </c>
      <c r="T2780" s="43">
        <f ca="1">_xll.BInterpol('Base CDI'!$H$4:$H$28,'Base CDI'!$J$4:$J$29,S2780,"Cubic","Extrapolate=Linear","MultiX=Average","Skip=True","Sort=True")</f>
        <v>13.818634470985792</v>
      </c>
      <c r="U2780" s="43">
        <f ca="1">_xll.BInterpol('Base CDI'!$H$4:$H$28,'Base CDI'!$I$4:$I$29,S2780,"Cubic","Extrapolate=Linear","MultiX=Average","Skip=True","Sort=True")</f>
        <v>13.7974803848539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48716</v>
      </c>
      <c r="T2781" s="43">
        <f ca="1">_xll.BInterpol('Base CDI'!$H$4:$H$28,'Base CDI'!$J$4:$J$29,S2781,"Cubic","Extrapolate=Linear","MultiX=Average","Skip=True","Sort=True")</f>
        <v>13.818697335734747</v>
      </c>
      <c r="U2781" s="43">
        <f ca="1">_xll.BInterpol('Base CDI'!$H$4:$H$28,'Base CDI'!$I$4:$I$29,S2781,"Cubic","Extrapolate=Linear","MultiX=Average","Skip=True","Sort=True")</f>
        <v>13.797554797052355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48717</v>
      </c>
      <c r="T2782" s="43">
        <f ca="1">_xll.BInterpol('Base CDI'!$H$4:$H$28,'Base CDI'!$J$4:$J$29,S2782,"Cubic","Extrapolate=Linear","MultiX=Average","Skip=True","Sort=True")</f>
        <v>13.818759952806223</v>
      </c>
      <c r="U2782" s="43">
        <f ca="1">_xll.BInterpol('Base CDI'!$H$4:$H$28,'Base CDI'!$I$4:$I$29,S2782,"Cubic","Extrapolate=Linear","MultiX=Average","Skip=True","Sort=True")</f>
        <v>13.797628929323968</v>
      </c>
    </row>
    <row r="2783" spans="16:21" x14ac:dyDescent="0.25">
      <c r="P2783" s="10">
        <v>38558</v>
      </c>
      <c r="Q2783">
        <v>13.03823</v>
      </c>
      <c r="S2783" s="42">
        <f t="shared" ca="1" si="48"/>
        <v>48718</v>
      </c>
      <c r="T2783" s="43">
        <f ca="1">_xll.BInterpol('Base CDI'!$H$4:$H$28,'Base CDI'!$J$4:$J$29,S2783,"Cubic","Extrapolate=Linear","MultiX=Average","Skip=True","Sort=True")</f>
        <v>13.818822322365818</v>
      </c>
      <c r="U2783" s="43">
        <f ca="1">_xll.BInterpol('Base CDI'!$H$4:$H$28,'Base CDI'!$I$4:$I$29,S2783,"Cubic","Extrapolate=Linear","MultiX=Average","Skip=True","Sort=True")</f>
        <v>13.797702781891021</v>
      </c>
    </row>
    <row r="2784" spans="16:21" x14ac:dyDescent="0.25">
      <c r="P2784" s="10">
        <v>38559</v>
      </c>
      <c r="Q2784">
        <v>13.04753</v>
      </c>
      <c r="S2784" s="42">
        <f t="shared" ca="1" si="48"/>
        <v>48719</v>
      </c>
      <c r="T2784" s="43">
        <f ca="1">_xll.BInterpol('Base CDI'!$H$4:$H$28,'Base CDI'!$J$4:$J$29,S2784,"Cubic","Extrapolate=Linear","MultiX=Average","Skip=True","Sort=True")</f>
        <v>13.818884444579139</v>
      </c>
      <c r="U2784" s="43">
        <f ca="1">_xll.BInterpol('Base CDI'!$H$4:$H$28,'Base CDI'!$I$4:$I$29,S2784,"Cubic","Extrapolate=Linear","MultiX=Average","Skip=True","Sort=True")</f>
        <v>13.797776354975799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48720</v>
      </c>
      <c r="T2785" s="43">
        <f ca="1">_xll.BInterpol('Base CDI'!$H$4:$H$28,'Base CDI'!$J$4:$J$29,S2785,"Cubic","Extrapolate=Linear","MultiX=Average","Skip=True","Sort=True")</f>
        <v>13.818946319611781</v>
      </c>
      <c r="U2785" s="43">
        <f ca="1">_xll.BInterpol('Base CDI'!$H$4:$H$28,'Base CDI'!$I$4:$I$29,S2785,"Cubic","Extrapolate=Linear","MultiX=Average","Skip=True","Sort=True")</f>
        <v>13.797849648800581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48721</v>
      </c>
      <c r="T2786" s="43">
        <f ca="1">_xll.BInterpol('Base CDI'!$H$4:$H$28,'Base CDI'!$J$4:$J$29,S2786,"Cubic","Extrapolate=Linear","MultiX=Average","Skip=True","Sort=True")</f>
        <v>13.81900794762935</v>
      </c>
      <c r="U2786" s="43">
        <f ca="1">_xll.BInterpol('Base CDI'!$H$4:$H$28,'Base CDI'!$I$4:$I$29,S2786,"Cubic","Extrapolate=Linear","MultiX=Average","Skip=True","Sort=True")</f>
        <v>13.797922663587654</v>
      </c>
    </row>
    <row r="2787" spans="16:21" x14ac:dyDescent="0.25">
      <c r="P2787" s="10">
        <v>38562</v>
      </c>
      <c r="Q2787">
        <v>13.07546</v>
      </c>
      <c r="S2787" s="42">
        <f t="shared" ca="1" si="48"/>
        <v>48722</v>
      </c>
      <c r="T2787" s="43">
        <f ca="1">_xll.BInterpol('Base CDI'!$H$4:$H$28,'Base CDI'!$J$4:$J$29,S2787,"Cubic","Extrapolate=Linear","MultiX=Average","Skip=True","Sort=True")</f>
        <v>13.819069328797445</v>
      </c>
      <c r="U2787" s="43">
        <f ca="1">_xll.BInterpol('Base CDI'!$H$4:$H$28,'Base CDI'!$I$4:$I$29,S2787,"Cubic","Extrapolate=Linear","MultiX=Average","Skip=True","Sort=True")</f>
        <v>13.7979953995593</v>
      </c>
    </row>
    <row r="2788" spans="16:21" x14ac:dyDescent="0.25">
      <c r="P2788" s="10">
        <v>38565</v>
      </c>
      <c r="Q2788">
        <v>13.08478</v>
      </c>
      <c r="S2788" s="42">
        <f t="shared" ca="1" si="48"/>
        <v>48723</v>
      </c>
      <c r="T2788" s="43">
        <f ca="1">_xll.BInterpol('Base CDI'!$H$4:$H$28,'Base CDI'!$J$4:$J$29,S2788,"Cubic","Extrapolate=Linear","MultiX=Average","Skip=True","Sort=True")</f>
        <v>13.81913046328167</v>
      </c>
      <c r="U2788" s="43">
        <f ca="1">_xll.BInterpol('Base CDI'!$H$4:$H$28,'Base CDI'!$I$4:$I$29,S2788,"Cubic","Extrapolate=Linear","MultiX=Average","Skip=True","Sort=True")</f>
        <v>13.7980678569378</v>
      </c>
    </row>
    <row r="2789" spans="16:21" x14ac:dyDescent="0.25">
      <c r="P2789" s="10">
        <v>38566</v>
      </c>
      <c r="Q2789">
        <v>13.09412</v>
      </c>
      <c r="S2789" s="42">
        <f t="shared" ca="1" si="48"/>
        <v>48724</v>
      </c>
      <c r="T2789" s="43">
        <f ca="1">_xll.BInterpol('Base CDI'!$H$4:$H$28,'Base CDI'!$J$4:$J$29,S2789,"Cubic","Extrapolate=Linear","MultiX=Average","Skip=True","Sort=True")</f>
        <v>13.819191351247625</v>
      </c>
      <c r="U2789" s="43">
        <f ca="1">_xll.BInterpol('Base CDI'!$H$4:$H$28,'Base CDI'!$I$4:$I$29,S2789,"Cubic","Extrapolate=Linear","MultiX=Average","Skip=True","Sort=True")</f>
        <v>13.79814003594544</v>
      </c>
    </row>
    <row r="2790" spans="16:21" x14ac:dyDescent="0.25">
      <c r="P2790" s="10">
        <v>38567</v>
      </c>
      <c r="Q2790">
        <v>13.10347</v>
      </c>
      <c r="S2790" s="42">
        <f t="shared" ca="1" si="48"/>
        <v>48725</v>
      </c>
      <c r="T2790" s="43">
        <f ca="1">_xll.BInterpol('Base CDI'!$H$4:$H$28,'Base CDI'!$J$4:$J$29,S2790,"Cubic","Extrapolate=Linear","MultiX=Average","Skip=True","Sort=True")</f>
        <v>13.819251992860909</v>
      </c>
      <c r="U2790" s="43">
        <f ca="1">_xll.BInterpol('Base CDI'!$H$4:$H$28,'Base CDI'!$I$4:$I$29,S2790,"Cubic","Extrapolate=Linear","MultiX=Average","Skip=True","Sort=True")</f>
        <v>13.798211936804501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48726</v>
      </c>
      <c r="T2791" s="43">
        <f ca="1">_xll.BInterpol('Base CDI'!$H$4:$H$28,'Base CDI'!$J$4:$J$29,S2791,"Cubic","Extrapolate=Linear","MultiX=Average","Skip=True","Sort=True")</f>
        <v>13.819312388287129</v>
      </c>
      <c r="U2791" s="43">
        <f ca="1">_xll.BInterpol('Base CDI'!$H$4:$H$28,'Base CDI'!$I$4:$I$29,S2791,"Cubic","Extrapolate=Linear","MultiX=Average","Skip=True","Sort=True")</f>
        <v>13.798283559737266</v>
      </c>
    </row>
    <row r="2792" spans="16:21" x14ac:dyDescent="0.25">
      <c r="P2792" s="10">
        <v>38569</v>
      </c>
      <c r="Q2792">
        <v>13.12218</v>
      </c>
      <c r="S2792" s="42">
        <f t="shared" ca="1" si="48"/>
        <v>48727</v>
      </c>
      <c r="T2792" s="43">
        <f ca="1">_xll.BInterpol('Base CDI'!$H$4:$H$28,'Base CDI'!$J$4:$J$29,S2792,"Cubic","Extrapolate=Linear","MultiX=Average","Skip=True","Sort=True")</f>
        <v>13.819372537691882</v>
      </c>
      <c r="U2792" s="43">
        <f ca="1">_xll.BInterpol('Base CDI'!$H$4:$H$28,'Base CDI'!$I$4:$I$29,S2792,"Cubic","Extrapolate=Linear","MultiX=Average","Skip=True","Sort=True")</f>
        <v>13.79835490496602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48728</v>
      </c>
      <c r="T2793" s="43">
        <f ca="1">_xll.BInterpol('Base CDI'!$H$4:$H$28,'Base CDI'!$J$4:$J$29,S2793,"Cubic","Extrapolate=Linear","MultiX=Average","Skip=True","Sort=True")</f>
        <v>13.819432441240769</v>
      </c>
      <c r="U2793" s="43">
        <f ca="1">_xll.BInterpol('Base CDI'!$H$4:$H$28,'Base CDI'!$I$4:$I$29,S2793,"Cubic","Extrapolate=Linear","MultiX=Average","Skip=True","Sort=True")</f>
        <v>13.798425972713042</v>
      </c>
    </row>
    <row r="2794" spans="16:21" x14ac:dyDescent="0.25">
      <c r="P2794" s="10">
        <v>38573</v>
      </c>
      <c r="Q2794">
        <v>13.14091</v>
      </c>
      <c r="S2794" s="42">
        <f t="shared" ca="1" si="48"/>
        <v>48729</v>
      </c>
      <c r="T2794" s="43">
        <f ca="1">_xll.BInterpol('Base CDI'!$H$4:$H$28,'Base CDI'!$J$4:$J$29,S2794,"Cubic","Extrapolate=Linear","MultiX=Average","Skip=True","Sort=True")</f>
        <v>13.819492099099394</v>
      </c>
      <c r="U2794" s="43">
        <f ca="1">_xll.BInterpol('Base CDI'!$H$4:$H$28,'Base CDI'!$I$4:$I$29,S2794,"Cubic","Extrapolate=Linear","MultiX=Average","Skip=True","Sort=True")</f>
        <v>13.798496763200619</v>
      </c>
    </row>
    <row r="2795" spans="16:21" x14ac:dyDescent="0.25">
      <c r="P2795" s="10">
        <v>38574</v>
      </c>
      <c r="Q2795">
        <v>13.15028</v>
      </c>
      <c r="S2795" s="42">
        <f t="shared" ca="1" si="48"/>
        <v>48730</v>
      </c>
      <c r="T2795" s="43">
        <f ca="1">_xll.BInterpol('Base CDI'!$H$4:$H$28,'Base CDI'!$J$4:$J$29,S2795,"Cubic","Extrapolate=Linear","MultiX=Average","Skip=True","Sort=True")</f>
        <v>13.819551511433358</v>
      </c>
      <c r="U2795" s="43">
        <f ca="1">_xll.BInterpol('Base CDI'!$H$4:$H$28,'Base CDI'!$I$4:$I$29,S2795,"Cubic","Extrapolate=Linear","MultiX=Average","Skip=True","Sort=True")</f>
        <v>13.798567276651033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48731</v>
      </c>
      <c r="T2796" s="43">
        <f ca="1">_xll.BInterpol('Base CDI'!$H$4:$H$28,'Base CDI'!$J$4:$J$29,S2796,"Cubic","Extrapolate=Linear","MultiX=Average","Skip=True","Sort=True")</f>
        <v>13.819610678408262</v>
      </c>
      <c r="U2796" s="43">
        <f ca="1">_xll.BInterpol('Base CDI'!$H$4:$H$28,'Base CDI'!$I$4:$I$29,S2796,"Cubic","Extrapolate=Linear","MultiX=Average","Skip=True","Sort=True")</f>
        <v>13.798637513286565</v>
      </c>
    </row>
    <row r="2797" spans="16:21" x14ac:dyDescent="0.25">
      <c r="P2797" s="10">
        <v>38576</v>
      </c>
      <c r="Q2797">
        <v>13.16905</v>
      </c>
      <c r="S2797" s="42">
        <f t="shared" ca="1" si="48"/>
        <v>48732</v>
      </c>
      <c r="T2797" s="43">
        <f ca="1">_xll.BInterpol('Base CDI'!$H$4:$H$28,'Base CDI'!$J$4:$J$29,S2797,"Cubic","Extrapolate=Linear","MultiX=Average","Skip=True","Sort=True")</f>
        <v>13.819669600189707</v>
      </c>
      <c r="U2797" s="43">
        <f ca="1">_xll.BInterpol('Base CDI'!$H$4:$H$28,'Base CDI'!$I$4:$I$29,S2797,"Cubic","Extrapolate=Linear","MultiX=Average","Skip=True","Sort=True")</f>
        <v>13.798707473329499</v>
      </c>
    </row>
    <row r="2798" spans="16:21" x14ac:dyDescent="0.25">
      <c r="P2798" s="10">
        <v>38579</v>
      </c>
      <c r="Q2798">
        <v>13.17844</v>
      </c>
      <c r="S2798" s="42">
        <f t="shared" ca="1" si="48"/>
        <v>48733</v>
      </c>
      <c r="T2798" s="43">
        <f ca="1">_xll.BInterpol('Base CDI'!$H$4:$H$28,'Base CDI'!$J$4:$J$29,S2798,"Cubic","Extrapolate=Linear","MultiX=Average","Skip=True","Sort=True")</f>
        <v>13.819728276943296</v>
      </c>
      <c r="U2798" s="43">
        <f ca="1">_xll.BInterpol('Base CDI'!$H$4:$H$28,'Base CDI'!$I$4:$I$29,S2798,"Cubic","Extrapolate=Linear","MultiX=Average","Skip=True","Sort=True")</f>
        <v>13.798777157002119</v>
      </c>
    </row>
    <row r="2799" spans="16:21" x14ac:dyDescent="0.25">
      <c r="P2799" s="10">
        <v>38580</v>
      </c>
      <c r="Q2799">
        <v>13.18783</v>
      </c>
      <c r="S2799" s="42">
        <f t="shared" ca="1" si="48"/>
        <v>48734</v>
      </c>
      <c r="T2799" s="43">
        <f ca="1">_xll.BInterpol('Base CDI'!$H$4:$H$28,'Base CDI'!$J$4:$J$29,S2799,"Cubic","Extrapolate=Linear","MultiX=Average","Skip=True","Sort=True")</f>
        <v>13.819786708834627</v>
      </c>
      <c r="U2799" s="43">
        <f ca="1">_xll.BInterpol('Base CDI'!$H$4:$H$28,'Base CDI'!$I$4:$I$29,S2799,"Cubic","Extrapolate=Linear","MultiX=Average","Skip=True","Sort=True")</f>
        <v>13.798846564526707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48735</v>
      </c>
      <c r="T2800" s="43">
        <f ca="1">_xll.BInterpol('Base CDI'!$H$4:$H$28,'Base CDI'!$J$4:$J$29,S2800,"Cubic","Extrapolate=Linear","MultiX=Average","Skip=True","Sort=True")</f>
        <v>13.819844896029306</v>
      </c>
      <c r="U2800" s="43">
        <f ca="1">_xll.BInterpol('Base CDI'!$H$4:$H$28,'Base CDI'!$I$4:$I$29,S2800,"Cubic","Extrapolate=Linear","MultiX=Average","Skip=True","Sort=True")</f>
        <v>13.798915696125547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48736</v>
      </c>
      <c r="T2801" s="43">
        <f ca="1">_xll.BInterpol('Base CDI'!$H$4:$H$28,'Base CDI'!$J$4:$J$29,S2801,"Cubic","Extrapolate=Linear","MultiX=Average","Skip=True","Sort=True")</f>
        <v>13.819902838692931</v>
      </c>
      <c r="U2801" s="43">
        <f ca="1">_xll.BInterpol('Base CDI'!$H$4:$H$28,'Base CDI'!$I$4:$I$29,S2801,"Cubic","Extrapolate=Linear","MultiX=Average","Skip=True","Sort=True")</f>
        <v>13.798984552020922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48737</v>
      </c>
      <c r="T2802" s="43">
        <f ca="1">_xll.BInterpol('Base CDI'!$H$4:$H$28,'Base CDI'!$J$4:$J$29,S2802,"Cubic","Extrapolate=Linear","MultiX=Average","Skip=True","Sort=True")</f>
        <v>13.819960536991106</v>
      </c>
      <c r="U2802" s="43">
        <f ca="1">_xll.BInterpol('Base CDI'!$H$4:$H$28,'Base CDI'!$I$4:$I$29,S2802,"Cubic","Extrapolate=Linear","MultiX=Average","Skip=True","Sort=True")</f>
        <v>13.799053132435114</v>
      </c>
    </row>
    <row r="2803" spans="16:21" x14ac:dyDescent="0.25">
      <c r="P2803" s="10">
        <v>38586</v>
      </c>
      <c r="Q2803">
        <v>13.22542</v>
      </c>
      <c r="S2803" s="42">
        <f t="shared" ca="1" si="48"/>
        <v>48738</v>
      </c>
      <c r="T2803" s="43">
        <f ca="1">_xll.BInterpol('Base CDI'!$H$4:$H$28,'Base CDI'!$J$4:$J$29,S2803,"Cubic","Extrapolate=Linear","MultiX=Average","Skip=True","Sort=True")</f>
        <v>13.820017991089429</v>
      </c>
      <c r="U2803" s="43">
        <f ca="1">_xll.BInterpol('Base CDI'!$H$4:$H$28,'Base CDI'!$I$4:$I$29,S2803,"Cubic","Extrapolate=Linear","MultiX=Average","Skip=True","Sort=True")</f>
        <v>13.799121437590406</v>
      </c>
    </row>
    <row r="2804" spans="16:21" x14ac:dyDescent="0.25">
      <c r="P2804" s="10">
        <v>38587</v>
      </c>
      <c r="Q2804">
        <v>13.23485</v>
      </c>
      <c r="S2804" s="42">
        <f t="shared" ca="1" si="48"/>
        <v>48739</v>
      </c>
      <c r="T2804" s="43">
        <f ca="1">_xll.BInterpol('Base CDI'!$H$4:$H$28,'Base CDI'!$J$4:$J$29,S2804,"Cubic","Extrapolate=Linear","MultiX=Average","Skip=True","Sort=True")</f>
        <v>13.820075201153506</v>
      </c>
      <c r="U2804" s="43">
        <f ca="1">_xll.BInterpol('Base CDI'!$H$4:$H$28,'Base CDI'!$I$4:$I$29,S2804,"Cubic","Extrapolate=Linear","MultiX=Average","Skip=True","Sort=True")</f>
        <v>13.799189467709081</v>
      </c>
    </row>
    <row r="2805" spans="16:21" x14ac:dyDescent="0.25">
      <c r="P2805" s="10">
        <v>38588</v>
      </c>
      <c r="Q2805">
        <v>13.24428</v>
      </c>
      <c r="S2805" s="42">
        <f t="shared" ca="1" si="48"/>
        <v>48740</v>
      </c>
      <c r="T2805" s="43">
        <f ca="1">_xll.BInterpol('Base CDI'!$H$4:$H$28,'Base CDI'!$J$4:$J$29,S2805,"Cubic","Extrapolate=Linear","MultiX=Average","Skip=True","Sort=True")</f>
        <v>13.820132167348934</v>
      </c>
      <c r="U2805" s="43">
        <f ca="1">_xll.BInterpol('Base CDI'!$H$4:$H$28,'Base CDI'!$I$4:$I$29,S2805,"Cubic","Extrapolate=Linear","MultiX=Average","Skip=True","Sort=True")</f>
        <v>13.799257223013422</v>
      </c>
    </row>
    <row r="2806" spans="16:21" x14ac:dyDescent="0.25">
      <c r="P2806" s="10">
        <v>38589</v>
      </c>
      <c r="Q2806">
        <v>13.25372</v>
      </c>
      <c r="S2806" s="42">
        <f t="shared" ca="1" si="48"/>
        <v>48741</v>
      </c>
      <c r="T2806" s="43">
        <f ca="1">_xll.BInterpol('Base CDI'!$H$4:$H$28,'Base CDI'!$J$4:$J$29,S2806,"Cubic","Extrapolate=Linear","MultiX=Average","Skip=True","Sort=True")</f>
        <v>13.820188889841317</v>
      </c>
      <c r="U2806" s="43">
        <f ca="1">_xll.BInterpol('Base CDI'!$H$4:$H$28,'Base CDI'!$I$4:$I$29,S2806,"Cubic","Extrapolate=Linear","MultiX=Average","Skip=True","Sort=True")</f>
        <v>13.799324703725713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48742</v>
      </c>
      <c r="T2807" s="43">
        <f ca="1">_xll.BInterpol('Base CDI'!$H$4:$H$28,'Base CDI'!$J$4:$J$29,S2807,"Cubic","Extrapolate=Linear","MultiX=Average","Skip=True","Sort=True")</f>
        <v>13.820245368796256</v>
      </c>
      <c r="U2807" s="43">
        <f ca="1">_xll.BInterpol('Base CDI'!$H$4:$H$28,'Base CDI'!$I$4:$I$29,S2807,"Cubic","Extrapolate=Linear","MultiX=Average","Skip=True","Sort=True")</f>
        <v>13.799391910068236</v>
      </c>
    </row>
    <row r="2808" spans="16:21" x14ac:dyDescent="0.25">
      <c r="P2808" s="10">
        <v>38593</v>
      </c>
      <c r="Q2808">
        <v>13.27262</v>
      </c>
      <c r="S2808" s="42">
        <f t="shared" ca="1" si="48"/>
        <v>48743</v>
      </c>
      <c r="T2808" s="43">
        <f ca="1">_xll.BInterpol('Base CDI'!$H$4:$H$28,'Base CDI'!$J$4:$J$29,S2808,"Cubic","Extrapolate=Linear","MultiX=Average","Skip=True","Sort=True")</f>
        <v>13.820301604379351</v>
      </c>
      <c r="U2808" s="43">
        <f ca="1">_xll.BInterpol('Base CDI'!$H$4:$H$28,'Base CDI'!$I$4:$I$29,S2808,"Cubic","Extrapolate=Linear","MultiX=Average","Skip=True","Sort=True")</f>
        <v>13.799458842263274</v>
      </c>
    </row>
    <row r="2809" spans="16:21" x14ac:dyDescent="0.25">
      <c r="P2809" s="10">
        <v>38594</v>
      </c>
      <c r="Q2809">
        <v>13.28209</v>
      </c>
      <c r="S2809" s="42">
        <f t="shared" ca="1" si="48"/>
        <v>48744</v>
      </c>
      <c r="T2809" s="43">
        <f ca="1">_xll.BInterpol('Base CDI'!$H$4:$H$28,'Base CDI'!$J$4:$J$29,S2809,"Cubic","Extrapolate=Linear","MultiX=Average","Skip=True","Sort=True")</f>
        <v>13.820357596756205</v>
      </c>
      <c r="U2809" s="43">
        <f ca="1">_xll.BInterpol('Base CDI'!$H$4:$H$28,'Base CDI'!$I$4:$I$29,S2809,"Cubic","Extrapolate=Linear","MultiX=Average","Skip=True","Sort=True")</f>
        <v>13.799525500533109</v>
      </c>
    </row>
    <row r="2810" spans="16:21" x14ac:dyDescent="0.25">
      <c r="P2810" s="10">
        <v>38595</v>
      </c>
      <c r="Q2810">
        <v>13.29156</v>
      </c>
      <c r="S2810" s="42">
        <f t="shared" ca="1" si="48"/>
        <v>48745</v>
      </c>
      <c r="T2810" s="43">
        <f ca="1">_xll.BInterpol('Base CDI'!$H$4:$H$28,'Base CDI'!$J$4:$J$29,S2810,"Cubic","Extrapolate=Linear","MultiX=Average","Skip=True","Sort=True")</f>
        <v>13.820413346092419</v>
      </c>
      <c r="U2810" s="43">
        <f ca="1">_xll.BInterpol('Base CDI'!$H$4:$H$28,'Base CDI'!$I$4:$I$29,S2810,"Cubic","Extrapolate=Linear","MultiX=Average","Skip=True","Sort=True")</f>
        <v>13.799591885100027</v>
      </c>
    </row>
    <row r="2811" spans="16:21" x14ac:dyDescent="0.25">
      <c r="P2811" s="10">
        <v>38596</v>
      </c>
      <c r="Q2811">
        <v>13.30105</v>
      </c>
      <c r="S2811" s="42">
        <f t="shared" ca="1" si="48"/>
        <v>48746</v>
      </c>
      <c r="T2811" s="43">
        <f ca="1">_xll.BInterpol('Base CDI'!$H$4:$H$28,'Base CDI'!$J$4:$J$29,S2811,"Cubic","Extrapolate=Linear","MultiX=Average","Skip=True","Sort=True")</f>
        <v>13.820468852553596</v>
      </c>
      <c r="U2811" s="43">
        <f ca="1">_xll.BInterpol('Base CDI'!$H$4:$H$28,'Base CDI'!$I$4:$I$29,S2811,"Cubic","Extrapolate=Linear","MultiX=Average","Skip=True","Sort=True")</f>
        <v>13.799657996186308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48747</v>
      </c>
      <c r="T2812" s="43">
        <f ca="1">_xll.BInterpol('Base CDI'!$H$4:$H$28,'Base CDI'!$J$4:$J$29,S2812,"Cubic","Extrapolate=Linear","MultiX=Average","Skip=True","Sort=True")</f>
        <v>13.820524116305336</v>
      </c>
      <c r="U2812" s="43">
        <f ca="1">_xll.BInterpol('Base CDI'!$H$4:$H$28,'Base CDI'!$I$4:$I$29,S2812,"Cubic","Extrapolate=Linear","MultiX=Average","Skip=True","Sort=True")</f>
        <v>13.799723834014237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48748</v>
      </c>
      <c r="T2813" s="43">
        <f ca="1">_xll.BInterpol('Base CDI'!$H$4:$H$28,'Base CDI'!$J$4:$J$29,S2813,"Cubic","Extrapolate=Linear","MultiX=Average","Skip=True","Sort=True")</f>
        <v>13.820579137513239</v>
      </c>
      <c r="U2813" s="43">
        <f ca="1">_xll.BInterpol('Base CDI'!$H$4:$H$28,'Base CDI'!$I$4:$I$29,S2813,"Cubic","Extrapolate=Linear","MultiX=Average","Skip=True","Sort=True")</f>
        <v>13.799789398806096</v>
      </c>
    </row>
    <row r="2814" spans="16:21" x14ac:dyDescent="0.25">
      <c r="P2814" s="10">
        <v>38601</v>
      </c>
      <c r="Q2814">
        <v>13.32959</v>
      </c>
      <c r="S2814" s="42">
        <f t="shared" ca="1" si="48"/>
        <v>48749</v>
      </c>
      <c r="T2814" s="43">
        <f ca="1">_xll.BInterpol('Base CDI'!$H$4:$H$28,'Base CDI'!$J$4:$J$29,S2814,"Cubic","Extrapolate=Linear","MultiX=Average","Skip=True","Sort=True")</f>
        <v>13.820633916342908</v>
      </c>
      <c r="U2814" s="43">
        <f ca="1">_xll.BInterpol('Base CDI'!$H$4:$H$28,'Base CDI'!$I$4:$I$29,S2814,"Cubic","Extrapolate=Linear","MultiX=Average","Skip=True","Sort=True")</f>
        <v>13.799854690784169</v>
      </c>
    </row>
    <row r="2815" spans="16:21" x14ac:dyDescent="0.25">
      <c r="P2815" s="10">
        <v>38603</v>
      </c>
      <c r="Q2815">
        <v>13.3391</v>
      </c>
      <c r="S2815" s="42">
        <f t="shared" ca="1" si="48"/>
        <v>48750</v>
      </c>
      <c r="T2815" s="43">
        <f ca="1">_xll.BInterpol('Base CDI'!$H$4:$H$28,'Base CDI'!$J$4:$J$29,S2815,"Cubic","Extrapolate=Linear","MultiX=Average","Skip=True","Sort=True")</f>
        <v>13.820688452959946</v>
      </c>
      <c r="U2815" s="43">
        <f ca="1">_xll.BInterpol('Base CDI'!$H$4:$H$28,'Base CDI'!$I$4:$I$29,S2815,"Cubic","Extrapolate=Linear","MultiX=Average","Skip=True","Sort=True")</f>
        <v>13.799919710170737</v>
      </c>
    </row>
    <row r="2816" spans="16:21" x14ac:dyDescent="0.25">
      <c r="P2816" s="10">
        <v>38604</v>
      </c>
      <c r="Q2816">
        <v>13.34862</v>
      </c>
      <c r="S2816" s="42">
        <f t="shared" ca="1" si="48"/>
        <v>48751</v>
      </c>
      <c r="T2816" s="43">
        <f ca="1">_xll.BInterpol('Base CDI'!$H$4:$H$28,'Base CDI'!$J$4:$J$29,S2816,"Cubic","Extrapolate=Linear","MultiX=Average","Skip=True","Sort=True")</f>
        <v>13.820742747529952</v>
      </c>
      <c r="U2816" s="43">
        <f ca="1">_xll.BInterpol('Base CDI'!$H$4:$H$28,'Base CDI'!$I$4:$I$29,S2816,"Cubic","Extrapolate=Linear","MultiX=Average","Skip=True","Sort=True")</f>
        <v>13.799984457188085</v>
      </c>
    </row>
    <row r="2817" spans="16:21" x14ac:dyDescent="0.25">
      <c r="P2817" s="10">
        <v>38607</v>
      </c>
      <c r="Q2817">
        <v>13.35815</v>
      </c>
      <c r="S2817" s="42">
        <f t="shared" ca="1" si="48"/>
        <v>48752</v>
      </c>
      <c r="T2817" s="43">
        <f ca="1">_xll.BInterpol('Base CDI'!$H$4:$H$28,'Base CDI'!$J$4:$J$29,S2817,"Cubic","Extrapolate=Linear","MultiX=Average","Skip=True","Sort=True")</f>
        <v>13.820796800218528</v>
      </c>
      <c r="U2817" s="43">
        <f ca="1">_xll.BInterpol('Base CDI'!$H$4:$H$28,'Base CDI'!$I$4:$I$29,S2817,"Cubic","Extrapolate=Linear","MultiX=Average","Skip=True","Sort=True")</f>
        <v>13.800048932058495</v>
      </c>
    </row>
    <row r="2818" spans="16:21" x14ac:dyDescent="0.25">
      <c r="P2818" s="10">
        <v>38608</v>
      </c>
      <c r="Q2818">
        <v>13.36768</v>
      </c>
      <c r="S2818" s="42">
        <f t="shared" ca="1" si="48"/>
        <v>48753</v>
      </c>
      <c r="T2818" s="43">
        <f ca="1">_xll.BInterpol('Base CDI'!$H$4:$H$28,'Base CDI'!$J$4:$J$29,S2818,"Cubic","Extrapolate=Linear","MultiX=Average","Skip=True","Sort=True")</f>
        <v>13.820850611191274</v>
      </c>
      <c r="U2818" s="43">
        <f ca="1">_xll.BInterpol('Base CDI'!$H$4:$H$28,'Base CDI'!$I$4:$I$29,S2818,"Cubic","Extrapolate=Linear","MultiX=Average","Skip=True","Sort=True")</f>
        <v>13.800113135004249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48754</v>
      </c>
      <c r="T2819" s="43">
        <f ca="1">_xll.BInterpol('Base CDI'!$H$4:$H$28,'Base CDI'!$J$4:$J$29,S2819,"Cubic","Extrapolate=Linear","MultiX=Average","Skip=True","Sort=True")</f>
        <v>13.820904180613795</v>
      </c>
      <c r="U2819" s="43">
        <f ca="1">_xll.BInterpol('Base CDI'!$H$4:$H$28,'Base CDI'!$I$4:$I$29,S2819,"Cubic","Extrapolate=Linear","MultiX=Average","Skip=True","Sort=True")</f>
        <v>13.800177066247631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48755</v>
      </c>
      <c r="T2820" s="43">
        <f ca="1">_xll.BInterpol('Base CDI'!$H$4:$H$28,'Base CDI'!$J$4:$J$29,S2820,"Cubic","Extrapolate=Linear","MultiX=Average","Skip=True","Sort=True")</f>
        <v>13.82095750865169</v>
      </c>
      <c r="U2820" s="43">
        <f ca="1">_xll.BInterpol('Base CDI'!$H$4:$H$28,'Base CDI'!$I$4:$I$29,S2820,"Cubic","Extrapolate=Linear","MultiX=Average","Skip=True","Sort=True")</f>
        <v>13.800240726010927</v>
      </c>
    </row>
    <row r="2821" spans="16:21" x14ac:dyDescent="0.25">
      <c r="P2821" s="10">
        <v>38611</v>
      </c>
      <c r="Q2821">
        <v>13.39621</v>
      </c>
      <c r="S2821" s="42">
        <f t="shared" ca="1" si="48"/>
        <v>48756</v>
      </c>
      <c r="T2821" s="43">
        <f ca="1">_xll.BInterpol('Base CDI'!$H$4:$H$28,'Base CDI'!$J$4:$J$29,S2821,"Cubic","Extrapolate=Linear","MultiX=Average","Skip=True","Sort=True")</f>
        <v>13.821010595470561</v>
      </c>
      <c r="U2821" s="43">
        <f ca="1">_xll.BInterpol('Base CDI'!$H$4:$H$28,'Base CDI'!$I$4:$I$29,S2821,"Cubic","Extrapolate=Linear","MultiX=Average","Skip=True","Sort=True")</f>
        <v>13.800304114516415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48757</v>
      </c>
      <c r="T2822" s="43">
        <f ca="1">_xll.BInterpol('Base CDI'!$H$4:$H$28,'Base CDI'!$J$4:$J$29,S2822,"Cubic","Extrapolate=Linear","MultiX=Average","Skip=True","Sort=True")</f>
        <v>13.82106344123601</v>
      </c>
      <c r="U2822" s="43">
        <f ca="1">_xll.BInterpol('Base CDI'!$H$4:$H$28,'Base CDI'!$I$4:$I$29,S2822,"Cubic","Extrapolate=Linear","MultiX=Average","Skip=True","Sort=True")</f>
        <v>13.800367231986378</v>
      </c>
    </row>
    <row r="2823" spans="16:21" x14ac:dyDescent="0.25">
      <c r="P2823" s="10">
        <v>38615</v>
      </c>
      <c r="Q2823">
        <v>13.41513</v>
      </c>
      <c r="S2823" s="42">
        <f t="shared" ca="1" si="48"/>
        <v>48758</v>
      </c>
      <c r="T2823" s="43">
        <f ca="1">_xll.BInterpol('Base CDI'!$H$4:$H$28,'Base CDI'!$J$4:$J$29,S2823,"Cubic","Extrapolate=Linear","MultiX=Average","Skip=True","Sort=True")</f>
        <v>13.821116046113637</v>
      </c>
      <c r="U2823" s="43">
        <f ca="1">_xll.BInterpol('Base CDI'!$H$4:$H$28,'Base CDI'!$I$4:$I$29,S2823,"Cubic","Extrapolate=Linear","MultiX=Average","Skip=True","Sort=True")</f>
        <v>13.800430078643103</v>
      </c>
    </row>
    <row r="2824" spans="16:21" x14ac:dyDescent="0.25">
      <c r="P2824" s="10">
        <v>38616</v>
      </c>
      <c r="Q2824">
        <v>13.42459</v>
      </c>
      <c r="S2824" s="42">
        <f t="shared" ca="1" si="48"/>
        <v>48759</v>
      </c>
      <c r="T2824" s="43">
        <f ca="1">_xll.BInterpol('Base CDI'!$H$4:$H$28,'Base CDI'!$J$4:$J$29,S2824,"Cubic","Extrapolate=Linear","MultiX=Average","Skip=True","Sort=True")</f>
        <v>13.821168410269044</v>
      </c>
      <c r="U2824" s="43">
        <f ca="1">_xll.BInterpol('Base CDI'!$H$4:$H$28,'Base CDI'!$I$4:$I$29,S2824,"Cubic","Extrapolate=Linear","MultiX=Average","Skip=True","Sort=True")</f>
        <v>13.800492654708872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48760</v>
      </c>
      <c r="T2825" s="43">
        <f ca="1">_xll.BInterpol('Base CDI'!$H$4:$H$28,'Base CDI'!$J$4:$J$29,S2825,"Cubic","Extrapolate=Linear","MultiX=Average","Skip=True","Sort=True")</f>
        <v>13.821220533867834</v>
      </c>
      <c r="U2825" s="43">
        <f ca="1">_xll.BInterpol('Base CDI'!$H$4:$H$28,'Base CDI'!$I$4:$I$29,S2825,"Cubic","Extrapolate=Linear","MultiX=Average","Skip=True","Sort=True")</f>
        <v>13.800554960405966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48761</v>
      </c>
      <c r="T2826" s="43">
        <f ca="1">_xll.BInterpol('Base CDI'!$H$4:$H$28,'Base CDI'!$J$4:$J$29,S2826,"Cubic","Extrapolate=Linear","MultiX=Average","Skip=True","Sort=True")</f>
        <v>13.821272417075606</v>
      </c>
      <c r="U2826" s="43">
        <f ca="1">_xll.BInterpol('Base CDI'!$H$4:$H$28,'Base CDI'!$I$4:$I$29,S2826,"Cubic","Extrapolate=Linear","MultiX=Average","Skip=True","Sort=True")</f>
        <v>13.80061699595667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48762</v>
      </c>
      <c r="T2827" s="43">
        <f ca="1">_xll.BInterpol('Base CDI'!$H$4:$H$28,'Base CDI'!$J$4:$J$29,S2827,"Cubic","Extrapolate=Linear","MultiX=Average","Skip=True","Sort=True")</f>
        <v>13.821324060057963</v>
      </c>
      <c r="U2827" s="43">
        <f ca="1">_xll.BInterpol('Base CDI'!$H$4:$H$28,'Base CDI'!$I$4:$I$29,S2827,"Cubic","Extrapolate=Linear","MultiX=Average","Skip=True","Sort=True")</f>
        <v>13.800678761583264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48763</v>
      </c>
      <c r="T2828" s="43">
        <f ca="1">_xll.BInterpol('Base CDI'!$H$4:$H$28,'Base CDI'!$J$4:$J$29,S2828,"Cubic","Extrapolate=Linear","MultiX=Average","Skip=True","Sort=True")</f>
        <v>13.821375462980505</v>
      </c>
      <c r="U2828" s="43">
        <f ca="1">_xll.BInterpol('Base CDI'!$H$4:$H$28,'Base CDI'!$I$4:$I$29,S2828,"Cubic","Extrapolate=Linear","MultiX=Average","Skip=True","Sort=True")</f>
        <v>13.800740257508034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48764</v>
      </c>
      <c r="T2829" s="43">
        <f ca="1">_xll.BInterpol('Base CDI'!$H$4:$H$28,'Base CDI'!$J$4:$J$29,S2829,"Cubic","Extrapolate=Linear","MultiX=Average","Skip=True","Sort=True")</f>
        <v>13.821426626008837</v>
      </c>
      <c r="U2829" s="43">
        <f ca="1">_xll.BInterpol('Base CDI'!$H$4:$H$28,'Base CDI'!$I$4:$I$29,S2829,"Cubic","Extrapolate=Linear","MultiX=Average","Skip=True","Sort=True")</f>
        <v>13.800801483953263</v>
      </c>
    </row>
    <row r="2830" spans="16:21" x14ac:dyDescent="0.25">
      <c r="P2830" s="10">
        <v>38624</v>
      </c>
      <c r="Q2830">
        <v>13.48147</v>
      </c>
      <c r="S2830" s="42">
        <f t="shared" ca="1" si="49"/>
        <v>48765</v>
      </c>
      <c r="T2830" s="43">
        <f ca="1">_xll.BInterpol('Base CDI'!$H$4:$H$28,'Base CDI'!$J$4:$J$29,S2830,"Cubic","Extrapolate=Linear","MultiX=Average","Skip=True","Sort=True")</f>
        <v>13.821477549308556</v>
      </c>
      <c r="U2830" s="43">
        <f ca="1">_xll.BInterpol('Base CDI'!$H$4:$H$28,'Base CDI'!$I$4:$I$29,S2830,"Cubic","Extrapolate=Linear","MultiX=Average","Skip=True","Sort=True")</f>
        <v>13.800862441141231</v>
      </c>
    </row>
    <row r="2831" spans="16:21" x14ac:dyDescent="0.25">
      <c r="P2831" s="10">
        <v>38625</v>
      </c>
      <c r="Q2831">
        <v>13.49098</v>
      </c>
      <c r="S2831" s="42">
        <f t="shared" ca="1" si="49"/>
        <v>48766</v>
      </c>
      <c r="T2831" s="43">
        <f ca="1">_xll.BInterpol('Base CDI'!$H$4:$H$28,'Base CDI'!$J$4:$J$29,S2831,"Cubic","Extrapolate=Linear","MultiX=Average","Skip=True","Sort=True")</f>
        <v>13.821528233045266</v>
      </c>
      <c r="U2831" s="43">
        <f ca="1">_xll.BInterpol('Base CDI'!$H$4:$H$28,'Base CDI'!$I$4:$I$29,S2831,"Cubic","Extrapolate=Linear","MultiX=Average","Skip=True","Sort=True")</f>
        <v>13.800923129294224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48767</v>
      </c>
      <c r="T2832" s="43">
        <f ca="1">_xll.BInterpol('Base CDI'!$H$4:$H$28,'Base CDI'!$J$4:$J$29,S2832,"Cubic","Extrapolate=Linear","MultiX=Average","Skip=True","Sort=True")</f>
        <v>13.821578677384567</v>
      </c>
      <c r="U2832" s="43">
        <f ca="1">_xll.BInterpol('Base CDI'!$H$4:$H$28,'Base CDI'!$I$4:$I$29,S2832,"Cubic","Extrapolate=Linear","MultiX=Average","Skip=True","Sort=True")</f>
        <v>13.800983548634525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48768</v>
      </c>
      <c r="T2833" s="43">
        <f ca="1">_xll.BInterpol('Base CDI'!$H$4:$H$28,'Base CDI'!$J$4:$J$29,S2833,"Cubic","Extrapolate=Linear","MultiX=Average","Skip=True","Sort=True")</f>
        <v>13.82162888249206</v>
      </c>
      <c r="U2833" s="43">
        <f ca="1">_xll.BInterpol('Base CDI'!$H$4:$H$28,'Base CDI'!$I$4:$I$29,S2833,"Cubic","Extrapolate=Linear","MultiX=Average","Skip=True","Sort=True")</f>
        <v>13.801043699384413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48769</v>
      </c>
      <c r="T2834" s="43">
        <f ca="1">_xll.BInterpol('Base CDI'!$H$4:$H$28,'Base CDI'!$J$4:$J$29,S2834,"Cubic","Extrapolate=Linear","MultiX=Average","Skip=True","Sort=True")</f>
        <v>13.821678848533351</v>
      </c>
      <c r="U2834" s="43">
        <f ca="1">_xll.BInterpol('Base CDI'!$H$4:$H$28,'Base CDI'!$I$4:$I$29,S2834,"Cubic","Extrapolate=Linear","MultiX=Average","Skip=True","Sort=True")</f>
        <v>13.801103581766176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48770</v>
      </c>
      <c r="T2835" s="43">
        <f ca="1">_xll.BInterpol('Base CDI'!$H$4:$H$28,'Base CDI'!$J$4:$J$29,S2835,"Cubic","Extrapolate=Linear","MultiX=Average","Skip=True","Sort=True")</f>
        <v>13.821728575674037</v>
      </c>
      <c r="U2835" s="43">
        <f ca="1">_xll.BInterpol('Base CDI'!$H$4:$H$28,'Base CDI'!$I$4:$I$29,S2835,"Cubic","Extrapolate=Linear","MultiX=Average","Skip=True","Sort=True")</f>
        <v>13.801163196002095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48771</v>
      </c>
      <c r="T2836" s="43">
        <f ca="1">_xll.BInterpol('Base CDI'!$H$4:$H$28,'Base CDI'!$J$4:$J$29,S2836,"Cubic","Extrapolate=Linear","MultiX=Average","Skip=True","Sort=True")</f>
        <v>13.821778064079719</v>
      </c>
      <c r="U2836" s="43">
        <f ca="1">_xll.BInterpol('Base CDI'!$H$4:$H$28,'Base CDI'!$I$4:$I$29,S2836,"Cubic","Extrapolate=Linear","MultiX=Average","Skip=True","Sort=True")</f>
        <v>13.801222542314452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48772</v>
      </c>
      <c r="T2837" s="43">
        <f ca="1">_xll.BInterpol('Base CDI'!$H$4:$H$28,'Base CDI'!$J$4:$J$29,S2837,"Cubic","Extrapolate=Linear","MultiX=Average","Skip=True","Sort=True")</f>
        <v>13.821827313916002</v>
      </c>
      <c r="U2837" s="43">
        <f ca="1">_xll.BInterpol('Base CDI'!$H$4:$H$28,'Base CDI'!$I$4:$I$29,S2837,"Cubic","Extrapolate=Linear","MultiX=Average","Skip=True","Sort=True")</f>
        <v>13.801281620925533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48773</v>
      </c>
      <c r="T2838" s="43">
        <f ca="1">_xll.BInterpol('Base CDI'!$H$4:$H$28,'Base CDI'!$J$4:$J$29,S2838,"Cubic","Extrapolate=Linear","MultiX=Average","Skip=True","Sort=True")</f>
        <v>13.821876325348484</v>
      </c>
      <c r="U2838" s="43">
        <f ca="1">_xll.BInterpol('Base CDI'!$H$4:$H$28,'Base CDI'!$I$4:$I$29,S2838,"Cubic","Extrapolate=Linear","MultiX=Average","Skip=True","Sort=True")</f>
        <v>13.801340432057616</v>
      </c>
    </row>
    <row r="2839" spans="16:21" x14ac:dyDescent="0.25">
      <c r="P2839" s="10">
        <v>38638</v>
      </c>
      <c r="Q2839">
        <v>13.56725</v>
      </c>
      <c r="S2839" s="42">
        <f t="shared" ca="1" si="49"/>
        <v>48774</v>
      </c>
      <c r="T2839" s="43">
        <f ca="1">_xll.BInterpol('Base CDI'!$H$4:$H$28,'Base CDI'!$J$4:$J$29,S2839,"Cubic","Extrapolate=Linear","MultiX=Average","Skip=True","Sort=True")</f>
        <v>13.821925098542767</v>
      </c>
      <c r="U2839" s="43">
        <f ca="1">_xll.BInterpol('Base CDI'!$H$4:$H$28,'Base CDI'!$I$4:$I$29,S2839,"Cubic","Extrapolate=Linear","MultiX=Average","Skip=True","Sort=True")</f>
        <v>13.801398975932988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48775</v>
      </c>
      <c r="T2840" s="43">
        <f ca="1">_xll.BInterpol('Base CDI'!$H$4:$H$28,'Base CDI'!$J$4:$J$29,S2840,"Cubic","Extrapolate=Linear","MultiX=Average","Skip=True","Sort=True")</f>
        <v>13.821973633664456</v>
      </c>
      <c r="U2840" s="43">
        <f ca="1">_xll.BInterpol('Base CDI'!$H$4:$H$28,'Base CDI'!$I$4:$I$29,S2840,"Cubic","Extrapolate=Linear","MultiX=Average","Skip=True","Sort=True")</f>
        <v>13.801457252773931</v>
      </c>
    </row>
    <row r="2841" spans="16:21" x14ac:dyDescent="0.25">
      <c r="P2841" s="10">
        <v>38642</v>
      </c>
      <c r="Q2841">
        <v>13.58633</v>
      </c>
      <c r="S2841" s="42">
        <f t="shared" ca="1" si="49"/>
        <v>48776</v>
      </c>
      <c r="T2841" s="43">
        <f ca="1">_xll.BInterpol('Base CDI'!$H$4:$H$28,'Base CDI'!$J$4:$J$29,S2841,"Cubic","Extrapolate=Linear","MultiX=Average","Skip=True","Sort=True")</f>
        <v>13.822021930879147</v>
      </c>
      <c r="U2841" s="43">
        <f ca="1">_xll.BInterpol('Base CDI'!$H$4:$H$28,'Base CDI'!$I$4:$I$29,S2841,"Cubic","Extrapolate=Linear","MultiX=Average","Skip=True","Sort=True")</f>
        <v>13.801515262802727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48777</v>
      </c>
      <c r="T2842" s="43">
        <f ca="1">_xll.BInterpol('Base CDI'!$H$4:$H$28,'Base CDI'!$J$4:$J$29,S2842,"Cubic","Extrapolate=Linear","MultiX=Average","Skip=True","Sort=True")</f>
        <v>13.822069990352446</v>
      </c>
      <c r="U2842" s="43">
        <f ca="1">_xll.BInterpol('Base CDI'!$H$4:$H$28,'Base CDI'!$I$4:$I$29,S2842,"Cubic","Extrapolate=Linear","MultiX=Average","Skip=True","Sort=True")</f>
        <v>13.801573006241661</v>
      </c>
    </row>
    <row r="2843" spans="16:21" x14ac:dyDescent="0.25">
      <c r="P2843" s="10">
        <v>38644</v>
      </c>
      <c r="Q2843">
        <v>13.60543</v>
      </c>
      <c r="S2843" s="42">
        <f t="shared" ca="1" si="49"/>
        <v>48778</v>
      </c>
      <c r="T2843" s="43">
        <f ca="1">_xll.BInterpol('Base CDI'!$H$4:$H$28,'Base CDI'!$J$4:$J$29,S2843,"Cubic","Extrapolate=Linear","MultiX=Average","Skip=True","Sort=True")</f>
        <v>13.822117812249951</v>
      </c>
      <c r="U2843" s="43">
        <f ca="1">_xll.BInterpol('Base CDI'!$H$4:$H$28,'Base CDI'!$I$4:$I$29,S2843,"Cubic","Extrapolate=Linear","MultiX=Average","Skip=True","Sort=True")</f>
        <v>13.801630483313014</v>
      </c>
    </row>
    <row r="2844" spans="16:21" x14ac:dyDescent="0.25">
      <c r="P2844" s="10">
        <v>38645</v>
      </c>
      <c r="Q2844">
        <v>13.615</v>
      </c>
      <c r="S2844" s="42">
        <f t="shared" ca="1" si="49"/>
        <v>48779</v>
      </c>
      <c r="T2844" s="43">
        <f ca="1">_xll.BInterpol('Base CDI'!$H$4:$H$28,'Base CDI'!$J$4:$J$29,S2844,"Cubic","Extrapolate=Linear","MultiX=Average","Skip=True","Sort=True")</f>
        <v>13.822165396737267</v>
      </c>
      <c r="U2844" s="43">
        <f ca="1">_xll.BInterpol('Base CDI'!$H$4:$H$28,'Base CDI'!$I$4:$I$29,S2844,"Cubic","Extrapolate=Linear","MultiX=Average","Skip=True","Sort=True")</f>
        <v>13.801687694239071</v>
      </c>
    </row>
    <row r="2845" spans="16:21" x14ac:dyDescent="0.25">
      <c r="P2845" s="10">
        <v>38646</v>
      </c>
      <c r="Q2845">
        <v>13.62435</v>
      </c>
      <c r="S2845" s="42">
        <f t="shared" ca="1" si="49"/>
        <v>48780</v>
      </c>
      <c r="T2845" s="43">
        <f ca="1">_xll.BInterpol('Base CDI'!$H$4:$H$28,'Base CDI'!$J$4:$J$29,S2845,"Cubic","Extrapolate=Linear","MultiX=Average","Skip=True","Sort=True")</f>
        <v>13.822212743979993</v>
      </c>
      <c r="U2845" s="43">
        <f ca="1">_xll.BInterpol('Base CDI'!$H$4:$H$28,'Base CDI'!$I$4:$I$29,S2845,"Cubic","Extrapolate=Linear","MultiX=Average","Skip=True","Sort=True")</f>
        <v>13.801744639242113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48781</v>
      </c>
      <c r="T2846" s="43">
        <f ca="1">_xll.BInterpol('Base CDI'!$H$4:$H$28,'Base CDI'!$J$4:$J$29,S2846,"Cubic","Extrapolate=Linear","MultiX=Average","Skip=True","Sort=True")</f>
        <v>13.822259854143731</v>
      </c>
      <c r="U2846" s="43">
        <f ca="1">_xll.BInterpol('Base CDI'!$H$4:$H$28,'Base CDI'!$I$4:$I$29,S2846,"Cubic","Extrapolate=Linear","MultiX=Average","Skip=True","Sort=True")</f>
        <v>13.801801318544422</v>
      </c>
    </row>
    <row r="2847" spans="16:21" x14ac:dyDescent="0.25">
      <c r="P2847" s="10">
        <v>38650</v>
      </c>
      <c r="Q2847">
        <v>13.64307</v>
      </c>
      <c r="S2847" s="42">
        <f t="shared" ca="1" si="49"/>
        <v>48782</v>
      </c>
      <c r="T2847" s="43">
        <f ca="1">_xll.BInterpol('Base CDI'!$H$4:$H$28,'Base CDI'!$J$4:$J$29,S2847,"Cubic","Extrapolate=Linear","MultiX=Average","Skip=True","Sort=True")</f>
        <v>13.82230672739408</v>
      </c>
      <c r="U2847" s="43">
        <f ca="1">_xll.BInterpol('Base CDI'!$H$4:$H$28,'Base CDI'!$I$4:$I$29,S2847,"Cubic","Extrapolate=Linear","MultiX=Average","Skip=True","Sort=True")</f>
        <v>13.801857732368285</v>
      </c>
    </row>
    <row r="2848" spans="16:21" x14ac:dyDescent="0.25">
      <c r="P2848" s="10">
        <v>38651</v>
      </c>
      <c r="Q2848">
        <v>13.65244</v>
      </c>
      <c r="S2848" s="42">
        <f t="shared" ca="1" si="49"/>
        <v>48783</v>
      </c>
      <c r="T2848" s="43">
        <f ca="1">_xll.BInterpol('Base CDI'!$H$4:$H$28,'Base CDI'!$J$4:$J$29,S2848,"Cubic","Extrapolate=Linear","MultiX=Average","Skip=True","Sort=True")</f>
        <v>13.822353363896646</v>
      </c>
      <c r="U2848" s="43">
        <f ca="1">_xll.BInterpol('Base CDI'!$H$4:$H$28,'Base CDI'!$I$4:$I$29,S2848,"Cubic","Extrapolate=Linear","MultiX=Average","Skip=True","Sort=True")</f>
        <v>13.801913880935981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48784</v>
      </c>
      <c r="T2849" s="43">
        <f ca="1">_xll.BInterpol('Base CDI'!$H$4:$H$28,'Base CDI'!$J$4:$J$29,S2849,"Cubic","Extrapolate=Linear","MultiX=Average","Skip=True","Sort=True")</f>
        <v>13.822399763817028</v>
      </c>
      <c r="U2849" s="43">
        <f ca="1">_xll.BInterpol('Base CDI'!$H$4:$H$28,'Base CDI'!$I$4:$I$29,S2849,"Cubic","Extrapolate=Linear","MultiX=Average","Skip=True","Sort=True")</f>
        <v>13.801969764469796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48785</v>
      </c>
      <c r="T2850" s="43">
        <f ca="1">_xll.BInterpol('Base CDI'!$H$4:$H$28,'Base CDI'!$J$4:$J$29,S2850,"Cubic","Extrapolate=Linear","MultiX=Average","Skip=True","Sort=True")</f>
        <v>13.822445927320828</v>
      </c>
      <c r="U2850" s="43">
        <f ca="1">_xll.BInterpol('Base CDI'!$H$4:$H$28,'Base CDI'!$I$4:$I$29,S2850,"Cubic","Extrapolate=Linear","MultiX=Average","Skip=True","Sort=True")</f>
        <v>13.802025383192012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48786</v>
      </c>
      <c r="T2851" s="43">
        <f ca="1">_xll.BInterpol('Base CDI'!$H$4:$H$28,'Base CDI'!$J$4:$J$29,S2851,"Cubic","Extrapolate=Linear","MultiX=Average","Skip=True","Sort=True")</f>
        <v>13.822491854573647</v>
      </c>
      <c r="U2851" s="43">
        <f ca="1">_xll.BInterpol('Base CDI'!$H$4:$H$28,'Base CDI'!$I$4:$I$29,S2851,"Cubic","Extrapolate=Linear","MultiX=Average","Skip=True","Sort=True")</f>
        <v>13.802080737324911</v>
      </c>
    </row>
    <row r="2852" spans="16:21" x14ac:dyDescent="0.25">
      <c r="P2852" s="10">
        <v>38657</v>
      </c>
      <c r="Q2852">
        <v>13.68998</v>
      </c>
      <c r="S2852" s="42">
        <f t="shared" ca="1" si="49"/>
        <v>48787</v>
      </c>
      <c r="T2852" s="43">
        <f ca="1">_xll.BInterpol('Base CDI'!$H$4:$H$28,'Base CDI'!$J$4:$J$29,S2852,"Cubic","Extrapolate=Linear","MultiX=Average","Skip=True","Sort=True")</f>
        <v>13.822537545741087</v>
      </c>
      <c r="U2852" s="43">
        <f ca="1">_xll.BInterpol('Base CDI'!$H$4:$H$28,'Base CDI'!$I$4:$I$29,S2852,"Cubic","Extrapolate=Linear","MultiX=Average","Skip=True","Sort=True")</f>
        <v>13.802135827090776</v>
      </c>
    </row>
    <row r="2853" spans="16:21" x14ac:dyDescent="0.25">
      <c r="P2853" s="10">
        <v>38659</v>
      </c>
      <c r="Q2853">
        <v>13.69942</v>
      </c>
      <c r="S2853" s="42">
        <f t="shared" ca="1" si="49"/>
        <v>48788</v>
      </c>
      <c r="T2853" s="43">
        <f ca="1">_xll.BInterpol('Base CDI'!$H$4:$H$28,'Base CDI'!$J$4:$J$29,S2853,"Cubic","Extrapolate=Linear","MultiX=Average","Skip=True","Sort=True")</f>
        <v>13.822583000988747</v>
      </c>
      <c r="U2853" s="43">
        <f ca="1">_xll.BInterpol('Base CDI'!$H$4:$H$28,'Base CDI'!$I$4:$I$29,S2853,"Cubic","Extrapolate=Linear","MultiX=Average","Skip=True","Sort=True")</f>
        <v>13.802190652711891</v>
      </c>
    </row>
    <row r="2854" spans="16:21" x14ac:dyDescent="0.25">
      <c r="P2854" s="10">
        <v>38660</v>
      </c>
      <c r="Q2854">
        <v>13.70884</v>
      </c>
      <c r="S2854" s="42">
        <f t="shared" ca="1" si="49"/>
        <v>48789</v>
      </c>
      <c r="T2854" s="43">
        <f ca="1">_xll.BInterpol('Base CDI'!$H$4:$H$28,'Base CDI'!$J$4:$J$29,S2854,"Cubic","Extrapolate=Linear","MultiX=Average","Skip=True","Sort=True")</f>
        <v>13.822628220482231</v>
      </c>
      <c r="U2854" s="43">
        <f ca="1">_xll.BInterpol('Base CDI'!$H$4:$H$28,'Base CDI'!$I$4:$I$29,S2854,"Cubic","Extrapolate=Linear","MultiX=Average","Skip=True","Sort=True")</f>
        <v>13.80224521441054</v>
      </c>
    </row>
    <row r="2855" spans="16:21" x14ac:dyDescent="0.25">
      <c r="P2855" s="10">
        <v>38663</v>
      </c>
      <c r="Q2855">
        <v>13.71829</v>
      </c>
      <c r="S2855" s="42">
        <f t="shared" ca="1" si="49"/>
        <v>48790</v>
      </c>
      <c r="T2855" s="43">
        <f ca="1">_xll.BInterpol('Base CDI'!$H$4:$H$28,'Base CDI'!$J$4:$J$29,S2855,"Cubic","Extrapolate=Linear","MultiX=Average","Skip=True","Sort=True")</f>
        <v>13.822673204387142</v>
      </c>
      <c r="U2855" s="43">
        <f ca="1">_xll.BInterpol('Base CDI'!$H$4:$H$28,'Base CDI'!$I$4:$I$29,S2855,"Cubic","Extrapolate=Linear","MultiX=Average","Skip=True","Sort=True")</f>
        <v>13.802299512409004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48791</v>
      </c>
      <c r="T2856" s="43">
        <f ca="1">_xll.BInterpol('Base CDI'!$H$4:$H$28,'Base CDI'!$J$4:$J$29,S2856,"Cubic","Extrapolate=Linear","MultiX=Average","Skip=True","Sort=True")</f>
        <v>13.822717952869077</v>
      </c>
      <c r="U2856" s="43">
        <f ca="1">_xll.BInterpol('Base CDI'!$H$4:$H$28,'Base CDI'!$I$4:$I$29,S2856,"Cubic","Extrapolate=Linear","MultiX=Average","Skip=True","Sort=True")</f>
        <v>13.802353546929567</v>
      </c>
    </row>
    <row r="2857" spans="16:21" x14ac:dyDescent="0.25">
      <c r="P2857" s="10">
        <v>38665</v>
      </c>
      <c r="Q2857">
        <v>13.73719</v>
      </c>
      <c r="S2857" s="42">
        <f t="shared" ca="1" si="49"/>
        <v>48792</v>
      </c>
      <c r="T2857" s="43">
        <f ca="1">_xll.BInterpol('Base CDI'!$H$4:$H$28,'Base CDI'!$J$4:$J$29,S2857,"Cubic","Extrapolate=Linear","MultiX=Average","Skip=True","Sort=True")</f>
        <v>13.822762466093641</v>
      </c>
      <c r="U2857" s="43">
        <f ca="1">_xll.BInterpol('Base CDI'!$H$4:$H$28,'Base CDI'!$I$4:$I$29,S2857,"Cubic","Extrapolate=Linear","MultiX=Average","Skip=True","Sort=True")</f>
        <v>13.80240731819451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48793</v>
      </c>
      <c r="T2858" s="43">
        <f ca="1">_xll.BInterpol('Base CDI'!$H$4:$H$28,'Base CDI'!$J$4:$J$29,S2858,"Cubic","Extrapolate=Linear","MultiX=Average","Skip=True","Sort=True")</f>
        <v>13.822806744226433</v>
      </c>
      <c r="U2858" s="43">
        <f ca="1">_xll.BInterpol('Base CDI'!$H$4:$H$28,'Base CDI'!$I$4:$I$29,S2858,"Cubic","Extrapolate=Linear","MultiX=Average","Skip=True","Sort=True")</f>
        <v>13.802460826426119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48794</v>
      </c>
      <c r="T2859" s="43">
        <f ca="1">_xll.BInterpol('Base CDI'!$H$4:$H$28,'Base CDI'!$J$4:$J$29,S2859,"Cubic","Extrapolate=Linear","MultiX=Average","Skip=True","Sort=True")</f>
        <v>13.822850787433058</v>
      </c>
      <c r="U2859" s="43">
        <f ca="1">_xll.BInterpol('Base CDI'!$H$4:$H$28,'Base CDI'!$I$4:$I$29,S2859,"Cubic","Extrapolate=Linear","MultiX=Average","Skip=True","Sort=True")</f>
        <v>13.802514071846675</v>
      </c>
    </row>
    <row r="2860" spans="16:21" x14ac:dyDescent="0.25">
      <c r="P2860" s="10">
        <v>38670</v>
      </c>
      <c r="Q2860">
        <v>13.76559</v>
      </c>
      <c r="S2860" s="42">
        <f t="shared" ca="1" si="49"/>
        <v>48795</v>
      </c>
      <c r="T2860" s="43">
        <f ca="1">_xll.BInterpol('Base CDI'!$H$4:$H$28,'Base CDI'!$J$4:$J$29,S2860,"Cubic","Extrapolate=Linear","MultiX=Average","Skip=True","Sort=True")</f>
        <v>13.822894595879113</v>
      </c>
      <c r="U2860" s="43">
        <f ca="1">_xll.BInterpol('Base CDI'!$H$4:$H$28,'Base CDI'!$I$4:$I$29,S2860,"Cubic","Extrapolate=Linear","MultiX=Average","Skip=True","Sort=True")</f>
        <v>13.802567054678461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48796</v>
      </c>
      <c r="T2861" s="43">
        <f ca="1">_xll.BInterpol('Base CDI'!$H$4:$H$28,'Base CDI'!$J$4:$J$29,S2861,"Cubic","Extrapolate=Linear","MultiX=Average","Skip=True","Sort=True")</f>
        <v>13.822938169730202</v>
      </c>
      <c r="U2861" s="43">
        <f ca="1">_xll.BInterpol('Base CDI'!$H$4:$H$28,'Base CDI'!$I$4:$I$29,S2861,"Cubic","Extrapolate=Linear","MultiX=Average","Skip=True","Sort=True")</f>
        <v>13.802619775143761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48797</v>
      </c>
      <c r="T2862" s="43">
        <f ca="1">_xll.BInterpol('Base CDI'!$H$4:$H$28,'Base CDI'!$J$4:$J$29,S2862,"Cubic","Extrapolate=Linear","MultiX=Average","Skip=True","Sort=True")</f>
        <v>13.822981509151926</v>
      </c>
      <c r="U2862" s="43">
        <f ca="1">_xll.BInterpol('Base CDI'!$H$4:$H$28,'Base CDI'!$I$4:$I$29,S2862,"Cubic","Extrapolate=Linear","MultiX=Average","Skip=True","Sort=True")</f>
        <v>13.802672233464857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48798</v>
      </c>
      <c r="T2863" s="43">
        <f ca="1">_xll.BInterpol('Base CDI'!$H$4:$H$28,'Base CDI'!$J$4:$J$29,S2863,"Cubic","Extrapolate=Linear","MultiX=Average","Skip=True","Sort=True")</f>
        <v>13.823024614309887</v>
      </c>
      <c r="U2863" s="43">
        <f ca="1">_xll.BInterpol('Base CDI'!$H$4:$H$28,'Base CDI'!$I$4:$I$29,S2863,"Cubic","Extrapolate=Linear","MultiX=Average","Skip=True","Sort=True")</f>
        <v>13.802724429864034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48799</v>
      </c>
      <c r="T2864" s="43">
        <f ca="1">_xll.BInterpol('Base CDI'!$H$4:$H$28,'Base CDI'!$J$4:$J$29,S2864,"Cubic","Extrapolate=Linear","MultiX=Average","Skip=True","Sort=True")</f>
        <v>13.823067485369684</v>
      </c>
      <c r="U2864" s="43">
        <f ca="1">_xll.BInterpol('Base CDI'!$H$4:$H$28,'Base CDI'!$I$4:$I$29,S2864,"Cubic","Extrapolate=Linear","MultiX=Average","Skip=True","Sort=True")</f>
        <v>13.802776364563574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48800</v>
      </c>
      <c r="T2865" s="43">
        <f ca="1">_xll.BInterpol('Base CDI'!$H$4:$H$28,'Base CDI'!$J$4:$J$29,S2865,"Cubic","Extrapolate=Linear","MultiX=Average","Skip=True","Sort=True")</f>
        <v>13.823110122496923</v>
      </c>
      <c r="U2865" s="43">
        <f ca="1">_xll.BInterpol('Base CDI'!$H$4:$H$28,'Base CDI'!$I$4:$I$29,S2865,"Cubic","Extrapolate=Linear","MultiX=Average","Skip=True","Sort=True")</f>
        <v>13.802828037785757</v>
      </c>
    </row>
    <row r="2866" spans="16:21" x14ac:dyDescent="0.25">
      <c r="P2866" s="10">
        <v>38679</v>
      </c>
      <c r="Q2866">
        <v>13.82249</v>
      </c>
      <c r="S2866" s="42">
        <f t="shared" ca="1" si="49"/>
        <v>48801</v>
      </c>
      <c r="T2866" s="43">
        <f ca="1">_xll.BInterpol('Base CDI'!$H$4:$H$28,'Base CDI'!$J$4:$J$29,S2866,"Cubic","Extrapolate=Linear","MultiX=Average","Skip=True","Sort=True")</f>
        <v>13.8231525258572</v>
      </c>
      <c r="U2866" s="43">
        <f ca="1">_xll.BInterpol('Base CDI'!$H$4:$H$28,'Base CDI'!$I$4:$I$29,S2866,"Cubic","Extrapolate=Linear","MultiX=Average","Skip=True","Sort=True")</f>
        <v>13.80287944975287</v>
      </c>
    </row>
    <row r="2867" spans="16:21" x14ac:dyDescent="0.25">
      <c r="P2867" s="10">
        <v>38680</v>
      </c>
      <c r="Q2867">
        <v>13.83197</v>
      </c>
      <c r="S2867" s="42">
        <f t="shared" ca="1" si="49"/>
        <v>48802</v>
      </c>
      <c r="T2867" s="43">
        <f ca="1">_xll.BInterpol('Base CDI'!$H$4:$H$28,'Base CDI'!$J$4:$J$29,S2867,"Cubic","Extrapolate=Linear","MultiX=Average","Skip=True","Sort=True")</f>
        <v>13.82319469561612</v>
      </c>
      <c r="U2867" s="43">
        <f ca="1">_xll.BInterpol('Base CDI'!$H$4:$H$28,'Base CDI'!$I$4:$I$29,S2867,"Cubic","Extrapolate=Linear","MultiX=Average","Skip=True","Sort=True")</f>
        <v>13.802930600687194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48803</v>
      </c>
      <c r="T2868" s="43">
        <f ca="1">_xll.BInterpol('Base CDI'!$H$4:$H$28,'Base CDI'!$J$4:$J$29,S2868,"Cubic","Extrapolate=Linear","MultiX=Average","Skip=True","Sort=True")</f>
        <v>13.823236631939285</v>
      </c>
      <c r="U2868" s="43">
        <f ca="1">_xll.BInterpol('Base CDI'!$H$4:$H$28,'Base CDI'!$I$4:$I$29,S2868,"Cubic","Extrapolate=Linear","MultiX=Average","Skip=True","Sort=True")</f>
        <v>13.802981490811012</v>
      </c>
    </row>
    <row r="2869" spans="16:21" x14ac:dyDescent="0.25">
      <c r="P2869" s="10">
        <v>38684</v>
      </c>
      <c r="Q2869">
        <v>13.85051</v>
      </c>
      <c r="S2869" s="42">
        <f t="shared" ca="1" si="49"/>
        <v>48804</v>
      </c>
      <c r="T2869" s="43">
        <f ca="1">_xll.BInterpol('Base CDI'!$H$4:$H$28,'Base CDI'!$J$4:$J$29,S2869,"Cubic","Extrapolate=Linear","MultiX=Average","Skip=True","Sort=True")</f>
        <v>13.823278334992294</v>
      </c>
      <c r="U2869" s="43">
        <f ca="1">_xll.BInterpol('Base CDI'!$H$4:$H$28,'Base CDI'!$I$4:$I$29,S2869,"Cubic","Extrapolate=Linear","MultiX=Average","Skip=True","Sort=True")</f>
        <v>13.803032120346609</v>
      </c>
    </row>
    <row r="2870" spans="16:21" x14ac:dyDescent="0.25">
      <c r="P2870" s="10">
        <v>38685</v>
      </c>
      <c r="Q2870">
        <v>13.85979</v>
      </c>
      <c r="S2870" s="42">
        <f t="shared" ca="1" si="49"/>
        <v>48805</v>
      </c>
      <c r="T2870" s="43">
        <f ca="1">_xll.BInterpol('Base CDI'!$H$4:$H$28,'Base CDI'!$J$4:$J$29,S2870,"Cubic","Extrapolate=Linear","MultiX=Average","Skip=True","Sort=True")</f>
        <v>13.823319804940748</v>
      </c>
      <c r="U2870" s="43">
        <f ca="1">_xll.BInterpol('Base CDI'!$H$4:$H$28,'Base CDI'!$I$4:$I$29,S2870,"Cubic","Extrapolate=Linear","MultiX=Average","Skip=True","Sort=True")</f>
        <v>13.803082489516266</v>
      </c>
    </row>
    <row r="2871" spans="16:21" x14ac:dyDescent="0.25">
      <c r="P2871" s="10">
        <v>38686</v>
      </c>
      <c r="Q2871">
        <v>13.86909</v>
      </c>
      <c r="S2871" s="42">
        <f t="shared" ca="1" si="49"/>
        <v>48806</v>
      </c>
      <c r="T2871" s="43">
        <f ca="1">_xll.BInterpol('Base CDI'!$H$4:$H$28,'Base CDI'!$J$4:$J$29,S2871,"Cubic","Extrapolate=Linear","MultiX=Average","Skip=True","Sort=True")</f>
        <v>13.823361041950253</v>
      </c>
      <c r="U2871" s="43">
        <f ca="1">_xll.BInterpol('Base CDI'!$H$4:$H$28,'Base CDI'!$I$4:$I$29,S2871,"Cubic","Extrapolate=Linear","MultiX=Average","Skip=True","Sort=True")</f>
        <v>13.803132598542266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48807</v>
      </c>
      <c r="T2872" s="43">
        <f ca="1">_xll.BInterpol('Base CDI'!$H$4:$H$28,'Base CDI'!$J$4:$J$29,S2872,"Cubic","Extrapolate=Linear","MultiX=Average","Skip=True","Sort=True")</f>
        <v>13.823402046186406</v>
      </c>
      <c r="U2872" s="43">
        <f ca="1">_xll.BInterpol('Base CDI'!$H$4:$H$28,'Base CDI'!$I$4:$I$29,S2872,"Cubic","Extrapolate=Linear","MultiX=Average","Skip=True","Sort=True")</f>
        <v>13.803182447646892</v>
      </c>
    </row>
    <row r="2873" spans="16:21" x14ac:dyDescent="0.25">
      <c r="P2873" s="10">
        <v>38688</v>
      </c>
      <c r="Q2873">
        <v>13.88772</v>
      </c>
      <c r="S2873" s="42">
        <f t="shared" ca="1" si="49"/>
        <v>48808</v>
      </c>
      <c r="T2873" s="43">
        <f ca="1">_xll.BInterpol('Base CDI'!$H$4:$H$28,'Base CDI'!$J$4:$J$29,S2873,"Cubic","Extrapolate=Linear","MultiX=Average","Skip=True","Sort=True")</f>
        <v>13.823442817814808</v>
      </c>
      <c r="U2873" s="43">
        <f ca="1">_xll.BInterpol('Base CDI'!$H$4:$H$28,'Base CDI'!$I$4:$I$29,S2873,"Cubic","Extrapolate=Linear","MultiX=Average","Skip=True","Sort=True")</f>
        <v>13.803232037052428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48809</v>
      </c>
      <c r="T2874" s="43">
        <f ca="1">_xll.BInterpol('Base CDI'!$H$4:$H$28,'Base CDI'!$J$4:$J$29,S2874,"Cubic","Extrapolate=Linear","MultiX=Average","Skip=True","Sort=True")</f>
        <v>13.823483357001065</v>
      </c>
      <c r="U2874" s="43">
        <f ca="1">_xll.BInterpol('Base CDI'!$H$4:$H$28,'Base CDI'!$I$4:$I$29,S2874,"Cubic","Extrapolate=Linear","MultiX=Average","Skip=True","Sort=True")</f>
        <v>13.803281366981157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48810</v>
      </c>
      <c r="T2875" s="43">
        <f ca="1">_xll.BInterpol('Base CDI'!$H$4:$H$28,'Base CDI'!$J$4:$J$29,S2875,"Cubic","Extrapolate=Linear","MultiX=Average","Skip=True","Sort=True")</f>
        <v>13.823523663910773</v>
      </c>
      <c r="U2875" s="43">
        <f ca="1">_xll.BInterpol('Base CDI'!$H$4:$H$28,'Base CDI'!$I$4:$I$29,S2875,"Cubic","Extrapolate=Linear","MultiX=Average","Skip=True","Sort=True")</f>
        <v>13.80333043765536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48811</v>
      </c>
      <c r="T2876" s="43">
        <f ca="1">_xll.BInterpol('Base CDI'!$H$4:$H$28,'Base CDI'!$J$4:$J$29,S2876,"Cubic","Extrapolate=Linear","MultiX=Average","Skip=True","Sort=True")</f>
        <v>13.823563738709538</v>
      </c>
      <c r="U2876" s="43">
        <f ca="1">_xll.BInterpol('Base CDI'!$H$4:$H$28,'Base CDI'!$I$4:$I$29,S2876,"Cubic","Extrapolate=Linear","MultiX=Average","Skip=True","Sort=True")</f>
        <v>13.803379249297322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48812</v>
      </c>
      <c r="T2877" s="43">
        <f ca="1">_xll.BInterpol('Base CDI'!$H$4:$H$28,'Base CDI'!$J$4:$J$29,S2877,"Cubic","Extrapolate=Linear","MultiX=Average","Skip=True","Sort=True")</f>
        <v>13.823603581562958</v>
      </c>
      <c r="U2877" s="43">
        <f ca="1">_xll.BInterpol('Base CDI'!$H$4:$H$28,'Base CDI'!$I$4:$I$29,S2877,"Cubic","Extrapolate=Linear","MultiX=Average","Skip=True","Sort=True")</f>
        <v>13.803427802129326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48813</v>
      </c>
      <c r="T2878" s="43">
        <f ca="1">_xll.BInterpol('Base CDI'!$H$4:$H$28,'Base CDI'!$J$4:$J$29,S2878,"Cubic","Extrapolate=Linear","MultiX=Average","Skip=True","Sort=True")</f>
        <v>13.823643192636638</v>
      </c>
      <c r="U2878" s="43">
        <f ca="1">_xll.BInterpol('Base CDI'!$H$4:$H$28,'Base CDI'!$I$4:$I$29,S2878,"Cubic","Extrapolate=Linear","MultiX=Average","Skip=True","Sort=True")</f>
        <v>13.803476096373652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48814</v>
      </c>
      <c r="T2879" s="43">
        <f ca="1">_xll.BInterpol('Base CDI'!$H$4:$H$28,'Base CDI'!$J$4:$J$29,S2879,"Cubic","Extrapolate=Linear","MultiX=Average","Skip=True","Sort=True")</f>
        <v>13.823682572096176</v>
      </c>
      <c r="U2879" s="43">
        <f ca="1">_xll.BInterpol('Base CDI'!$H$4:$H$28,'Base CDI'!$I$4:$I$29,S2879,"Cubic","Extrapolate=Linear","MultiX=Average","Skip=True","Sort=True")</f>
        <v>13.803524132252587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48815</v>
      </c>
      <c r="T2880" s="43">
        <f ca="1">_xll.BInterpol('Base CDI'!$H$4:$H$28,'Base CDI'!$J$4:$J$29,S2880,"Cubic","Extrapolate=Linear","MultiX=Average","Skip=True","Sort=True")</f>
        <v>13.823721720107175</v>
      </c>
      <c r="U2880" s="43">
        <f ca="1">_xll.BInterpol('Base CDI'!$H$4:$H$28,'Base CDI'!$I$4:$I$29,S2880,"Cubic","Extrapolate=Linear","MultiX=Average","Skip=True","Sort=True")</f>
        <v>13.803571909988413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48816</v>
      </c>
      <c r="T2881" s="43">
        <f ca="1">_xll.BInterpol('Base CDI'!$H$4:$H$28,'Base CDI'!$J$4:$J$29,S2881,"Cubic","Extrapolate=Linear","MultiX=Average","Skip=True","Sort=True")</f>
        <v>13.823760636835237</v>
      </c>
      <c r="U2881" s="43">
        <f ca="1">_xll.BInterpol('Base CDI'!$H$4:$H$28,'Base CDI'!$I$4:$I$29,S2881,"Cubic","Extrapolate=Linear","MultiX=Average","Skip=True","Sort=True")</f>
        <v>13.803619429803412</v>
      </c>
    </row>
    <row r="2882" spans="16:21" x14ac:dyDescent="0.25">
      <c r="P2882" s="10">
        <v>38701</v>
      </c>
      <c r="Q2882">
        <v>13.97174</v>
      </c>
      <c r="S2882" s="42">
        <f t="shared" ca="1" si="49"/>
        <v>48817</v>
      </c>
      <c r="T2882" s="43">
        <f ca="1">_xll.BInterpol('Base CDI'!$H$4:$H$28,'Base CDI'!$J$4:$J$29,S2882,"Cubic","Extrapolate=Linear","MultiX=Average","Skip=True","Sort=True")</f>
        <v>13.823799322445963</v>
      </c>
      <c r="U2882" s="43">
        <f ca="1">_xll.BInterpol('Base CDI'!$H$4:$H$28,'Base CDI'!$I$4:$I$29,S2882,"Cubic","Extrapolate=Linear","MultiX=Average","Skip=True","Sort=True")</f>
        <v>13.803666691919867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48818</v>
      </c>
      <c r="T2883" s="43">
        <f ca="1">_xll.BInterpol('Base CDI'!$H$4:$H$28,'Base CDI'!$J$4:$J$29,S2883,"Cubic","Extrapolate=Linear","MultiX=Average","Skip=True","Sort=True")</f>
        <v>13.823837777104952</v>
      </c>
      <c r="U2883" s="43">
        <f ca="1">_xll.BInterpol('Base CDI'!$H$4:$H$28,'Base CDI'!$I$4:$I$29,S2883,"Cubic","Extrapolate=Linear","MultiX=Average","Skip=True","Sort=True")</f>
        <v>13.803713696560061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48819</v>
      </c>
      <c r="T2884" s="43">
        <f ca="1">_xll.BInterpol('Base CDI'!$H$4:$H$28,'Base CDI'!$J$4:$J$29,S2884,"Cubic","Extrapolate=Linear","MultiX=Average","Skip=True","Sort=True")</f>
        <v>13.823876000977808</v>
      </c>
      <c r="U2884" s="43">
        <f ca="1">_xll.BInterpol('Base CDI'!$H$4:$H$28,'Base CDI'!$I$4:$I$29,S2884,"Cubic","Extrapolate=Linear","MultiX=Average","Skip=True","Sort=True")</f>
        <v>13.803760443946278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48820</v>
      </c>
      <c r="T2885" s="43">
        <f ca="1">_xll.BInterpol('Base CDI'!$H$4:$H$28,'Base CDI'!$J$4:$J$29,S2885,"Cubic","Extrapolate=Linear","MultiX=Average","Skip=True","Sort=True")</f>
        <v>13.823913994230134</v>
      </c>
      <c r="U2885" s="43">
        <f ca="1">_xll.BInterpol('Base CDI'!$H$4:$H$28,'Base CDI'!$I$4:$I$29,S2885,"Cubic","Extrapolate=Linear","MultiX=Average","Skip=True","Sort=True")</f>
        <v>13.803806934300798</v>
      </c>
    </row>
    <row r="2886" spans="16:21" x14ac:dyDescent="0.25">
      <c r="P2886" s="10">
        <v>38707</v>
      </c>
      <c r="Q2886">
        <v>14.00835</v>
      </c>
      <c r="S2886" s="42">
        <f t="shared" ca="1" si="49"/>
        <v>48821</v>
      </c>
      <c r="T2886" s="43">
        <f ca="1">_xll.BInterpol('Base CDI'!$H$4:$H$28,'Base CDI'!$J$4:$J$29,S2886,"Cubic","Extrapolate=Linear","MultiX=Average","Skip=True","Sort=True")</f>
        <v>13.823951757027528</v>
      </c>
      <c r="U2886" s="43">
        <f ca="1">_xll.BInterpol('Base CDI'!$H$4:$H$28,'Base CDI'!$I$4:$I$29,S2886,"Cubic","Extrapolate=Linear","MultiX=Average","Skip=True","Sort=True")</f>
        <v>13.803853167845908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48822</v>
      </c>
      <c r="T2887" s="43">
        <f ca="1">_xll.BInterpol('Base CDI'!$H$4:$H$28,'Base CDI'!$J$4:$J$29,S2887,"Cubic","Extrapolate=Linear","MultiX=Average","Skip=True","Sort=True")</f>
        <v>13.823989289535595</v>
      </c>
      <c r="U2887" s="43">
        <f ca="1">_xll.BInterpol('Base CDI'!$H$4:$H$28,'Base CDI'!$I$4:$I$29,S2887,"Cubic","Extrapolate=Linear","MultiX=Average","Skip=True","Sort=True")</f>
        <v>13.803899144803889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48823</v>
      </c>
      <c r="T2888" s="43">
        <f ca="1">_xll.BInterpol('Base CDI'!$H$4:$H$28,'Base CDI'!$J$4:$J$29,S2888,"Cubic","Extrapolate=Linear","MultiX=Average","Skip=True","Sort=True")</f>
        <v>13.824026591919932</v>
      </c>
      <c r="U2888" s="43">
        <f ca="1">_xll.BInterpol('Base CDI'!$H$4:$H$28,'Base CDI'!$I$4:$I$29,S2888,"Cubic","Extrapolate=Linear","MultiX=Average","Skip=True","Sort=True")</f>
        <v>13.803944865397025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48824</v>
      </c>
      <c r="T2889" s="43">
        <f ca="1">_xll.BInterpol('Base CDI'!$H$4:$H$28,'Base CDI'!$J$4:$J$29,S2889,"Cubic","Extrapolate=Linear","MultiX=Average","Skip=True","Sort=True")</f>
        <v>13.824063664346143</v>
      </c>
      <c r="U2889" s="43">
        <f ca="1">_xll.BInterpol('Base CDI'!$H$4:$H$28,'Base CDI'!$I$4:$I$29,S2889,"Cubic","Extrapolate=Linear","MultiX=Average","Skip=True","Sort=True")</f>
        <v>13.803990329847597</v>
      </c>
    </row>
    <row r="2890" spans="16:21" x14ac:dyDescent="0.25">
      <c r="P2890" s="10">
        <v>38713</v>
      </c>
      <c r="Q2890">
        <v>14.0451</v>
      </c>
      <c r="S2890" s="42">
        <f t="shared" ca="1" si="49"/>
        <v>48825</v>
      </c>
      <c r="T2890" s="43">
        <f ca="1">_xll.BInterpol('Base CDI'!$H$4:$H$28,'Base CDI'!$J$4:$J$29,S2890,"Cubic","Extrapolate=Linear","MultiX=Average","Skip=True","Sort=True")</f>
        <v>13.82410050697983</v>
      </c>
      <c r="U2890" s="43">
        <f ca="1">_xll.BInterpol('Base CDI'!$H$4:$H$28,'Base CDI'!$I$4:$I$29,S2890,"Cubic","Extrapolate=Linear","MultiX=Average","Skip=True","Sort=True")</f>
        <v>13.804035538377891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48826</v>
      </c>
      <c r="T2891" s="43">
        <f ca="1">_xll.BInterpol('Base CDI'!$H$4:$H$28,'Base CDI'!$J$4:$J$29,S2891,"Cubic","Extrapolate=Linear","MultiX=Average","Skip=True","Sort=True")</f>
        <v>13.824137119986593</v>
      </c>
      <c r="U2891" s="43">
        <f ca="1">_xll.BInterpol('Base CDI'!$H$4:$H$28,'Base CDI'!$I$4:$I$29,S2891,"Cubic","Extrapolate=Linear","MultiX=Average","Skip=True","Sort=True")</f>
        <v>13.804080491210186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48827</v>
      </c>
      <c r="T2892" s="43">
        <f ca="1">_xll.BInterpol('Base CDI'!$H$4:$H$28,'Base CDI'!$J$4:$J$29,S2892,"Cubic","Extrapolate=Linear","MultiX=Average","Skip=True","Sort=True")</f>
        <v>13.824173503532036</v>
      </c>
      <c r="U2892" s="43">
        <f ca="1">_xll.BInterpol('Base CDI'!$H$4:$H$28,'Base CDI'!$I$4:$I$29,S2892,"Cubic","Extrapolate=Linear","MultiX=Average","Skip=True","Sort=True")</f>
        <v>13.804125188566768</v>
      </c>
    </row>
    <row r="2893" spans="16:21" x14ac:dyDescent="0.25">
      <c r="P2893" s="10">
        <v>38716</v>
      </c>
      <c r="Q2893">
        <v>14.07273</v>
      </c>
      <c r="S2893" s="42">
        <f t="shared" ca="1" si="50"/>
        <v>48828</v>
      </c>
      <c r="T2893" s="43">
        <f ca="1">_xll.BInterpol('Base CDI'!$H$4:$H$28,'Base CDI'!$J$4:$J$29,S2893,"Cubic","Extrapolate=Linear","MultiX=Average","Skip=True","Sort=True")</f>
        <v>13.824209657781756</v>
      </c>
      <c r="U2893" s="43">
        <f ca="1">_xll.BInterpol('Base CDI'!$H$4:$H$28,'Base CDI'!$I$4:$I$29,S2893,"Cubic","Extrapolate=Linear","MultiX=Average","Skip=True","Sort=True")</f>
        <v>13.80416963066992</v>
      </c>
    </row>
    <row r="2894" spans="16:21" x14ac:dyDescent="0.25">
      <c r="P2894" s="10">
        <v>38719</v>
      </c>
      <c r="Q2894">
        <v>14.08197</v>
      </c>
      <c r="S2894" s="42">
        <f t="shared" ca="1" si="50"/>
        <v>48829</v>
      </c>
      <c r="T2894" s="43">
        <f ca="1">_xll.BInterpol('Base CDI'!$H$4:$H$28,'Base CDI'!$J$4:$J$29,S2894,"Cubic","Extrapolate=Linear","MultiX=Average","Skip=True","Sort=True")</f>
        <v>13.824245582901359</v>
      </c>
      <c r="U2894" s="43">
        <f ca="1">_xll.BInterpol('Base CDI'!$H$4:$H$28,'Base CDI'!$I$4:$I$29,S2894,"Cubic","Extrapolate=Linear","MultiX=Average","Skip=True","Sort=True")</f>
        <v>13.804213817741923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48830</v>
      </c>
      <c r="T2895" s="43">
        <f ca="1">_xll.BInterpol('Base CDI'!$H$4:$H$28,'Base CDI'!$J$4:$J$29,S2895,"Cubic","Extrapolate=Linear","MultiX=Average","Skip=True","Sort=True")</f>
        <v>13.824281279056443</v>
      </c>
      <c r="U2895" s="43">
        <f ca="1">_xll.BInterpol('Base CDI'!$H$4:$H$28,'Base CDI'!$I$4:$I$29,S2895,"Cubic","Extrapolate=Linear","MultiX=Average","Skip=True","Sort=True")</f>
        <v>13.804257750005061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48831</v>
      </c>
      <c r="T2896" s="43">
        <f ca="1">_xll.BInterpol('Base CDI'!$H$4:$H$28,'Base CDI'!$J$4:$J$29,S2896,"Cubic","Extrapolate=Linear","MultiX=Average","Skip=True","Sort=True")</f>
        <v>13.824316746412611</v>
      </c>
      <c r="U2896" s="43">
        <f ca="1">_xll.BInterpol('Base CDI'!$H$4:$H$28,'Base CDI'!$I$4:$I$29,S2896,"Cubic","Extrapolate=Linear","MultiX=Average","Skip=True","Sort=True")</f>
        <v>13.804301427681617</v>
      </c>
    </row>
    <row r="2897" spans="16:21" x14ac:dyDescent="0.25">
      <c r="P2897" s="10">
        <v>38722</v>
      </c>
      <c r="Q2897">
        <v>14.10966</v>
      </c>
      <c r="S2897" s="42">
        <f t="shared" ca="1" si="50"/>
        <v>48832</v>
      </c>
      <c r="T2897" s="43">
        <f ca="1">_xll.BInterpol('Base CDI'!$H$4:$H$28,'Base CDI'!$J$4:$J$29,S2897,"Cubic","Extrapolate=Linear","MultiX=Average","Skip=True","Sort=True")</f>
        <v>13.824351985135465</v>
      </c>
      <c r="U2897" s="43">
        <f ca="1">_xll.BInterpol('Base CDI'!$H$4:$H$28,'Base CDI'!$I$4:$I$29,S2897,"Cubic","Extrapolate=Linear","MultiX=Average","Skip=True","Sort=True")</f>
        <v>13.804344850993875</v>
      </c>
    </row>
    <row r="2898" spans="16:21" x14ac:dyDescent="0.25">
      <c r="P2898" s="10">
        <v>38723</v>
      </c>
      <c r="Q2898">
        <v>14.11889</v>
      </c>
      <c r="S2898" s="42">
        <f t="shared" ca="1" si="50"/>
        <v>48833</v>
      </c>
      <c r="T2898" s="43">
        <f ca="1">_xll.BInterpol('Base CDI'!$H$4:$H$28,'Base CDI'!$J$4:$J$29,S2898,"Cubic","Extrapolate=Linear","MultiX=Average","Skip=True","Sort=True")</f>
        <v>13.824386995390606</v>
      </c>
      <c r="U2898" s="43">
        <f ca="1">_xll.BInterpol('Base CDI'!$H$4:$H$28,'Base CDI'!$I$4:$I$29,S2898,"Cubic","Extrapolate=Linear","MultiX=Average","Skip=True","Sort=True")</f>
        <v>13.804388020164117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48834</v>
      </c>
      <c r="T2899" s="43">
        <f ca="1">_xll.BInterpol('Base CDI'!$H$4:$H$28,'Base CDI'!$J$4:$J$29,S2899,"Cubic","Extrapolate=Linear","MultiX=Average","Skip=True","Sort=True")</f>
        <v>13.824421777343634</v>
      </c>
      <c r="U2899" s="43">
        <f ca="1">_xll.BInterpol('Base CDI'!$H$4:$H$28,'Base CDI'!$I$4:$I$29,S2899,"Cubic","Extrapolate=Linear","MultiX=Average","Skip=True","Sort=True")</f>
        <v>13.804430935414626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48835</v>
      </c>
      <c r="T2900" s="43">
        <f ca="1">_xll.BInterpol('Base CDI'!$H$4:$H$28,'Base CDI'!$J$4:$J$29,S2900,"Cubic","Extrapolate=Linear","MultiX=Average","Skip=True","Sort=True")</f>
        <v>13.824456331160153</v>
      </c>
      <c r="U2900" s="43">
        <f ca="1">_xll.BInterpol('Base CDI'!$H$4:$H$28,'Base CDI'!$I$4:$I$29,S2900,"Cubic","Extrapolate=Linear","MultiX=Average","Skip=True","Sort=True")</f>
        <v>13.804473596967684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48836</v>
      </c>
      <c r="T2901" s="43">
        <f ca="1">_xll.BInterpol('Base CDI'!$H$4:$H$28,'Base CDI'!$J$4:$J$29,S2901,"Cubic","Extrapolate=Linear","MultiX=Average","Skip=True","Sort=True")</f>
        <v>13.824490657005763</v>
      </c>
      <c r="U2901" s="43">
        <f ca="1">_xll.BInterpol('Base CDI'!$H$4:$H$28,'Base CDI'!$I$4:$I$29,S2901,"Cubic","Extrapolate=Linear","MultiX=Average","Skip=True","Sort=True")</f>
        <v>13.804516005045576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48837</v>
      </c>
      <c r="T2902" s="43">
        <f ca="1">_xll.BInterpol('Base CDI'!$H$4:$H$28,'Base CDI'!$J$4:$J$29,S2902,"Cubic","Extrapolate=Linear","MultiX=Average","Skip=True","Sort=True")</f>
        <v>13.824524755046065</v>
      </c>
      <c r="U2902" s="43">
        <f ca="1">_xll.BInterpol('Base CDI'!$H$4:$H$28,'Base CDI'!$I$4:$I$29,S2902,"Cubic","Extrapolate=Linear","MultiX=Average","Skip=True","Sort=True")</f>
        <v>13.804558159870584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48838</v>
      </c>
      <c r="T2903" s="43">
        <f ca="1">_xll.BInterpol('Base CDI'!$H$4:$H$28,'Base CDI'!$J$4:$J$29,S2903,"Cubic","Extrapolate=Linear","MultiX=Average","Skip=True","Sort=True")</f>
        <v>13.824558625446659</v>
      </c>
      <c r="U2903" s="43">
        <f ca="1">_xll.BInterpol('Base CDI'!$H$4:$H$28,'Base CDI'!$I$4:$I$29,S2903,"Cubic","Extrapolate=Linear","MultiX=Average","Skip=True","Sort=True")</f>
        <v>13.80460006166499</v>
      </c>
    </row>
    <row r="2904" spans="16:21" x14ac:dyDescent="0.25">
      <c r="P2904" s="10">
        <v>38733</v>
      </c>
      <c r="Q2904">
        <v>14.17435</v>
      </c>
      <c r="S2904" s="42">
        <f t="shared" ca="1" si="50"/>
        <v>48839</v>
      </c>
      <c r="T2904" s="43">
        <f ca="1">_xll.BInterpol('Base CDI'!$H$4:$H$28,'Base CDI'!$J$4:$J$29,S2904,"Cubic","Extrapolate=Linear","MultiX=Average","Skip=True","Sort=True")</f>
        <v>13.824592268373152</v>
      </c>
      <c r="U2904" s="43">
        <f ca="1">_xll.BInterpol('Base CDI'!$H$4:$H$28,'Base CDI'!$I$4:$I$29,S2904,"Cubic","Extrapolate=Linear","MultiX=Average","Skip=True","Sort=True")</f>
        <v>13.804641710651079</v>
      </c>
    </row>
    <row r="2905" spans="16:21" x14ac:dyDescent="0.25">
      <c r="P2905" s="10">
        <v>38734</v>
      </c>
      <c r="Q2905">
        <v>14.18361</v>
      </c>
      <c r="S2905" s="42">
        <f t="shared" ca="1" si="50"/>
        <v>48840</v>
      </c>
      <c r="T2905" s="43">
        <f ca="1">_xll.BInterpol('Base CDI'!$H$4:$H$28,'Base CDI'!$J$4:$J$29,S2905,"Cubic","Extrapolate=Linear","MultiX=Average","Skip=True","Sort=True")</f>
        <v>13.824625683991139</v>
      </c>
      <c r="U2905" s="43">
        <f ca="1">_xll.BInterpol('Base CDI'!$H$4:$H$28,'Base CDI'!$I$4:$I$29,S2905,"Cubic","Extrapolate=Linear","MultiX=Average","Skip=True","Sort=True")</f>
        <v>13.804683107051133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48841</v>
      </c>
      <c r="T2906" s="43">
        <f ca="1">_xll.BInterpol('Base CDI'!$H$4:$H$28,'Base CDI'!$J$4:$J$29,S2906,"Cubic","Extrapolate=Linear","MultiX=Average","Skip=True","Sort=True")</f>
        <v>13.824658872466225</v>
      </c>
      <c r="U2906" s="43">
        <f ca="1">_xll.BInterpol('Base CDI'!$H$4:$H$28,'Base CDI'!$I$4:$I$29,S2906,"Cubic","Extrapolate=Linear","MultiX=Average","Skip=True","Sort=True")</f>
        <v>13.804724251087436</v>
      </c>
    </row>
    <row r="2907" spans="16:21" x14ac:dyDescent="0.25">
      <c r="P2907" s="10">
        <v>38736</v>
      </c>
      <c r="Q2907">
        <v>14.20214</v>
      </c>
      <c r="S2907" s="42">
        <f t="shared" ca="1" si="50"/>
        <v>48842</v>
      </c>
      <c r="T2907" s="43">
        <f ca="1">_xll.BInterpol('Base CDI'!$H$4:$H$28,'Base CDI'!$J$4:$J$29,S2907,"Cubic","Extrapolate=Linear","MultiX=Average","Skip=True","Sort=True")</f>
        <v>13.824691833964012</v>
      </c>
      <c r="U2907" s="43">
        <f ca="1">_xll.BInterpol('Base CDI'!$H$4:$H$28,'Base CDI'!$I$4:$I$29,S2907,"Cubic","Extrapolate=Linear","MultiX=Average","Skip=True","Sort=True")</f>
        <v>13.804765142982269</v>
      </c>
    </row>
    <row r="2908" spans="16:21" x14ac:dyDescent="0.25">
      <c r="P2908" s="10">
        <v>38737</v>
      </c>
      <c r="Q2908">
        <v>14.21105</v>
      </c>
      <c r="S2908" s="42">
        <f t="shared" ca="1" si="50"/>
        <v>48843</v>
      </c>
      <c r="T2908" s="43">
        <f ca="1">_xll.BInterpol('Base CDI'!$H$4:$H$28,'Base CDI'!$J$4:$J$29,S2908,"Cubic","Extrapolate=Linear","MultiX=Average","Skip=True","Sort=True")</f>
        <v>13.824724568650099</v>
      </c>
      <c r="U2908" s="43">
        <f ca="1">_xll.BInterpol('Base CDI'!$H$4:$H$28,'Base CDI'!$I$4:$I$29,S2908,"Cubic","Extrapolate=Linear","MultiX=Average","Skip=True","Sort=True")</f>
        <v>13.804805782957915</v>
      </c>
    </row>
    <row r="2909" spans="16:21" x14ac:dyDescent="0.25">
      <c r="P2909" s="10">
        <v>38740</v>
      </c>
      <c r="Q2909">
        <v>14.21996</v>
      </c>
      <c r="S2909" s="42">
        <f t="shared" ca="1" si="50"/>
        <v>48844</v>
      </c>
      <c r="T2909" s="43">
        <f ca="1">_xll.BInterpol('Base CDI'!$H$4:$H$28,'Base CDI'!$J$4:$J$29,S2909,"Cubic","Extrapolate=Linear","MultiX=Average","Skip=True","Sort=True")</f>
        <v>13.824757076690089</v>
      </c>
      <c r="U2909" s="43">
        <f ca="1">_xll.BInterpol('Base CDI'!$H$4:$H$28,'Base CDI'!$I$4:$I$29,S2909,"Cubic","Extrapolate=Linear","MultiX=Average","Skip=True","Sort=True")</f>
        <v>13.80484617123666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48845</v>
      </c>
      <c r="T2910" s="43">
        <f ca="1">_xll.BInterpol('Base CDI'!$H$4:$H$28,'Base CDI'!$J$4:$J$29,S2910,"Cubic","Extrapolate=Linear","MultiX=Average","Skip=True","Sort=True")</f>
        <v>13.824789358249582</v>
      </c>
      <c r="U2910" s="43">
        <f ca="1">_xll.BInterpol('Base CDI'!$H$4:$H$28,'Base CDI'!$I$4:$I$29,S2910,"Cubic","Extrapolate=Linear","MultiX=Average","Skip=True","Sort=True")</f>
        <v>13.804886308040782</v>
      </c>
    </row>
    <row r="2911" spans="16:21" x14ac:dyDescent="0.25">
      <c r="P2911" s="10">
        <v>38742</v>
      </c>
      <c r="Q2911">
        <v>14.23786</v>
      </c>
      <c r="S2911" s="42">
        <f t="shared" ca="1" si="50"/>
        <v>48846</v>
      </c>
      <c r="T2911" s="43">
        <f ca="1">_xll.BInterpol('Base CDI'!$H$4:$H$28,'Base CDI'!$J$4:$J$29,S2911,"Cubic","Extrapolate=Linear","MultiX=Average","Skip=True","Sort=True")</f>
        <v>13.824821413494181</v>
      </c>
      <c r="U2911" s="43">
        <f ca="1">_xll.BInterpol('Base CDI'!$H$4:$H$28,'Base CDI'!$I$4:$I$29,S2911,"Cubic","Extrapolate=Linear","MultiX=Average","Skip=True","Sort=True")</f>
        <v>13.80492619359257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48847</v>
      </c>
      <c r="T2912" s="43">
        <f ca="1">_xll.BInterpol('Base CDI'!$H$4:$H$28,'Base CDI'!$J$4:$J$29,S2912,"Cubic","Extrapolate=Linear","MultiX=Average","Skip=True","Sort=True")</f>
        <v>13.824853242589487</v>
      </c>
      <c r="U2912" s="43">
        <f ca="1">_xll.BInterpol('Base CDI'!$H$4:$H$28,'Base CDI'!$I$4:$I$29,S2912,"Cubic","Extrapolate=Linear","MultiX=Average","Skip=True","Sort=True")</f>
        <v>13.804965828114302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48848</v>
      </c>
      <c r="T2913" s="43">
        <f ca="1">_xll.BInterpol('Base CDI'!$H$4:$H$28,'Base CDI'!$J$4:$J$29,S2913,"Cubic","Extrapolate=Linear","MultiX=Average","Skip=True","Sort=True")</f>
        <v>13.824884845701103</v>
      </c>
      <c r="U2913" s="43">
        <f ca="1">_xll.BInterpol('Base CDI'!$H$4:$H$28,'Base CDI'!$I$4:$I$29,S2913,"Cubic","Extrapolate=Linear","MultiX=Average","Skip=True","Sort=True")</f>
        <v>13.805005211828263</v>
      </c>
    </row>
    <row r="2914" spans="16:21" x14ac:dyDescent="0.25">
      <c r="P2914" s="10">
        <v>38747</v>
      </c>
      <c r="Q2914">
        <v>14.26483</v>
      </c>
      <c r="S2914" s="42">
        <f t="shared" ca="1" si="50"/>
        <v>48849</v>
      </c>
      <c r="T2914" s="43">
        <f ca="1">_xll.BInterpol('Base CDI'!$H$4:$H$28,'Base CDI'!$J$4:$J$29,S2914,"Cubic","Extrapolate=Linear","MultiX=Average","Skip=True","Sort=True")</f>
        <v>13.824916222994627</v>
      </c>
      <c r="U2914" s="43">
        <f ca="1">_xll.BInterpol('Base CDI'!$H$4:$H$28,'Base CDI'!$I$4:$I$29,S2914,"Cubic","Extrapolate=Linear","MultiX=Average","Skip=True","Sort=True")</f>
        <v>13.805044344956736</v>
      </c>
    </row>
    <row r="2915" spans="16:21" x14ac:dyDescent="0.25">
      <c r="P2915" s="10">
        <v>38748</v>
      </c>
      <c r="Q2915">
        <v>14.27378</v>
      </c>
      <c r="S2915" s="42">
        <f t="shared" ca="1" si="50"/>
        <v>48850</v>
      </c>
      <c r="T2915" s="43">
        <f ca="1">_xll.BInterpol('Base CDI'!$H$4:$H$28,'Base CDI'!$J$4:$J$29,S2915,"Cubic","Extrapolate=Linear","MultiX=Average","Skip=True","Sort=True")</f>
        <v>13.824947374635663</v>
      </c>
      <c r="U2915" s="43">
        <f ca="1">_xll.BInterpol('Base CDI'!$H$4:$H$28,'Base CDI'!$I$4:$I$29,S2915,"Cubic","Extrapolate=Linear","MultiX=Average","Skip=True","Sort=True")</f>
        <v>13.805083227722005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48851</v>
      </c>
      <c r="T2916" s="43">
        <f ca="1">_xll.BInterpol('Base CDI'!$H$4:$H$28,'Base CDI'!$J$4:$J$29,S2916,"Cubic","Extrapolate=Linear","MultiX=Average","Skip=True","Sort=True")</f>
        <v>13.824978300789811</v>
      </c>
      <c r="U2916" s="43">
        <f ca="1">_xll.BInterpol('Base CDI'!$H$4:$H$28,'Base CDI'!$I$4:$I$29,S2916,"Cubic","Extrapolate=Linear","MultiX=Average","Skip=True","Sort=True")</f>
        <v>13.80512186034635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48852</v>
      </c>
      <c r="T2917" s="43">
        <f ca="1">_xll.BInterpol('Base CDI'!$H$4:$H$28,'Base CDI'!$J$4:$J$29,S2917,"Cubic","Extrapolate=Linear","MultiX=Average","Skip=True","Sort=True")</f>
        <v>13.825009001622671</v>
      </c>
      <c r="U2917" s="43">
        <f ca="1">_xll.BInterpol('Base CDI'!$H$4:$H$28,'Base CDI'!$I$4:$I$29,S2917,"Cubic","Extrapolate=Linear","MultiX=Average","Skip=True","Sort=True")</f>
        <v>13.805160243052057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48853</v>
      </c>
      <c r="T2918" s="43">
        <f ca="1">_xll.BInterpol('Base CDI'!$H$4:$H$28,'Base CDI'!$J$4:$J$29,S2918,"Cubic","Extrapolate=Linear","MultiX=Average","Skip=True","Sort=True")</f>
        <v>13.82503947729985</v>
      </c>
      <c r="U2918" s="43">
        <f ca="1">_xll.BInterpol('Base CDI'!$H$4:$H$28,'Base CDI'!$I$4:$I$29,S2918,"Cubic","Extrapolate=Linear","MultiX=Average","Skip=True","Sort=True")</f>
        <v>13.805198376061409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48854</v>
      </c>
      <c r="T2919" s="43">
        <f ca="1">_xll.BInterpol('Base CDI'!$H$4:$H$28,'Base CDI'!$J$4:$J$29,S2919,"Cubic","Extrapolate=Linear","MultiX=Average","Skip=True","Sort=True")</f>
        <v>13.825069727986945</v>
      </c>
      <c r="U2919" s="43">
        <f ca="1">_xll.BInterpol('Base CDI'!$H$4:$H$28,'Base CDI'!$I$4:$I$29,S2919,"Cubic","Extrapolate=Linear","MultiX=Average","Skip=True","Sort=True")</f>
        <v>13.805236259596686</v>
      </c>
    </row>
    <row r="2920" spans="16:21" x14ac:dyDescent="0.25">
      <c r="P2920" s="10">
        <v>38755</v>
      </c>
      <c r="Q2920">
        <v>14.3187</v>
      </c>
      <c r="S2920" s="42">
        <f t="shared" ca="1" si="50"/>
        <v>48855</v>
      </c>
      <c r="T2920" s="43">
        <f ca="1">_xll.BInterpol('Base CDI'!$H$4:$H$28,'Base CDI'!$J$4:$J$29,S2920,"Cubic","Extrapolate=Linear","MultiX=Average","Skip=True","Sort=True")</f>
        <v>13.825099753849557</v>
      </c>
      <c r="U2920" s="43">
        <f ca="1">_xll.BInterpol('Base CDI'!$H$4:$H$28,'Base CDI'!$I$4:$I$29,S2920,"Cubic","Extrapolate=Linear","MultiX=Average","Skip=True","Sort=True")</f>
        <v>13.805273893880173</v>
      </c>
    </row>
    <row r="2921" spans="16:21" x14ac:dyDescent="0.25">
      <c r="P2921" s="10">
        <v>38756</v>
      </c>
      <c r="Q2921">
        <v>14.32771</v>
      </c>
      <c r="S2921" s="42">
        <f t="shared" ca="1" si="50"/>
        <v>48856</v>
      </c>
      <c r="T2921" s="43">
        <f ca="1">_xll.BInterpol('Base CDI'!$H$4:$H$28,'Base CDI'!$J$4:$J$29,S2921,"Cubic","Extrapolate=Linear","MultiX=Average","Skip=True","Sort=True")</f>
        <v>13.825129555053291</v>
      </c>
      <c r="U2921" s="43">
        <f ca="1">_xll.BInterpol('Base CDI'!$H$4:$H$28,'Base CDI'!$I$4:$I$29,S2921,"Cubic","Extrapolate=Linear","MultiX=Average","Skip=True","Sort=True")</f>
        <v>13.805311279134152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48857</v>
      </c>
      <c r="T2922" s="43">
        <f ca="1">_xll.BInterpol('Base CDI'!$H$4:$H$28,'Base CDI'!$J$4:$J$29,S2922,"Cubic","Extrapolate=Linear","MultiX=Average","Skip=True","Sort=True")</f>
        <v>13.825159131763744</v>
      </c>
      <c r="U2922" s="43">
        <f ca="1">_xll.BInterpol('Base CDI'!$H$4:$H$28,'Base CDI'!$I$4:$I$29,S2922,"Cubic","Extrapolate=Linear","MultiX=Average","Skip=True","Sort=True")</f>
        <v>13.805348415580909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48858</v>
      </c>
      <c r="T2923" s="43">
        <f ca="1">_xll.BInterpol('Base CDI'!$H$4:$H$28,'Base CDI'!$J$4:$J$29,S2923,"Cubic","Extrapolate=Linear","MultiX=Average","Skip=True","Sort=True")</f>
        <v>13.825188484146521</v>
      </c>
      <c r="U2923" s="43">
        <f ca="1">_xll.BInterpol('Base CDI'!$H$4:$H$28,'Base CDI'!$I$4:$I$29,S2923,"Cubic","Extrapolate=Linear","MultiX=Average","Skip=True","Sort=True")</f>
        <v>13.805385303442723</v>
      </c>
    </row>
    <row r="2924" spans="16:21" x14ac:dyDescent="0.25">
      <c r="P2924" s="10">
        <v>38761</v>
      </c>
      <c r="Q2924">
        <v>14.35478</v>
      </c>
      <c r="S2924" s="42">
        <f t="shared" ca="1" si="50"/>
        <v>48859</v>
      </c>
      <c r="T2924" s="43">
        <f ca="1">_xll.BInterpol('Base CDI'!$H$4:$H$28,'Base CDI'!$J$4:$J$29,S2924,"Cubic","Extrapolate=Linear","MultiX=Average","Skip=True","Sort=True")</f>
        <v>13.825217612367222</v>
      </c>
      <c r="U2924" s="43">
        <f ca="1">_xll.BInterpol('Base CDI'!$H$4:$H$28,'Base CDI'!$I$4:$I$29,S2924,"Cubic","Extrapolate=Linear","MultiX=Average","Skip=True","Sort=True")</f>
        <v>13.80542194294188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48860</v>
      </c>
      <c r="T2925" s="43">
        <f ca="1">_xll.BInterpol('Base CDI'!$H$4:$H$28,'Base CDI'!$J$4:$J$29,S2925,"Cubic","Extrapolate=Linear","MultiX=Average","Skip=True","Sort=True")</f>
        <v>13.82524651659145</v>
      </c>
      <c r="U2925" s="43">
        <f ca="1">_xll.BInterpol('Base CDI'!$H$4:$H$28,'Base CDI'!$I$4:$I$29,S2925,"Cubic","Extrapolate=Linear","MultiX=Average","Skip=True","Sort=True")</f>
        <v>13.80545833430066</v>
      </c>
    </row>
    <row r="2926" spans="16:21" x14ac:dyDescent="0.25">
      <c r="P2926" s="10">
        <v>38763</v>
      </c>
      <c r="Q2926">
        <v>14.37284</v>
      </c>
      <c r="S2926" s="42">
        <f t="shared" ca="1" si="50"/>
        <v>48861</v>
      </c>
      <c r="T2926" s="43">
        <f ca="1">_xll.BInterpol('Base CDI'!$H$4:$H$28,'Base CDI'!$J$4:$J$29,S2926,"Cubic","Extrapolate=Linear","MultiX=Average","Skip=True","Sort=True")</f>
        <v>13.825275196984803</v>
      </c>
      <c r="U2926" s="43">
        <f ca="1">_xll.BInterpol('Base CDI'!$H$4:$H$28,'Base CDI'!$I$4:$I$29,S2926,"Cubic","Extrapolate=Linear","MultiX=Average","Skip=True","Sort=True")</f>
        <v>13.80549447774135</v>
      </c>
    </row>
    <row r="2927" spans="16:21" x14ac:dyDescent="0.25">
      <c r="P2927" s="10">
        <v>38764</v>
      </c>
      <c r="Q2927">
        <v>14.3819</v>
      </c>
      <c r="S2927" s="42">
        <f t="shared" ca="1" si="50"/>
        <v>48862</v>
      </c>
      <c r="T2927" s="43">
        <f ca="1">_xll.BInterpol('Base CDI'!$H$4:$H$28,'Base CDI'!$J$4:$J$29,S2927,"Cubic","Extrapolate=Linear","MultiX=Average","Skip=True","Sort=True")</f>
        <v>13.825303653712886</v>
      </c>
      <c r="U2927" s="43">
        <f ca="1">_xll.BInterpol('Base CDI'!$H$4:$H$28,'Base CDI'!$I$4:$I$29,S2927,"Cubic","Extrapolate=Linear","MultiX=Average","Skip=True","Sort=True")</f>
        <v>13.805530373486228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48863</v>
      </c>
      <c r="T2928" s="43">
        <f ca="1">_xll.BInterpol('Base CDI'!$H$4:$H$28,'Base CDI'!$J$4:$J$29,S2928,"Cubic","Extrapolate=Linear","MultiX=Average","Skip=True","Sort=True")</f>
        <v>13.825331886941298</v>
      </c>
      <c r="U2928" s="43">
        <f ca="1">_xll.BInterpol('Base CDI'!$H$4:$H$28,'Base CDI'!$I$4:$I$29,S2928,"Cubic","Extrapolate=Linear","MultiX=Average","Skip=True","Sort=True")</f>
        <v>13.805566021757581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48864</v>
      </c>
      <c r="T2929" s="43">
        <f ca="1">_xll.BInterpol('Base CDI'!$H$4:$H$28,'Base CDI'!$J$4:$J$29,S2929,"Cubic","Extrapolate=Linear","MultiX=Average","Skip=True","Sort=True")</f>
        <v>13.825359896835641</v>
      </c>
      <c r="U2929" s="43">
        <f ca="1">_xll.BInterpol('Base CDI'!$H$4:$H$28,'Base CDI'!$I$4:$I$29,S2929,"Cubic","Extrapolate=Linear","MultiX=Average","Skip=True","Sort=True")</f>
        <v>13.805601422777691</v>
      </c>
    </row>
    <row r="2930" spans="16:21" x14ac:dyDescent="0.25">
      <c r="P2930" s="10">
        <v>38769</v>
      </c>
      <c r="Q2930">
        <v>14.40912</v>
      </c>
      <c r="S2930" s="42">
        <f t="shared" ca="1" si="50"/>
        <v>48865</v>
      </c>
      <c r="T2930" s="43">
        <f ca="1">_xll.BInterpol('Base CDI'!$H$4:$H$28,'Base CDI'!$J$4:$J$29,S2930,"Cubic","Extrapolate=Linear","MultiX=Average","Skip=True","Sort=True")</f>
        <v>13.825387683561518</v>
      </c>
      <c r="U2930" s="43">
        <f ca="1">_xll.BInterpol('Base CDI'!$H$4:$H$28,'Base CDI'!$I$4:$I$29,S2930,"Cubic","Extrapolate=Linear","MultiX=Average","Skip=True","Sort=True")</f>
        <v>13.80563657676884</v>
      </c>
    </row>
    <row r="2931" spans="16:21" x14ac:dyDescent="0.25">
      <c r="P2931" s="10">
        <v>38770</v>
      </c>
      <c r="Q2931">
        <v>14.41821</v>
      </c>
      <c r="S2931" s="42">
        <f t="shared" ca="1" si="50"/>
        <v>48866</v>
      </c>
      <c r="T2931" s="43">
        <f ca="1">_xll.BInterpol('Base CDI'!$H$4:$H$28,'Base CDI'!$J$4:$J$29,S2931,"Cubic","Extrapolate=Linear","MultiX=Average","Skip=True","Sort=True")</f>
        <v>13.825415247284528</v>
      </c>
      <c r="U2931" s="43">
        <f ca="1">_xll.BInterpol('Base CDI'!$H$4:$H$28,'Base CDI'!$I$4:$I$29,S2931,"Cubic","Extrapolate=Linear","MultiX=Average","Skip=True","Sort=True")</f>
        <v>13.805671483953313</v>
      </c>
    </row>
    <row r="2932" spans="16:21" x14ac:dyDescent="0.25">
      <c r="P2932" s="10">
        <v>38771</v>
      </c>
      <c r="Q2932">
        <v>14.42731</v>
      </c>
      <c r="S2932" s="42">
        <f t="shared" ca="1" si="50"/>
        <v>48867</v>
      </c>
      <c r="T2932" s="43">
        <f ca="1">_xll.BInterpol('Base CDI'!$H$4:$H$28,'Base CDI'!$J$4:$J$29,S2932,"Cubic","Extrapolate=Linear","MultiX=Average","Skip=True","Sort=True")</f>
        <v>13.825442588170274</v>
      </c>
      <c r="U2932" s="43">
        <f ca="1">_xll.BInterpol('Base CDI'!$H$4:$H$28,'Base CDI'!$I$4:$I$29,S2932,"Cubic","Extrapolate=Linear","MultiX=Average","Skip=True","Sort=True")</f>
        <v>13.80570614455339</v>
      </c>
    </row>
    <row r="2933" spans="16:21" x14ac:dyDescent="0.25">
      <c r="P2933" s="10">
        <v>38772</v>
      </c>
      <c r="Q2933">
        <v>14.43642</v>
      </c>
      <c r="S2933" s="42">
        <f t="shared" ca="1" si="50"/>
        <v>48868</v>
      </c>
      <c r="T2933" s="43">
        <f ca="1">_xll.BInterpol('Base CDI'!$H$4:$H$28,'Base CDI'!$J$4:$J$29,S2933,"Cubic","Extrapolate=Linear","MultiX=Average","Skip=True","Sort=True")</f>
        <v>13.825469706384357</v>
      </c>
      <c r="U2933" s="43">
        <f ca="1">_xll.BInterpol('Base CDI'!$H$4:$H$28,'Base CDI'!$I$4:$I$29,S2933,"Cubic","Extrapolate=Linear","MultiX=Average","Skip=True","Sort=True")</f>
        <v>13.805740558791358</v>
      </c>
    </row>
    <row r="2934" spans="16:21" x14ac:dyDescent="0.25">
      <c r="P2934" s="10">
        <v>38777</v>
      </c>
      <c r="Q2934">
        <v>14.44556</v>
      </c>
      <c r="S2934" s="42">
        <f t="shared" ca="1" si="50"/>
        <v>48869</v>
      </c>
      <c r="T2934" s="43">
        <f ca="1">_xll.BInterpol('Base CDI'!$H$4:$H$28,'Base CDI'!$J$4:$J$29,S2934,"Cubic","Extrapolate=Linear","MultiX=Average","Skip=True","Sort=True")</f>
        <v>13.825496602092379</v>
      </c>
      <c r="U2934" s="43">
        <f ca="1">_xll.BInterpol('Base CDI'!$H$4:$H$28,'Base CDI'!$I$4:$I$29,S2934,"Cubic","Extrapolate=Linear","MultiX=Average","Skip=True","Sort=True")</f>
        <v>13.805774726889496</v>
      </c>
    </row>
    <row r="2935" spans="16:21" x14ac:dyDescent="0.25">
      <c r="P2935" s="10">
        <v>38778</v>
      </c>
      <c r="Q2935">
        <v>14.45471</v>
      </c>
      <c r="S2935" s="42">
        <f t="shared" ca="1" si="50"/>
        <v>48870</v>
      </c>
      <c r="T2935" s="43">
        <f ca="1">_xll.BInterpol('Base CDI'!$H$4:$H$28,'Base CDI'!$J$4:$J$29,S2935,"Cubic","Extrapolate=Linear","MultiX=Average","Skip=True","Sort=True")</f>
        <v>13.825523275459942</v>
      </c>
      <c r="U2935" s="43">
        <f ca="1">_xll.BInterpol('Base CDI'!$H$4:$H$28,'Base CDI'!$I$4:$I$29,S2935,"Cubic","Extrapolate=Linear","MultiX=Average","Skip=True","Sort=True")</f>
        <v>13.805808649070089</v>
      </c>
    </row>
    <row r="2936" spans="16:21" x14ac:dyDescent="0.25">
      <c r="P2936" s="10">
        <v>38779</v>
      </c>
      <c r="Q2936">
        <v>14.46386</v>
      </c>
      <c r="S2936" s="42">
        <f t="shared" ca="1" si="50"/>
        <v>48871</v>
      </c>
      <c r="T2936" s="43">
        <f ca="1">_xll.BInterpol('Base CDI'!$H$4:$H$28,'Base CDI'!$J$4:$J$29,S2936,"Cubic","Extrapolate=Linear","MultiX=Average","Skip=True","Sort=True")</f>
        <v>13.825549726652644</v>
      </c>
      <c r="U2936" s="43">
        <f ca="1">_xll.BInterpol('Base CDI'!$H$4:$H$28,'Base CDI'!$I$4:$I$29,S2936,"Cubic","Extrapolate=Linear","MultiX=Average","Skip=True","Sort=True")</f>
        <v>13.805842325555419</v>
      </c>
    </row>
    <row r="2937" spans="16:21" x14ac:dyDescent="0.25">
      <c r="P2937" s="10">
        <v>38782</v>
      </c>
      <c r="Q2937">
        <v>14.47301</v>
      </c>
      <c r="S2937" s="42">
        <f t="shared" ca="1" si="50"/>
        <v>48872</v>
      </c>
      <c r="T2937" s="43">
        <f ca="1">_xll.BInterpol('Base CDI'!$H$4:$H$28,'Base CDI'!$J$4:$J$29,S2937,"Cubic","Extrapolate=Linear","MultiX=Average","Skip=True","Sort=True")</f>
        <v>13.82557595583609</v>
      </c>
      <c r="U2937" s="43">
        <f ca="1">_xll.BInterpol('Base CDI'!$H$4:$H$28,'Base CDI'!$I$4:$I$29,S2937,"Cubic","Extrapolate=Linear","MultiX=Average","Skip=True","Sort=True")</f>
        <v>13.805875756567769</v>
      </c>
    </row>
    <row r="2938" spans="16:21" x14ac:dyDescent="0.25">
      <c r="P2938" s="10">
        <v>38783</v>
      </c>
      <c r="Q2938">
        <v>14.48216</v>
      </c>
      <c r="S2938" s="42">
        <f t="shared" ca="1" si="50"/>
        <v>48873</v>
      </c>
      <c r="T2938" s="43">
        <f ca="1">_xll.BInterpol('Base CDI'!$H$4:$H$28,'Base CDI'!$J$4:$J$29,S2938,"Cubic","Extrapolate=Linear","MultiX=Average","Skip=True","Sort=True")</f>
        <v>13.825601963175881</v>
      </c>
      <c r="U2938" s="43">
        <f ca="1">_xll.BInterpol('Base CDI'!$H$4:$H$28,'Base CDI'!$I$4:$I$29,S2938,"Cubic","Extrapolate=Linear","MultiX=Average","Skip=True","Sort=True")</f>
        <v>13.805908942329424</v>
      </c>
    </row>
    <row r="2939" spans="16:21" x14ac:dyDescent="0.25">
      <c r="P2939" s="10">
        <v>38784</v>
      </c>
      <c r="Q2939">
        <v>14.49131</v>
      </c>
      <c r="S2939" s="42">
        <f t="shared" ca="1" si="50"/>
        <v>48874</v>
      </c>
      <c r="T2939" s="43">
        <f ca="1">_xll.BInterpol('Base CDI'!$H$4:$H$28,'Base CDI'!$J$4:$J$29,S2939,"Cubic","Extrapolate=Linear","MultiX=Average","Skip=True","Sort=True")</f>
        <v>13.825627748837617</v>
      </c>
      <c r="U2939" s="43">
        <f ca="1">_xll.BInterpol('Base CDI'!$H$4:$H$28,'Base CDI'!$I$4:$I$29,S2939,"Cubic","Extrapolate=Linear","MultiX=Average","Skip=True","Sort=True")</f>
        <v>13.805941883062665</v>
      </c>
    </row>
    <row r="2940" spans="16:21" x14ac:dyDescent="0.25">
      <c r="P2940" s="10">
        <v>38785</v>
      </c>
      <c r="Q2940">
        <v>14.50046</v>
      </c>
      <c r="S2940" s="42">
        <f t="shared" ca="1" si="50"/>
        <v>48875</v>
      </c>
      <c r="T2940" s="43">
        <f ca="1">_xll.BInterpol('Base CDI'!$H$4:$H$28,'Base CDI'!$J$4:$J$29,S2940,"Cubic","Extrapolate=Linear","MultiX=Average","Skip=True","Sort=True")</f>
        <v>13.825653312986901</v>
      </c>
      <c r="U2940" s="43">
        <f ca="1">_xll.BInterpol('Base CDI'!$H$4:$H$28,'Base CDI'!$I$4:$I$29,S2940,"Cubic","Extrapolate=Linear","MultiX=Average","Skip=True","Sort=True")</f>
        <v>13.805974578989776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48876</v>
      </c>
      <c r="T2941" s="43">
        <f ca="1">_xll.BInterpol('Base CDI'!$H$4:$H$28,'Base CDI'!$J$4:$J$29,S2941,"Cubic","Extrapolate=Linear","MultiX=Average","Skip=True","Sort=True")</f>
        <v>13.825678655789332</v>
      </c>
      <c r="U2941" s="43">
        <f ca="1">_xll.BInterpol('Base CDI'!$H$4:$H$28,'Base CDI'!$I$4:$I$29,S2941,"Cubic","Extrapolate=Linear","MultiX=Average","Skip=True","Sort=True")</f>
        <v>13.806007030333038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48877</v>
      </c>
      <c r="T2942" s="43">
        <f ca="1">_xll.BInterpol('Base CDI'!$H$4:$H$28,'Base CDI'!$J$4:$J$29,S2942,"Cubic","Extrapolate=Linear","MultiX=Average","Skip=True","Sort=True")</f>
        <v>13.825703777410515</v>
      </c>
      <c r="U2942" s="43">
        <f ca="1">_xll.BInterpol('Base CDI'!$H$4:$H$28,'Base CDI'!$I$4:$I$29,S2942,"Cubic","Extrapolate=Linear","MultiX=Average","Skip=True","Sort=True")</f>
        <v>13.806039237314737</v>
      </c>
    </row>
    <row r="2943" spans="16:21" x14ac:dyDescent="0.25">
      <c r="P2943" s="10">
        <v>38790</v>
      </c>
      <c r="Q2943">
        <v>14.52685</v>
      </c>
      <c r="S2943" s="42">
        <f t="shared" ca="1" si="50"/>
        <v>48878</v>
      </c>
      <c r="T2943" s="43">
        <f ca="1">_xll.BInterpol('Base CDI'!$H$4:$H$28,'Base CDI'!$J$4:$J$29,S2943,"Cubic","Extrapolate=Linear","MultiX=Average","Skip=True","Sort=True")</f>
        <v>13.825728678016048</v>
      </c>
      <c r="U2943" s="43">
        <f ca="1">_xll.BInterpol('Base CDI'!$H$4:$H$28,'Base CDI'!$I$4:$I$29,S2943,"Cubic","Extrapolate=Linear","MultiX=Average","Skip=True","Sort=True")</f>
        <v>13.806071200157154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48879</v>
      </c>
      <c r="T2944" s="43">
        <f ca="1">_xll.BInterpol('Base CDI'!$H$4:$H$28,'Base CDI'!$J$4:$J$29,S2944,"Cubic","Extrapolate=Linear","MultiX=Average","Skip=True","Sort=True")</f>
        <v>13.825753357771536</v>
      </c>
      <c r="U2944" s="43">
        <f ca="1">_xll.BInterpol('Base CDI'!$H$4:$H$28,'Base CDI'!$I$4:$I$29,S2944,"Cubic","Extrapolate=Linear","MultiX=Average","Skip=True","Sort=True")</f>
        <v>13.806102919082573</v>
      </c>
    </row>
    <row r="2945" spans="16:21" x14ac:dyDescent="0.25">
      <c r="P2945" s="10">
        <v>38792</v>
      </c>
      <c r="Q2945">
        <v>14.54444</v>
      </c>
      <c r="S2945" s="42">
        <f t="shared" ca="1" si="50"/>
        <v>48880</v>
      </c>
      <c r="T2945" s="43">
        <f ca="1">_xll.BInterpol('Base CDI'!$H$4:$H$28,'Base CDI'!$J$4:$J$29,S2945,"Cubic","Extrapolate=Linear","MultiX=Average","Skip=True","Sort=True")</f>
        <v>13.825777816842576</v>
      </c>
      <c r="U2945" s="43">
        <f ca="1">_xll.BInterpol('Base CDI'!$H$4:$H$28,'Base CDI'!$I$4:$I$29,S2945,"Cubic","Extrapolate=Linear","MultiX=Average","Skip=True","Sort=True")</f>
        <v>13.806134394313275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48881</v>
      </c>
      <c r="T2946" s="43">
        <f ca="1">_xll.BInterpol('Base CDI'!$H$4:$H$28,'Base CDI'!$J$4:$J$29,S2946,"Cubic","Extrapolate=Linear","MultiX=Average","Skip=True","Sort=True")</f>
        <v>13.825802055394773</v>
      </c>
      <c r="U2946" s="43">
        <f ca="1">_xll.BInterpol('Base CDI'!$H$4:$H$28,'Base CDI'!$I$4:$I$29,S2946,"Cubic","Extrapolate=Linear","MultiX=Average","Skip=True","Sort=True")</f>
        <v>13.806165626071547</v>
      </c>
    </row>
    <row r="2947" spans="16:21" x14ac:dyDescent="0.25">
      <c r="P2947" s="10">
        <v>38796</v>
      </c>
      <c r="Q2947">
        <v>14.56204</v>
      </c>
      <c r="S2947" s="42">
        <f t="shared" ca="1" si="50"/>
        <v>48882</v>
      </c>
      <c r="T2947" s="43">
        <f ca="1">_xll.BInterpol('Base CDI'!$H$4:$H$28,'Base CDI'!$J$4:$J$29,S2947,"Cubic","Extrapolate=Linear","MultiX=Average","Skip=True","Sort=True")</f>
        <v>13.825826073593726</v>
      </c>
      <c r="U2947" s="43">
        <f ca="1">_xll.BInterpol('Base CDI'!$H$4:$H$28,'Base CDI'!$I$4:$I$29,S2947,"Cubic","Extrapolate=Linear","MultiX=Average","Skip=True","Sort=True")</f>
        <v>13.806196614579667</v>
      </c>
    </row>
    <row r="2948" spans="16:21" x14ac:dyDescent="0.25">
      <c r="P2948" s="10">
        <v>38797</v>
      </c>
      <c r="Q2948">
        <v>14.57085</v>
      </c>
      <c r="S2948" s="42">
        <f t="shared" ca="1" si="50"/>
        <v>48883</v>
      </c>
      <c r="T2948" s="43">
        <f ca="1">_xll.BInterpol('Base CDI'!$H$4:$H$28,'Base CDI'!$J$4:$J$29,S2948,"Cubic","Extrapolate=Linear","MultiX=Average","Skip=True","Sort=True")</f>
        <v>13.825849871605039</v>
      </c>
      <c r="U2948" s="43">
        <f ca="1">_xll.BInterpol('Base CDI'!$H$4:$H$28,'Base CDI'!$I$4:$I$29,S2948,"Cubic","Extrapolate=Linear","MultiX=Average","Skip=True","Sort=True")</f>
        <v>13.806227360059921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48884</v>
      </c>
      <c r="T2949" s="43">
        <f ca="1">_xll.BInterpol('Base CDI'!$H$4:$H$28,'Base CDI'!$J$4:$J$29,S2949,"Cubic","Extrapolate=Linear","MultiX=Average","Skip=True","Sort=True")</f>
        <v>13.825873449594312</v>
      </c>
      <c r="U2949" s="43">
        <f ca="1">_xll.BInterpol('Base CDI'!$H$4:$H$28,'Base CDI'!$I$4:$I$29,S2949,"Cubic","Extrapolate=Linear","MultiX=Average","Skip=True","Sort=True")</f>
        <v>13.806257862734592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48885</v>
      </c>
      <c r="T2950" s="43">
        <f ca="1">_xll.BInterpol('Base CDI'!$H$4:$H$28,'Base CDI'!$J$4:$J$29,S2950,"Cubic","Extrapolate=Linear","MultiX=Average","Skip=True","Sort=True")</f>
        <v>13.825896807727146</v>
      </c>
      <c r="U2950" s="43">
        <f ca="1">_xll.BInterpol('Base CDI'!$H$4:$H$28,'Base CDI'!$I$4:$I$29,S2950,"Cubic","Extrapolate=Linear","MultiX=Average","Skip=True","Sort=True")</f>
        <v>13.806288122825963</v>
      </c>
    </row>
    <row r="2951" spans="16:21" x14ac:dyDescent="0.25">
      <c r="P2951" s="10">
        <v>38800</v>
      </c>
      <c r="Q2951">
        <v>14.59732</v>
      </c>
      <c r="S2951" s="42">
        <f t="shared" ca="1" si="50"/>
        <v>48886</v>
      </c>
      <c r="T2951" s="43">
        <f ca="1">_xll.BInterpol('Base CDI'!$H$4:$H$28,'Base CDI'!$J$4:$J$29,S2951,"Cubic","Extrapolate=Linear","MultiX=Average","Skip=True","Sort=True")</f>
        <v>13.825919946169144</v>
      </c>
      <c r="U2951" s="43">
        <f ca="1">_xll.BInterpol('Base CDI'!$H$4:$H$28,'Base CDI'!$I$4:$I$29,S2951,"Cubic","Extrapolate=Linear","MultiX=Average","Skip=True","Sort=True")</f>
        <v>13.806318140556316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48887</v>
      </c>
      <c r="T2952" s="43">
        <f ca="1">_xll.BInterpol('Base CDI'!$H$4:$H$28,'Base CDI'!$J$4:$J$29,S2952,"Cubic","Extrapolate=Linear","MultiX=Average","Skip=True","Sort=True")</f>
        <v>13.825942865085906</v>
      </c>
      <c r="U2952" s="43">
        <f ca="1">_xll.BInterpol('Base CDI'!$H$4:$H$28,'Base CDI'!$I$4:$I$29,S2952,"Cubic","Extrapolate=Linear","MultiX=Average","Skip=True","Sort=True")</f>
        <v>13.806347916147933</v>
      </c>
    </row>
    <row r="2953" spans="16:21" x14ac:dyDescent="0.25">
      <c r="P2953" s="10">
        <v>38804</v>
      </c>
      <c r="Q2953">
        <v>14.615</v>
      </c>
      <c r="S2953" s="42">
        <f t="shared" ca="1" si="50"/>
        <v>48888</v>
      </c>
      <c r="T2953" s="43">
        <f ca="1">_xll.BInterpol('Base CDI'!$H$4:$H$28,'Base CDI'!$J$4:$J$29,S2953,"Cubic","Extrapolate=Linear","MultiX=Average","Skip=True","Sort=True")</f>
        <v>13.825965564643033</v>
      </c>
      <c r="U2953" s="43">
        <f ca="1">_xll.BInterpol('Base CDI'!$H$4:$H$28,'Base CDI'!$I$4:$I$29,S2953,"Cubic","Extrapolate=Linear","MultiX=Average","Skip=True","Sort=True")</f>
        <v>13.806377449823099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48889</v>
      </c>
      <c r="T2954" s="43">
        <f ca="1">_xll.BInterpol('Base CDI'!$H$4:$H$28,'Base CDI'!$J$4:$J$29,S2954,"Cubic","Extrapolate=Linear","MultiX=Average","Skip=True","Sort=True")</f>
        <v>13.825988045006129</v>
      </c>
      <c r="U2954" s="43">
        <f ca="1">_xll.BInterpol('Base CDI'!$H$4:$H$28,'Base CDI'!$I$4:$I$29,S2954,"Cubic","Extrapolate=Linear","MultiX=Average","Skip=True","Sort=True")</f>
        <v>13.806406741804098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48890</v>
      </c>
      <c r="T2955" s="43">
        <f ca="1">_xll.BInterpol('Base CDI'!$H$4:$H$28,'Base CDI'!$J$4:$J$29,S2955,"Cubic","Extrapolate=Linear","MultiX=Average","Skip=True","Sort=True")</f>
        <v>13.826010306340793</v>
      </c>
      <c r="U2955" s="43">
        <f ca="1">_xll.BInterpol('Base CDI'!$H$4:$H$28,'Base CDI'!$I$4:$I$29,S2955,"Cubic","Extrapolate=Linear","MultiX=Average","Skip=True","Sort=True")</f>
        <v>13.806435792313209</v>
      </c>
    </row>
    <row r="2956" spans="16:21" x14ac:dyDescent="0.25">
      <c r="P2956" s="10">
        <v>38807</v>
      </c>
      <c r="Q2956">
        <v>14.64157</v>
      </c>
      <c r="S2956" s="42">
        <f t="shared" ca="1" si="51"/>
        <v>48891</v>
      </c>
      <c r="T2956" s="43">
        <f ca="1">_xll.BInterpol('Base CDI'!$H$4:$H$28,'Base CDI'!$J$4:$J$29,S2956,"Cubic","Extrapolate=Linear","MultiX=Average","Skip=True","Sort=True")</f>
        <v>13.826032348812626</v>
      </c>
      <c r="U2956" s="43">
        <f ca="1">_xll.BInterpol('Base CDI'!$H$4:$H$28,'Base CDI'!$I$4:$I$29,S2956,"Cubic","Extrapolate=Linear","MultiX=Average","Skip=True","Sort=True")</f>
        <v>13.806464601572719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48892</v>
      </c>
      <c r="T2957" s="43">
        <f ca="1">_xll.BInterpol('Base CDI'!$H$4:$H$28,'Base CDI'!$J$4:$J$29,S2957,"Cubic","Extrapolate=Linear","MultiX=Average","Skip=True","Sort=True")</f>
        <v>13.826054172587233</v>
      </c>
      <c r="U2957" s="43">
        <f ca="1">_xll.BInterpol('Base CDI'!$H$4:$H$28,'Base CDI'!$I$4:$I$29,S2957,"Cubic","Extrapolate=Linear","MultiX=Average","Skip=True","Sort=True")</f>
        <v>13.806493169804909</v>
      </c>
    </row>
    <row r="2958" spans="16:21" x14ac:dyDescent="0.25">
      <c r="P2958" s="10">
        <v>38811</v>
      </c>
      <c r="Q2958">
        <v>14.65931</v>
      </c>
      <c r="S2958" s="42">
        <f t="shared" ca="1" si="51"/>
        <v>48893</v>
      </c>
      <c r="T2958" s="43">
        <f ca="1">_xll.BInterpol('Base CDI'!$H$4:$H$28,'Base CDI'!$J$4:$J$29,S2958,"Cubic","Extrapolate=Linear","MultiX=Average","Skip=True","Sort=True")</f>
        <v>13.82607577783021</v>
      </c>
      <c r="U2958" s="43">
        <f ca="1">_xll.BInterpol('Base CDI'!$H$4:$H$28,'Base CDI'!$I$4:$I$29,S2958,"Cubic","Extrapolate=Linear","MultiX=Average","Skip=True","Sort=True")</f>
        <v>13.806521497232062</v>
      </c>
    </row>
    <row r="2959" spans="16:21" x14ac:dyDescent="0.25">
      <c r="P2959" s="10">
        <v>38812</v>
      </c>
      <c r="Q2959">
        <v>14.66816</v>
      </c>
      <c r="S2959" s="42">
        <f t="shared" ca="1" si="51"/>
        <v>48894</v>
      </c>
      <c r="T2959" s="43">
        <f ca="1">_xll.BInterpol('Base CDI'!$H$4:$H$28,'Base CDI'!$J$4:$J$29,S2959,"Cubic","Extrapolate=Linear","MultiX=Average","Skip=True","Sort=True")</f>
        <v>13.826097164707164</v>
      </c>
      <c r="U2959" s="43">
        <f ca="1">_xll.BInterpol('Base CDI'!$H$4:$H$28,'Base CDI'!$I$4:$I$29,S2959,"Cubic","Extrapolate=Linear","MultiX=Average","Skip=True","Sort=True")</f>
        <v>13.80654958407646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48895</v>
      </c>
      <c r="T2960" s="43">
        <f ca="1">_xll.BInterpol('Base CDI'!$H$4:$H$28,'Base CDI'!$J$4:$J$29,S2960,"Cubic","Extrapolate=Linear","MultiX=Average","Skip=True","Sort=True")</f>
        <v>13.826118333383693</v>
      </c>
      <c r="U2960" s="43">
        <f ca="1">_xll.BInterpol('Base CDI'!$H$4:$H$28,'Base CDI'!$I$4:$I$29,S2960,"Cubic","Extrapolate=Linear","MultiX=Average","Skip=True","Sort=True")</f>
        <v>13.80657743056039</v>
      </c>
    </row>
    <row r="2961" spans="16:21" x14ac:dyDescent="0.25">
      <c r="P2961" s="10">
        <v>38814</v>
      </c>
      <c r="Q2961">
        <v>14.68586</v>
      </c>
      <c r="S2961" s="42">
        <f t="shared" ca="1" si="51"/>
        <v>48896</v>
      </c>
      <c r="T2961" s="43">
        <f ca="1">_xll.BInterpol('Base CDI'!$H$4:$H$28,'Base CDI'!$J$4:$J$29,S2961,"Cubic","Extrapolate=Linear","MultiX=Average","Skip=True","Sort=True")</f>
        <v>13.8261392840254</v>
      </c>
      <c r="U2961" s="43">
        <f ca="1">_xll.BInterpol('Base CDI'!$H$4:$H$28,'Base CDI'!$I$4:$I$29,S2961,"Cubic","Extrapolate=Linear","MultiX=Average","Skip=True","Sort=True")</f>
        <v>13.806605036906131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48897</v>
      </c>
      <c r="T2962" s="43">
        <f ca="1">_xll.BInterpol('Base CDI'!$H$4:$H$28,'Base CDI'!$J$4:$J$29,S2962,"Cubic","Extrapolate=Linear","MultiX=Average","Skip=True","Sort=True")</f>
        <v>13.826160016797886</v>
      </c>
      <c r="U2962" s="43">
        <f ca="1">_xll.BInterpol('Base CDI'!$H$4:$H$28,'Base CDI'!$I$4:$I$29,S2962,"Cubic","Extrapolate=Linear","MultiX=Average","Skip=True","Sort=True")</f>
        <v>13.806632403335968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48898</v>
      </c>
      <c r="T2963" s="43">
        <f ca="1">_xll.BInterpol('Base CDI'!$H$4:$H$28,'Base CDI'!$J$4:$J$29,S2963,"Cubic","Extrapolate=Linear","MultiX=Average","Skip=True","Sort=True")</f>
        <v>13.826180531866752</v>
      </c>
      <c r="U2963" s="43">
        <f ca="1">_xll.BInterpol('Base CDI'!$H$4:$H$28,'Base CDI'!$I$4:$I$29,S2963,"Cubic","Extrapolate=Linear","MultiX=Average","Skip=True","Sort=True")</f>
        <v>13.806659530072181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48899</v>
      </c>
      <c r="T2964" s="43">
        <f ca="1">_xll.BInterpol('Base CDI'!$H$4:$H$28,'Base CDI'!$J$4:$J$29,S2964,"Cubic","Extrapolate=Linear","MultiX=Average","Skip=True","Sort=True")</f>
        <v>13.8262008293976</v>
      </c>
      <c r="U2964" s="43">
        <f ca="1">_xll.BInterpol('Base CDI'!$H$4:$H$28,'Base CDI'!$I$4:$I$29,S2964,"Cubic","Extrapolate=Linear","MultiX=Average","Skip=True","Sort=True")</f>
        <v>13.806686417337056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48900</v>
      </c>
      <c r="T2965" s="43">
        <f ca="1">_xll.BInterpol('Base CDI'!$H$4:$H$28,'Base CDI'!$J$4:$J$29,S2965,"Cubic","Extrapolate=Linear","MultiX=Average","Skip=True","Sort=True")</f>
        <v>13.82622090955603</v>
      </c>
      <c r="U2965" s="43">
        <f ca="1">_xll.BInterpol('Base CDI'!$H$4:$H$28,'Base CDI'!$I$4:$I$29,S2965,"Cubic","Extrapolate=Linear","MultiX=Average","Skip=True","Sort=True")</f>
        <v>13.806713065352877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48901</v>
      </c>
      <c r="T2966" s="43">
        <f ca="1">_xll.BInterpol('Base CDI'!$H$4:$H$28,'Base CDI'!$J$4:$J$29,S2966,"Cubic","Extrapolate=Linear","MultiX=Average","Skip=True","Sort=True")</f>
        <v>13.826240772507646</v>
      </c>
      <c r="U2966" s="43">
        <f ca="1">_xll.BInterpol('Base CDI'!$H$4:$H$28,'Base CDI'!$I$4:$I$29,S2966,"Cubic","Extrapolate=Linear","MultiX=Average","Skip=True","Sort=True")</f>
        <v>13.806739474341924</v>
      </c>
    </row>
    <row r="2967" spans="16:21" x14ac:dyDescent="0.25">
      <c r="P2967" s="10">
        <v>38825</v>
      </c>
      <c r="Q2967">
        <v>14.73906</v>
      </c>
      <c r="S2967" s="42">
        <f t="shared" ca="1" si="51"/>
        <v>48902</v>
      </c>
      <c r="T2967" s="43">
        <f ca="1">_xll.BInterpol('Base CDI'!$H$4:$H$28,'Base CDI'!$J$4:$J$29,S2967,"Cubic","Extrapolate=Linear","MultiX=Average","Skip=True","Sort=True")</f>
        <v>13.826260418418046</v>
      </c>
      <c r="U2967" s="43">
        <f ca="1">_xll.BInterpol('Base CDI'!$H$4:$H$28,'Base CDI'!$I$4:$I$29,S2967,"Cubic","Extrapolate=Linear","MultiX=Average","Skip=True","Sort=True")</f>
        <v>13.806765644526481</v>
      </c>
    </row>
    <row r="2968" spans="16:21" x14ac:dyDescent="0.25">
      <c r="P2968" s="10">
        <v>38826</v>
      </c>
      <c r="Q2968">
        <v>14.74794</v>
      </c>
      <c r="S2968" s="42">
        <f t="shared" ca="1" si="51"/>
        <v>48903</v>
      </c>
      <c r="T2968" s="43">
        <f ca="1">_xll.BInterpol('Base CDI'!$H$4:$H$28,'Base CDI'!$J$4:$J$29,S2968,"Cubic","Extrapolate=Linear","MultiX=Average","Skip=True","Sort=True")</f>
        <v>13.826279847452835</v>
      </c>
      <c r="U2968" s="43">
        <f ca="1">_xll.BInterpol('Base CDI'!$H$4:$H$28,'Base CDI'!$I$4:$I$29,S2968,"Cubic","Extrapolate=Linear","MultiX=Average","Skip=True","Sort=True")</f>
        <v>13.806791576128832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48904</v>
      </c>
      <c r="T2969" s="43">
        <f ca="1">_xll.BInterpol('Base CDI'!$H$4:$H$28,'Base CDI'!$J$4:$J$29,S2969,"Cubic","Extrapolate=Linear","MultiX=Average","Skip=True","Sort=True")</f>
        <v>13.826299059777613</v>
      </c>
      <c r="U2969" s="43">
        <f ca="1">_xll.BInterpol('Base CDI'!$H$4:$H$28,'Base CDI'!$I$4:$I$29,S2969,"Cubic","Extrapolate=Linear","MultiX=Average","Skip=True","Sort=True")</f>
        <v>13.806817269371258</v>
      </c>
    </row>
    <row r="2970" spans="16:21" x14ac:dyDescent="0.25">
      <c r="P2970" s="10">
        <v>38831</v>
      </c>
      <c r="Q2970">
        <v>14.76535</v>
      </c>
      <c r="S2970" s="42">
        <f t="shared" ca="1" si="51"/>
        <v>48905</v>
      </c>
      <c r="T2970" s="43">
        <f ca="1">_xll.BInterpol('Base CDI'!$H$4:$H$28,'Base CDI'!$J$4:$J$29,S2970,"Cubic","Extrapolate=Linear","MultiX=Average","Skip=True","Sort=True")</f>
        <v>13.826318055557982</v>
      </c>
      <c r="U2970" s="43">
        <f ca="1">_xll.BInterpol('Base CDI'!$H$4:$H$28,'Base CDI'!$I$4:$I$29,S2970,"Cubic","Extrapolate=Linear","MultiX=Average","Skip=True","Sort=True")</f>
        <v>13.806842724476045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48906</v>
      </c>
      <c r="T2971" s="43">
        <f ca="1">_xll.BInterpol('Base CDI'!$H$4:$H$28,'Base CDI'!$J$4:$J$29,S2971,"Cubic","Extrapolate=Linear","MultiX=Average","Skip=True","Sort=True")</f>
        <v>13.826336834959541</v>
      </c>
      <c r="U2971" s="43">
        <f ca="1">_xll.BInterpol('Base CDI'!$H$4:$H$28,'Base CDI'!$I$4:$I$29,S2971,"Cubic","Extrapolate=Linear","MultiX=Average","Skip=True","Sort=True")</f>
        <v>13.806867941665473</v>
      </c>
    </row>
    <row r="2972" spans="16:21" x14ac:dyDescent="0.25">
      <c r="P2972" s="10">
        <v>38833</v>
      </c>
      <c r="Q2972">
        <v>14.78238</v>
      </c>
      <c r="S2972" s="42">
        <f t="shared" ca="1" si="51"/>
        <v>48907</v>
      </c>
      <c r="T2972" s="43">
        <f ca="1">_xll.BInterpol('Base CDI'!$H$4:$H$28,'Base CDI'!$J$4:$J$29,S2972,"Cubic","Extrapolate=Linear","MultiX=Average","Skip=True","Sort=True")</f>
        <v>13.826355398147895</v>
      </c>
      <c r="U2972" s="43">
        <f ca="1">_xll.BInterpol('Base CDI'!$H$4:$H$28,'Base CDI'!$I$4:$I$29,S2972,"Cubic","Extrapolate=Linear","MultiX=Average","Skip=True","Sort=True")</f>
        <v>13.806892921161825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48908</v>
      </c>
      <c r="T2973" s="43">
        <f ca="1">_xll.BInterpol('Base CDI'!$H$4:$H$28,'Base CDI'!$J$4:$J$29,S2973,"Cubic","Extrapolate=Linear","MultiX=Average","Skip=True","Sort=True")</f>
        <v>13.826373745288642</v>
      </c>
      <c r="U2973" s="43">
        <f ca="1">_xll.BInterpol('Base CDI'!$H$4:$H$28,'Base CDI'!$I$4:$I$29,S2973,"Cubic","Extrapolate=Linear","MultiX=Average","Skip=True","Sort=True")</f>
        <v>13.806917663187386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48909</v>
      </c>
      <c r="T2974" s="43">
        <f ca="1">_xll.BInterpol('Base CDI'!$H$4:$H$28,'Base CDI'!$J$4:$J$29,S2974,"Cubic","Extrapolate=Linear","MultiX=Average","Skip=True","Sort=True")</f>
        <v>13.826391876547385</v>
      </c>
      <c r="U2974" s="43">
        <f ca="1">_xll.BInterpol('Base CDI'!$H$4:$H$28,'Base CDI'!$I$4:$I$29,S2974,"Cubic","Extrapolate=Linear","MultiX=Average","Skip=True","Sort=True")</f>
        <v>13.806942167964438</v>
      </c>
    </row>
    <row r="2975" spans="16:21" x14ac:dyDescent="0.25">
      <c r="P2975" s="10">
        <v>38839</v>
      </c>
      <c r="Q2975">
        <v>14.80799</v>
      </c>
      <c r="S2975" s="42">
        <f t="shared" ca="1" si="51"/>
        <v>48910</v>
      </c>
      <c r="T2975" s="43">
        <f ca="1">_xll.BInterpol('Base CDI'!$H$4:$H$28,'Base CDI'!$J$4:$J$29,S2975,"Cubic","Extrapolate=Linear","MultiX=Average","Skip=True","Sort=True")</f>
        <v>13.826409792089727</v>
      </c>
      <c r="U2975" s="43">
        <f ca="1">_xll.BInterpol('Base CDI'!$H$4:$H$28,'Base CDI'!$I$4:$I$29,S2975,"Cubic","Extrapolate=Linear","MultiX=Average","Skip=True","Sort=True")</f>
        <v>13.806966435715266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48911</v>
      </c>
      <c r="T2976" s="43">
        <f ca="1">_xll.BInterpol('Base CDI'!$H$4:$H$28,'Base CDI'!$J$4:$J$29,S2976,"Cubic","Extrapolate=Linear","MultiX=Average","Skip=True","Sort=True")</f>
        <v>13.826427492081267</v>
      </c>
      <c r="U2976" s="43">
        <f ca="1">_xll.BInterpol('Base CDI'!$H$4:$H$28,'Base CDI'!$I$4:$I$29,S2976,"Cubic","Extrapolate=Linear","MultiX=Average","Skip=True","Sort=True")</f>
        <v>13.80699046666215</v>
      </c>
    </row>
    <row r="2977" spans="16:21" x14ac:dyDescent="0.25">
      <c r="P2977" s="10">
        <v>38841</v>
      </c>
      <c r="Q2977">
        <v>14.82513</v>
      </c>
      <c r="S2977" s="42">
        <f t="shared" ca="1" si="51"/>
        <v>48912</v>
      </c>
      <c r="T2977" s="43">
        <f ca="1">_xll.BInterpol('Base CDI'!$H$4:$H$28,'Base CDI'!$J$4:$J$29,S2977,"Cubic","Extrapolate=Linear","MultiX=Average","Skip=True","Sort=True")</f>
        <v>13.826444976687608</v>
      </c>
      <c r="U2977" s="43">
        <f ca="1">_xll.BInterpol('Base CDI'!$H$4:$H$28,'Base CDI'!$I$4:$I$29,S2977,"Cubic","Extrapolate=Linear","MultiX=Average","Skip=True","Sort=True")</f>
        <v>13.807014261027373</v>
      </c>
    </row>
    <row r="2978" spans="16:21" x14ac:dyDescent="0.25">
      <c r="P2978" s="10">
        <v>38842</v>
      </c>
      <c r="Q2978">
        <v>14.8337</v>
      </c>
      <c r="S2978" s="42">
        <f t="shared" ca="1" si="51"/>
        <v>48913</v>
      </c>
      <c r="T2978" s="43">
        <f ca="1">_xll.BInterpol('Base CDI'!$H$4:$H$28,'Base CDI'!$J$4:$J$29,S2978,"Cubic","Extrapolate=Linear","MultiX=Average","Skip=True","Sort=True")</f>
        <v>13.826462246074351</v>
      </c>
      <c r="U2978" s="43">
        <f ca="1">_xll.BInterpol('Base CDI'!$H$4:$H$28,'Base CDI'!$I$4:$I$29,S2978,"Cubic","Extrapolate=Linear","MultiX=Average","Skip=True","Sort=True")</f>
        <v>13.807037819033219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48914</v>
      </c>
      <c r="T2979" s="43">
        <f ca="1">_xll.BInterpol('Base CDI'!$H$4:$H$28,'Base CDI'!$J$4:$J$29,S2979,"Cubic","Extrapolate=Linear","MultiX=Average","Skip=True","Sort=True")</f>
        <v>13.826479300407097</v>
      </c>
      <c r="U2979" s="43">
        <f ca="1">_xll.BInterpol('Base CDI'!$H$4:$H$28,'Base CDI'!$I$4:$I$29,S2979,"Cubic","Extrapolate=Linear","MultiX=Average","Skip=True","Sort=True")</f>
        <v>13.807061140901972</v>
      </c>
    </row>
    <row r="2980" spans="16:21" x14ac:dyDescent="0.25">
      <c r="P2980" s="10">
        <v>38846</v>
      </c>
      <c r="Q2980">
        <v>14.85087</v>
      </c>
      <c r="S2980" s="42">
        <f t="shared" ca="1" si="51"/>
        <v>48915</v>
      </c>
      <c r="T2980" s="43">
        <f ca="1">_xll.BInterpol('Base CDI'!$H$4:$H$28,'Base CDI'!$J$4:$J$29,S2980,"Cubic","Extrapolate=Linear","MultiX=Average","Skip=True","Sort=True")</f>
        <v>13.826496139851448</v>
      </c>
      <c r="U2980" s="43">
        <f ca="1">_xll.BInterpol('Base CDI'!$H$4:$H$28,'Base CDI'!$I$4:$I$29,S2980,"Cubic","Extrapolate=Linear","MultiX=Average","Skip=True","Sort=True")</f>
        <v>13.807084226855913</v>
      </c>
    </row>
    <row r="2981" spans="16:21" x14ac:dyDescent="0.25">
      <c r="P2981" s="10">
        <v>38847</v>
      </c>
      <c r="Q2981">
        <v>14.85946</v>
      </c>
      <c r="S2981" s="42">
        <f t="shared" ca="1" si="51"/>
        <v>48916</v>
      </c>
      <c r="T2981" s="43">
        <f ca="1">_xll.BInterpol('Base CDI'!$H$4:$H$28,'Base CDI'!$J$4:$J$29,S2981,"Cubic","Extrapolate=Linear","MultiX=Average","Skip=True","Sort=True")</f>
        <v>13.826512764573005</v>
      </c>
      <c r="U2981" s="43">
        <f ca="1">_xll.BInterpol('Base CDI'!$H$4:$H$28,'Base CDI'!$I$4:$I$29,S2981,"Cubic","Extrapolate=Linear","MultiX=Average","Skip=True","Sort=True")</f>
        <v>13.807107077117328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48917</v>
      </c>
      <c r="T2982" s="43">
        <f ca="1">_xll.BInterpol('Base CDI'!$H$4:$H$28,'Base CDI'!$J$4:$J$29,S2982,"Cubic","Extrapolate=Linear","MultiX=Average","Skip=True","Sort=True")</f>
        <v>13.826529174737368</v>
      </c>
      <c r="U2982" s="43">
        <f ca="1">_xll.BInterpol('Base CDI'!$H$4:$H$28,'Base CDI'!$I$4:$I$29,S2982,"Cubic","Extrapolate=Linear","MultiX=Average","Skip=True","Sort=True")</f>
        <v>13.807129691908496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48918</v>
      </c>
      <c r="T2983" s="43">
        <f ca="1">_xll.BInterpol('Base CDI'!$H$4:$H$28,'Base CDI'!$J$4:$J$29,S2983,"Cubic","Extrapolate=Linear","MultiX=Average","Skip=True","Sort=True")</f>
        <v>13.826545370510143</v>
      </c>
      <c r="U2983" s="43">
        <f ca="1">_xll.BInterpol('Base CDI'!$H$4:$H$28,'Base CDI'!$I$4:$I$29,S2983,"Cubic","Extrapolate=Linear","MultiX=Average","Skip=True","Sort=True")</f>
        <v>13.807152071451702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48919</v>
      </c>
      <c r="T2984" s="43">
        <f ca="1">_xll.BInterpol('Base CDI'!$H$4:$H$28,'Base CDI'!$J$4:$J$29,S2984,"Cubic","Extrapolate=Linear","MultiX=Average","Skip=True","Sort=True")</f>
        <v>13.826561352056927</v>
      </c>
      <c r="U2984" s="43">
        <f ca="1">_xll.BInterpol('Base CDI'!$H$4:$H$28,'Base CDI'!$I$4:$I$29,S2984,"Cubic","Extrapolate=Linear","MultiX=Average","Skip=True","Sort=True")</f>
        <v>13.80717421596923</v>
      </c>
    </row>
    <row r="2985" spans="16:21" x14ac:dyDescent="0.25">
      <c r="P2985" s="10">
        <v>38853</v>
      </c>
      <c r="Q2985">
        <v>14.89382</v>
      </c>
      <c r="S2985" s="42">
        <f t="shared" ca="1" si="51"/>
        <v>48920</v>
      </c>
      <c r="T2985" s="43">
        <f ca="1">_xll.BInterpol('Base CDI'!$H$4:$H$28,'Base CDI'!$J$4:$J$29,S2985,"Cubic","Extrapolate=Linear","MultiX=Average","Skip=True","Sort=True")</f>
        <v>13.826577119543323</v>
      </c>
      <c r="U2985" s="43">
        <f ca="1">_xll.BInterpol('Base CDI'!$H$4:$H$28,'Base CDI'!$I$4:$I$29,S2985,"Cubic","Extrapolate=Linear","MultiX=Average","Skip=True","Sort=True")</f>
        <v>13.807196125683362</v>
      </c>
    </row>
    <row r="2986" spans="16:21" x14ac:dyDescent="0.25">
      <c r="P2986" s="10">
        <v>38854</v>
      </c>
      <c r="Q2986">
        <v>14.90245</v>
      </c>
      <c r="S2986" s="42">
        <f t="shared" ca="1" si="51"/>
        <v>48921</v>
      </c>
      <c r="T2986" s="43">
        <f ca="1">_xll.BInterpol('Base CDI'!$H$4:$H$28,'Base CDI'!$J$4:$J$29,S2986,"Cubic","Extrapolate=Linear","MultiX=Average","Skip=True","Sort=True")</f>
        <v>13.826592673134932</v>
      </c>
      <c r="U2986" s="43">
        <f ca="1">_xll.BInterpol('Base CDI'!$H$4:$H$28,'Base CDI'!$I$4:$I$29,S2986,"Cubic","Extrapolate=Linear","MultiX=Average","Skip=True","Sort=True")</f>
        <v>13.80721780081638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48922</v>
      </c>
      <c r="T2987" s="43">
        <f ca="1">_xll.BInterpol('Base CDI'!$H$4:$H$28,'Base CDI'!$J$4:$J$29,S2987,"Cubic","Extrapolate=Linear","MultiX=Average","Skip=True","Sort=True")</f>
        <v>13.826608012997356</v>
      </c>
      <c r="U2987" s="43">
        <f ca="1">_xll.BInterpol('Base CDI'!$H$4:$H$28,'Base CDI'!$I$4:$I$29,S2987,"Cubic","Extrapolate=Linear","MultiX=Average","Skip=True","Sort=True")</f>
        <v>13.807239241590569</v>
      </c>
    </row>
    <row r="2988" spans="16:21" x14ac:dyDescent="0.25">
      <c r="P2988" s="10">
        <v>38856</v>
      </c>
      <c r="Q2988">
        <v>14.91966</v>
      </c>
      <c r="S2988" s="42">
        <f t="shared" ca="1" si="51"/>
        <v>48923</v>
      </c>
      <c r="T2988" s="43">
        <f ca="1">_xll.BInterpol('Base CDI'!$H$4:$H$28,'Base CDI'!$J$4:$J$29,S2988,"Cubic","Extrapolate=Linear","MultiX=Average","Skip=True","Sort=True")</f>
        <v>13.826623139296197</v>
      </c>
      <c r="U2988" s="43">
        <f ca="1">_xll.BInterpol('Base CDI'!$H$4:$H$28,'Base CDI'!$I$4:$I$29,S2988,"Cubic","Extrapolate=Linear","MultiX=Average","Skip=True","Sort=True")</f>
        <v>13.80726044822821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48924</v>
      </c>
      <c r="T2989" s="43">
        <f ca="1">_xll.BInterpol('Base CDI'!$H$4:$H$28,'Base CDI'!$J$4:$J$29,S2989,"Cubic","Extrapolate=Linear","MultiX=Average","Skip=True","Sort=True")</f>
        <v>13.826638052197055</v>
      </c>
      <c r="U2989" s="43">
        <f ca="1">_xll.BInterpol('Base CDI'!$H$4:$H$28,'Base CDI'!$I$4:$I$29,S2989,"Cubic","Extrapolate=Linear","MultiX=Average","Skip=True","Sort=True")</f>
        <v>13.807281420951588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48925</v>
      </c>
      <c r="T2990" s="43">
        <f ca="1">_xll.BInterpol('Base CDI'!$H$4:$H$28,'Base CDI'!$J$4:$J$29,S2990,"Cubic","Extrapolate=Linear","MultiX=Average","Skip=True","Sort=True")</f>
        <v>13.826652751865533</v>
      </c>
      <c r="U2990" s="43">
        <f ca="1">_xll.BInterpol('Base CDI'!$H$4:$H$28,'Base CDI'!$I$4:$I$29,S2990,"Cubic","Extrapolate=Linear","MultiX=Average","Skip=True","Sort=True")</f>
        <v>13.807302159982983</v>
      </c>
    </row>
    <row r="2991" spans="16:21" x14ac:dyDescent="0.25">
      <c r="P2991" s="10">
        <v>38861</v>
      </c>
      <c r="Q2991">
        <v>14.94548</v>
      </c>
      <c r="S2991" s="42">
        <f t="shared" ca="1" si="51"/>
        <v>48926</v>
      </c>
      <c r="T2991" s="43">
        <f ca="1">_xll.BInterpol('Base CDI'!$H$4:$H$28,'Base CDI'!$J$4:$J$29,S2991,"Cubic","Extrapolate=Linear","MultiX=Average","Skip=True","Sort=True")</f>
        <v>13.82666723846723</v>
      </c>
      <c r="U2991" s="43">
        <f ca="1">_xll.BInterpol('Base CDI'!$H$4:$H$28,'Base CDI'!$I$4:$I$29,S2991,"Cubic","Extrapolate=Linear","MultiX=Average","Skip=True","Sort=True")</f>
        <v>13.807322665544682</v>
      </c>
    </row>
    <row r="2992" spans="16:21" x14ac:dyDescent="0.25">
      <c r="P2992" s="10">
        <v>38862</v>
      </c>
      <c r="Q2992">
        <v>14.9541</v>
      </c>
      <c r="S2992" s="42">
        <f t="shared" ca="1" si="51"/>
        <v>48927</v>
      </c>
      <c r="T2992" s="43">
        <f ca="1">_xll.BInterpol('Base CDI'!$H$4:$H$28,'Base CDI'!$J$4:$J$29,S2992,"Cubic","Extrapolate=Linear","MultiX=Average","Skip=True","Sort=True")</f>
        <v>13.826681512167751</v>
      </c>
      <c r="U2992" s="43">
        <f ca="1">_xll.BInterpol('Base CDI'!$H$4:$H$28,'Base CDI'!$I$4:$I$29,S2992,"Cubic","Extrapolate=Linear","MultiX=Average","Skip=True","Sort=True")</f>
        <v>13.807342937858966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48928</v>
      </c>
      <c r="T2993" s="43">
        <f ca="1">_xll.BInterpol('Base CDI'!$H$4:$H$28,'Base CDI'!$J$4:$J$29,S2993,"Cubic","Extrapolate=Linear","MultiX=Average","Skip=True","Sort=True")</f>
        <v>13.826695573132694</v>
      </c>
      <c r="U2993" s="43">
        <f ca="1">_xll.BInterpol('Base CDI'!$H$4:$H$28,'Base CDI'!$I$4:$I$29,S2993,"Cubic","Extrapolate=Linear","MultiX=Average","Skip=True","Sort=True")</f>
        <v>13.807362977148117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48929</v>
      </c>
      <c r="T2994" s="43">
        <f ca="1">_xll.BInterpol('Base CDI'!$H$4:$H$28,'Base CDI'!$J$4:$J$29,S2994,"Cubic","Extrapolate=Linear","MultiX=Average","Skip=True","Sort=True")</f>
        <v>13.826709421527662</v>
      </c>
      <c r="U2994" s="43">
        <f ca="1">_xll.BInterpol('Base CDI'!$H$4:$H$28,'Base CDI'!$I$4:$I$29,S2994,"Cubic","Extrapolate=Linear","MultiX=Average","Skip=True","Sort=True")</f>
        <v>13.807382783634418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48930</v>
      </c>
      <c r="T2995" s="43">
        <f ca="1">_xll.BInterpol('Base CDI'!$H$4:$H$28,'Base CDI'!$J$4:$J$29,S2995,"Cubic","Extrapolate=Linear","MultiX=Average","Skip=True","Sort=True")</f>
        <v>13.826723057518256</v>
      </c>
      <c r="U2995" s="43">
        <f ca="1">_xll.BInterpol('Base CDI'!$H$4:$H$28,'Base CDI'!$I$4:$I$29,S2995,"Cubic","Extrapolate=Linear","MultiX=Average","Skip=True","Sort=True")</f>
        <v>13.807402357540154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48931</v>
      </c>
      <c r="T2996" s="43">
        <f ca="1">_xll.BInterpol('Base CDI'!$H$4:$H$28,'Base CDI'!$J$4:$J$29,S2996,"Cubic","Extrapolate=Linear","MultiX=Average","Skip=True","Sort=True")</f>
        <v>13.826736481270078</v>
      </c>
      <c r="U2996" s="43">
        <f ca="1">_xll.BInterpol('Base CDI'!$H$4:$H$28,'Base CDI'!$I$4:$I$29,S2996,"Cubic","Extrapolate=Linear","MultiX=Average","Skip=True","Sort=True")</f>
        <v>13.807421699087605</v>
      </c>
    </row>
    <row r="2997" spans="16:21" x14ac:dyDescent="0.25">
      <c r="P2997" s="10">
        <v>38869</v>
      </c>
      <c r="Q2997">
        <v>14.99727</v>
      </c>
      <c r="S2997" s="42">
        <f t="shared" ca="1" si="51"/>
        <v>48932</v>
      </c>
      <c r="T2997" s="43">
        <f ca="1">_xll.BInterpol('Base CDI'!$H$4:$H$28,'Base CDI'!$J$4:$J$29,S2997,"Cubic","Extrapolate=Linear","MultiX=Average","Skip=True","Sort=True")</f>
        <v>13.826749692948731</v>
      </c>
      <c r="U2997" s="43">
        <f ca="1">_xll.BInterpol('Base CDI'!$H$4:$H$28,'Base CDI'!$I$4:$I$29,S2997,"Cubic","Extrapolate=Linear","MultiX=Average","Skip=True","Sort=True")</f>
        <v>13.807440808499058</v>
      </c>
    </row>
    <row r="2998" spans="16:21" x14ac:dyDescent="0.25">
      <c r="P2998" s="10">
        <v>38870</v>
      </c>
      <c r="Q2998">
        <v>15.00567</v>
      </c>
      <c r="S2998" s="42">
        <f t="shared" ca="1" si="51"/>
        <v>48933</v>
      </c>
      <c r="T2998" s="43">
        <f ca="1">_xll.BInterpol('Base CDI'!$H$4:$H$28,'Base CDI'!$J$4:$J$29,S2998,"Cubic","Extrapolate=Linear","MultiX=Average","Skip=True","Sort=True")</f>
        <v>13.826762692719813</v>
      </c>
      <c r="U2998" s="43">
        <f ca="1">_xll.BInterpol('Base CDI'!$H$4:$H$28,'Base CDI'!$I$4:$I$29,S2998,"Cubic","Extrapolate=Linear","MultiX=Average","Skip=True","Sort=True")</f>
        <v>13.807459685996793</v>
      </c>
    </row>
    <row r="2999" spans="16:21" x14ac:dyDescent="0.25">
      <c r="P2999" s="10">
        <v>38873</v>
      </c>
      <c r="Q2999">
        <v>15.01408</v>
      </c>
      <c r="S2999" s="42">
        <f t="shared" ca="1" si="51"/>
        <v>48934</v>
      </c>
      <c r="T2999" s="43">
        <f ca="1">_xll.BInterpol('Base CDI'!$H$4:$H$28,'Base CDI'!$J$4:$J$29,S2999,"Cubic","Extrapolate=Linear","MultiX=Average","Skip=True","Sort=True")</f>
        <v>13.826775480748926</v>
      </c>
      <c r="U2999" s="43">
        <f ca="1">_xll.BInterpol('Base CDI'!$H$4:$H$28,'Base CDI'!$I$4:$I$29,S2999,"Cubic","Extrapolate=Linear","MultiX=Average","Skip=True","Sort=True")</f>
        <v>13.807478331803093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48935</v>
      </c>
      <c r="T3000" s="43">
        <f ca="1">_xll.BInterpol('Base CDI'!$H$4:$H$28,'Base CDI'!$J$4:$J$29,S3000,"Cubic","Extrapolate=Linear","MultiX=Average","Skip=True","Sort=True")</f>
        <v>13.826788057201675</v>
      </c>
      <c r="U3000" s="43">
        <f ca="1">_xll.BInterpol('Base CDI'!$H$4:$H$28,'Base CDI'!$I$4:$I$29,S3000,"Cubic","Extrapolate=Linear","MultiX=Average","Skip=True","Sort=True")</f>
        <v>13.807496746140243</v>
      </c>
    </row>
    <row r="3001" spans="16:21" x14ac:dyDescent="0.25">
      <c r="P3001" s="10">
        <v>38875</v>
      </c>
      <c r="Q3001">
        <v>15.03091</v>
      </c>
      <c r="S3001" s="42">
        <f t="shared" ca="1" si="51"/>
        <v>48936</v>
      </c>
      <c r="T3001" s="43">
        <f ca="1">_xll.BInterpol('Base CDI'!$H$4:$H$28,'Base CDI'!$J$4:$J$29,S3001,"Cubic","Extrapolate=Linear","MultiX=Average","Skip=True","Sort=True")</f>
        <v>13.826800422243657</v>
      </c>
      <c r="U3001" s="43">
        <f ca="1">_xll.BInterpol('Base CDI'!$H$4:$H$28,'Base CDI'!$I$4:$I$29,S3001,"Cubic","Extrapolate=Linear","MultiX=Average","Skip=True","Sort=True")</f>
        <v>13.807514929230525</v>
      </c>
    </row>
    <row r="3002" spans="16:21" x14ac:dyDescent="0.25">
      <c r="P3002" s="10">
        <v>38876</v>
      </c>
      <c r="Q3002">
        <v>15.03933</v>
      </c>
      <c r="S3002" s="42">
        <f t="shared" ca="1" si="51"/>
        <v>48937</v>
      </c>
      <c r="T3002" s="43">
        <f ca="1">_xll.BInterpol('Base CDI'!$H$4:$H$28,'Base CDI'!$J$4:$J$29,S3002,"Cubic","Extrapolate=Linear","MultiX=Average","Skip=True","Sort=True")</f>
        <v>13.826812576040476</v>
      </c>
      <c r="U3002" s="43">
        <f ca="1">_xll.BInterpol('Base CDI'!$H$4:$H$28,'Base CDI'!$I$4:$I$29,S3002,"Cubic","Extrapolate=Linear","MultiX=Average","Skip=True","Sort=True")</f>
        <v>13.80753288129622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48938</v>
      </c>
      <c r="T3003" s="43">
        <f ca="1">_xll.BInterpol('Base CDI'!$H$4:$H$28,'Base CDI'!$J$4:$J$29,S3003,"Cubic","Extrapolate=Linear","MultiX=Average","Skip=True","Sort=True")</f>
        <v>13.826824518757734</v>
      </c>
      <c r="U3003" s="43">
        <f ca="1">_xll.BInterpol('Base CDI'!$H$4:$H$28,'Base CDI'!$I$4:$I$29,S3003,"Cubic","Extrapolate=Linear","MultiX=Average","Skip=True","Sort=True")</f>
        <v>13.807550602559616</v>
      </c>
    </row>
    <row r="3004" spans="16:21" x14ac:dyDescent="0.25">
      <c r="P3004" s="10">
        <v>38880</v>
      </c>
      <c r="Q3004">
        <v>15.05616</v>
      </c>
      <c r="S3004" s="42">
        <f t="shared" ca="1" si="51"/>
        <v>48939</v>
      </c>
      <c r="T3004" s="43">
        <f ca="1">_xll.BInterpol('Base CDI'!$H$4:$H$28,'Base CDI'!$J$4:$J$29,S3004,"Cubic","Extrapolate=Linear","MultiX=Average","Skip=True","Sort=True")</f>
        <v>13.82683625056103</v>
      </c>
      <c r="U3004" s="43">
        <f ca="1">_xll.BInterpol('Base CDI'!$H$4:$H$28,'Base CDI'!$I$4:$I$29,S3004,"Cubic","Extrapolate=Linear","MultiX=Average","Skip=True","Sort=True")</f>
        <v>13.80756809324299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48940</v>
      </c>
      <c r="T3005" s="43">
        <f ca="1">_xll.BInterpol('Base CDI'!$H$4:$H$28,'Base CDI'!$J$4:$J$29,S3005,"Cubic","Extrapolate=Linear","MultiX=Average","Skip=True","Sort=True")</f>
        <v>13.826847771615967</v>
      </c>
      <c r="U3005" s="43">
        <f ca="1">_xll.BInterpol('Base CDI'!$H$4:$H$28,'Base CDI'!$I$4:$I$29,S3005,"Cubic","Extrapolate=Linear","MultiX=Average","Skip=True","Sort=True")</f>
        <v>13.807585353568628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48941</v>
      </c>
      <c r="T3006" s="43">
        <f ca="1">_xll.BInterpol('Base CDI'!$H$4:$H$28,'Base CDI'!$J$4:$J$29,S3006,"Cubic","Extrapolate=Linear","MultiX=Average","Skip=True","Sort=True")</f>
        <v>13.826859082088145</v>
      </c>
      <c r="U3006" s="43">
        <f ca="1">_xll.BInterpol('Base CDI'!$H$4:$H$28,'Base CDI'!$I$4:$I$29,S3006,"Cubic","Extrapolate=Linear","MultiX=Average","Skip=True","Sort=True")</f>
        <v>13.807602383758812</v>
      </c>
    </row>
    <row r="3007" spans="16:21" x14ac:dyDescent="0.25">
      <c r="P3007" s="10">
        <v>38884</v>
      </c>
      <c r="Q3007">
        <v>15.08146</v>
      </c>
      <c r="S3007" s="42">
        <f t="shared" ca="1" si="51"/>
        <v>48942</v>
      </c>
      <c r="T3007" s="43">
        <f ca="1">_xll.BInterpol('Base CDI'!$H$4:$H$28,'Base CDI'!$J$4:$J$29,S3007,"Cubic","Extrapolate=Linear","MultiX=Average","Skip=True","Sort=True")</f>
        <v>13.826870182143168</v>
      </c>
      <c r="U3007" s="43">
        <f ca="1">_xll.BInterpol('Base CDI'!$H$4:$H$28,'Base CDI'!$I$4:$I$29,S3007,"Cubic","Extrapolate=Linear","MultiX=Average","Skip=True","Sort=True")</f>
        <v>13.807619184035827</v>
      </c>
    </row>
    <row r="3008" spans="16:21" x14ac:dyDescent="0.25">
      <c r="P3008" s="10">
        <v>38887</v>
      </c>
      <c r="Q3008">
        <v>15.0899</v>
      </c>
      <c r="S3008" s="42">
        <f t="shared" ca="1" si="51"/>
        <v>48943</v>
      </c>
      <c r="T3008" s="43">
        <f ca="1">_xll.BInterpol('Base CDI'!$H$4:$H$28,'Base CDI'!$J$4:$J$29,S3008,"Cubic","Extrapolate=Linear","MultiX=Average","Skip=True","Sort=True")</f>
        <v>13.826881071946636</v>
      </c>
      <c r="U3008" s="43">
        <f ca="1">_xll.BInterpol('Base CDI'!$H$4:$H$28,'Base CDI'!$I$4:$I$29,S3008,"Cubic","Extrapolate=Linear","MultiX=Average","Skip=True","Sort=True")</f>
        <v>13.807635754621954</v>
      </c>
    </row>
    <row r="3009" spans="16:21" x14ac:dyDescent="0.25">
      <c r="P3009" s="10">
        <v>38888</v>
      </c>
      <c r="Q3009">
        <v>15.09835</v>
      </c>
      <c r="S3009" s="42">
        <f t="shared" ca="1" si="51"/>
        <v>48944</v>
      </c>
      <c r="T3009" s="43">
        <f ca="1">_xll.BInterpol('Base CDI'!$H$4:$H$28,'Base CDI'!$J$4:$J$29,S3009,"Cubic","Extrapolate=Linear","MultiX=Average","Skip=True","Sort=True")</f>
        <v>13.826891751664149</v>
      </c>
      <c r="U3009" s="43">
        <f ca="1">_xll.BInterpol('Base CDI'!$H$4:$H$28,'Base CDI'!$I$4:$I$29,S3009,"Cubic","Extrapolate=Linear","MultiX=Average","Skip=True","Sort=True")</f>
        <v>13.807652095739478</v>
      </c>
    </row>
    <row r="3010" spans="16:21" x14ac:dyDescent="0.25">
      <c r="P3010" s="10">
        <v>38889</v>
      </c>
      <c r="Q3010">
        <v>15.1068</v>
      </c>
      <c r="S3010" s="42">
        <f t="shared" ca="1" si="51"/>
        <v>48945</v>
      </c>
      <c r="T3010" s="43">
        <f ca="1">_xll.BInterpol('Base CDI'!$H$4:$H$28,'Base CDI'!$J$4:$J$29,S3010,"Cubic","Extrapolate=Linear","MultiX=Average","Skip=True","Sort=True")</f>
        <v>13.826902221461312</v>
      </c>
      <c r="U3010" s="43">
        <f ca="1">_xll.BInterpol('Base CDI'!$H$4:$H$28,'Base CDI'!$I$4:$I$29,S3010,"Cubic","Extrapolate=Linear","MultiX=Average","Skip=True","Sort=True")</f>
        <v>13.807668207610678</v>
      </c>
    </row>
    <row r="3011" spans="16:21" x14ac:dyDescent="0.25">
      <c r="P3011" s="10">
        <v>38890</v>
      </c>
      <c r="Q3011">
        <v>15.11525</v>
      </c>
      <c r="S3011" s="42">
        <f t="shared" ca="1" si="51"/>
        <v>48946</v>
      </c>
      <c r="T3011" s="43">
        <f ca="1">_xll.BInterpol('Base CDI'!$H$4:$H$28,'Base CDI'!$J$4:$J$29,S3011,"Cubic","Extrapolate=Linear","MultiX=Average","Skip=True","Sort=True")</f>
        <v>13.826912481503724</v>
      </c>
      <c r="U3011" s="43">
        <f ca="1">_xll.BInterpol('Base CDI'!$H$4:$H$28,'Base CDI'!$I$4:$I$29,S3011,"Cubic","Extrapolate=Linear","MultiX=Average","Skip=True","Sort=True")</f>
        <v>13.807684090457842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48947</v>
      </c>
      <c r="T3012" s="43">
        <f ca="1">_xll.BInterpol('Base CDI'!$H$4:$H$28,'Base CDI'!$J$4:$J$29,S3012,"Cubic","Extrapolate=Linear","MultiX=Average","Skip=True","Sort=True")</f>
        <v>13.826922531956987</v>
      </c>
      <c r="U3012" s="43">
        <f ca="1">_xll.BInterpol('Base CDI'!$H$4:$H$28,'Base CDI'!$I$4:$I$29,S3012,"Cubic","Extrapolate=Linear","MultiX=Average","Skip=True","Sort=True")</f>
        <v>13.80769974450325</v>
      </c>
    </row>
    <row r="3013" spans="16:21" x14ac:dyDescent="0.25">
      <c r="P3013" s="10">
        <v>38894</v>
      </c>
      <c r="Q3013">
        <v>15.13218</v>
      </c>
      <c r="S3013" s="42">
        <f t="shared" ca="1" si="51"/>
        <v>48948</v>
      </c>
      <c r="T3013" s="43">
        <f ca="1">_xll.BInterpol('Base CDI'!$H$4:$H$28,'Base CDI'!$J$4:$J$29,S3013,"Cubic","Extrapolate=Linear","MultiX=Average","Skip=True","Sort=True")</f>
        <v>13.8269323729867</v>
      </c>
      <c r="U3013" s="43">
        <f ca="1">_xll.BInterpol('Base CDI'!$H$4:$H$28,'Base CDI'!$I$4:$I$29,S3013,"Cubic","Extrapolate=Linear","MultiX=Average","Skip=True","Sort=True")</f>
        <v>13.807715169969185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48949</v>
      </c>
      <c r="T3014" s="43">
        <f ca="1">_xll.BInterpol('Base CDI'!$H$4:$H$28,'Base CDI'!$J$4:$J$29,S3014,"Cubic","Extrapolate=Linear","MultiX=Average","Skip=True","Sort=True")</f>
        <v>13.826942004758468</v>
      </c>
      <c r="U3014" s="43">
        <f ca="1">_xll.BInterpol('Base CDI'!$H$4:$H$28,'Base CDI'!$I$4:$I$29,S3014,"Cubic","Extrapolate=Linear","MultiX=Average","Skip=True","Sort=True")</f>
        <v>13.807730367077932</v>
      </c>
    </row>
    <row r="3015" spans="16:21" x14ac:dyDescent="0.25">
      <c r="P3015" s="10">
        <v>38896</v>
      </c>
      <c r="Q3015">
        <v>15.14911</v>
      </c>
      <c r="S3015" s="42">
        <f t="shared" ca="1" si="51"/>
        <v>48950</v>
      </c>
      <c r="T3015" s="43">
        <f ca="1">_xll.BInterpol('Base CDI'!$H$4:$H$28,'Base CDI'!$J$4:$J$29,S3015,"Cubic","Extrapolate=Linear","MultiX=Average","Skip=True","Sort=True")</f>
        <v>13.826951427437892</v>
      </c>
      <c r="U3015" s="43">
        <f ca="1">_xll.BInterpol('Base CDI'!$H$4:$H$28,'Base CDI'!$I$4:$I$29,S3015,"Cubic","Extrapolate=Linear","MultiX=Average","Skip=True","Sort=True")</f>
        <v>13.807745336051772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48951</v>
      </c>
      <c r="T3016" s="43">
        <f ca="1">_xll.BInterpol('Base CDI'!$H$4:$H$28,'Base CDI'!$J$4:$J$29,S3016,"Cubic","Extrapolate=Linear","MultiX=Average","Skip=True","Sort=True")</f>
        <v>13.826960641190572</v>
      </c>
      <c r="U3016" s="43">
        <f ca="1">_xll.BInterpol('Base CDI'!$H$4:$H$28,'Base CDI'!$I$4:$I$29,S3016,"Cubic","Extrapolate=Linear","MultiX=Average","Skip=True","Sort=True")</f>
        <v>13.807760077112988</v>
      </c>
    </row>
    <row r="3017" spans="16:21" x14ac:dyDescent="0.25">
      <c r="P3017" s="10">
        <v>38898</v>
      </c>
      <c r="Q3017">
        <v>15.16606</v>
      </c>
      <c r="S3017" s="42">
        <f t="shared" ca="1" si="51"/>
        <v>48952</v>
      </c>
      <c r="T3017" s="43">
        <f ca="1">_xll.BInterpol('Base CDI'!$H$4:$H$28,'Base CDI'!$J$4:$J$29,S3017,"Cubic","Extrapolate=Linear","MultiX=Average","Skip=True","Sort=True")</f>
        <v>13.826969646182109</v>
      </c>
      <c r="U3017" s="43">
        <f ca="1">_xll.BInterpol('Base CDI'!$H$4:$H$28,'Base CDI'!$I$4:$I$29,S3017,"Cubic","Extrapolate=Linear","MultiX=Average","Skip=True","Sort=True")</f>
        <v>13.807774590483863</v>
      </c>
    </row>
    <row r="3018" spans="16:21" x14ac:dyDescent="0.25">
      <c r="P3018" s="10">
        <v>38901</v>
      </c>
      <c r="Q3018">
        <v>15.17456</v>
      </c>
      <c r="S3018" s="42">
        <f t="shared" ca="1" si="51"/>
        <v>48953</v>
      </c>
      <c r="T3018" s="43">
        <f ca="1">_xll.BInterpol('Base CDI'!$H$4:$H$28,'Base CDI'!$J$4:$J$29,S3018,"Cubic","Extrapolate=Linear","MultiX=Average","Skip=True","Sort=True")</f>
        <v>13.826978442578106</v>
      </c>
      <c r="U3018" s="43">
        <f ca="1">_xll.BInterpol('Base CDI'!$H$4:$H$28,'Base CDI'!$I$4:$I$29,S3018,"Cubic","Extrapolate=Linear","MultiX=Average","Skip=True","Sort=True")</f>
        <v>13.807788876386681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48954</v>
      </c>
      <c r="T3019" s="43">
        <f ca="1">_xll.BInterpol('Base CDI'!$H$4:$H$28,'Base CDI'!$J$4:$J$29,S3019,"Cubic","Extrapolate=Linear","MultiX=Average","Skip=True","Sort=True")</f>
        <v>13.826987030544165</v>
      </c>
      <c r="U3019" s="43">
        <f ca="1">_xll.BInterpol('Base CDI'!$H$4:$H$28,'Base CDI'!$I$4:$I$29,S3019,"Cubic","Extrapolate=Linear","MultiX=Average","Skip=True","Sort=True")</f>
        <v>13.807802935043725</v>
      </c>
    </row>
    <row r="3020" spans="16:21" x14ac:dyDescent="0.25">
      <c r="P3020" s="10">
        <v>38903</v>
      </c>
      <c r="Q3020">
        <v>15.19158</v>
      </c>
      <c r="S3020" s="42">
        <f t="shared" ca="1" si="52"/>
        <v>48955</v>
      </c>
      <c r="T3020" s="43">
        <f ca="1">_xll.BInterpol('Base CDI'!$H$4:$H$28,'Base CDI'!$J$4:$J$29,S3020,"Cubic","Extrapolate=Linear","MultiX=Average","Skip=True","Sort=True")</f>
        <v>13.826995410245885</v>
      </c>
      <c r="U3020" s="43">
        <f ca="1">_xll.BInterpol('Base CDI'!$H$4:$H$28,'Base CDI'!$I$4:$I$29,S3020,"Cubic","Extrapolate=Linear","MultiX=Average","Skip=True","Sort=True")</f>
        <v>13.807816766677277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48956</v>
      </c>
      <c r="T3021" s="43">
        <f ca="1">_xll.BInterpol('Base CDI'!$H$4:$H$28,'Base CDI'!$J$4:$J$29,S3021,"Cubic","Extrapolate=Linear","MultiX=Average","Skip=True","Sort=True")</f>
        <v>13.827003581848869</v>
      </c>
      <c r="U3021" s="43">
        <f ca="1">_xll.BInterpol('Base CDI'!$H$4:$H$28,'Base CDI'!$I$4:$I$29,S3021,"Cubic","Extrapolate=Linear","MultiX=Average","Skip=True","Sort=True")</f>
        <v>13.807830371509622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48957</v>
      </c>
      <c r="T3022" s="43">
        <f ca="1">_xll.BInterpol('Base CDI'!$H$4:$H$28,'Base CDI'!$J$4:$J$29,S3022,"Cubic","Extrapolate=Linear","MultiX=Average","Skip=True","Sort=True")</f>
        <v>13.827011545518719</v>
      </c>
      <c r="U3022" s="43">
        <f ca="1">_xll.BInterpol('Base CDI'!$H$4:$H$28,'Base CDI'!$I$4:$I$29,S3022,"Cubic","Extrapolate=Linear","MultiX=Average","Skip=True","Sort=True")</f>
        <v>13.807843749763039</v>
      </c>
    </row>
    <row r="3023" spans="16:21" x14ac:dyDescent="0.25">
      <c r="P3023" s="10">
        <v>38908</v>
      </c>
      <c r="Q3023">
        <v>15.21712</v>
      </c>
      <c r="S3023" s="42">
        <f t="shared" ca="1" si="52"/>
        <v>48958</v>
      </c>
      <c r="T3023" s="43">
        <f ca="1">_xll.BInterpol('Base CDI'!$H$4:$H$28,'Base CDI'!$J$4:$J$29,S3023,"Cubic","Extrapolate=Linear","MultiX=Average","Skip=True","Sort=True")</f>
        <v>13.827019301421034</v>
      </c>
      <c r="U3023" s="43">
        <f ca="1">_xll.BInterpol('Base CDI'!$H$4:$H$28,'Base CDI'!$I$4:$I$29,S3023,"Cubic","Extrapolate=Linear","MultiX=Average","Skip=True","Sort=True")</f>
        <v>13.807856901659816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48959</v>
      </c>
      <c r="T3024" s="43">
        <f ca="1">_xll.BInterpol('Base CDI'!$H$4:$H$28,'Base CDI'!$J$4:$J$29,S3024,"Cubic","Extrapolate=Linear","MultiX=Average","Skip=True","Sort=True")</f>
        <v>13.827026849721419</v>
      </c>
      <c r="U3024" s="43">
        <f ca="1">_xll.BInterpol('Base CDI'!$H$4:$H$28,'Base CDI'!$I$4:$I$29,S3024,"Cubic","Extrapolate=Linear","MultiX=Average","Skip=True","Sort=True")</f>
        <v>13.807869827422232</v>
      </c>
    </row>
    <row r="3025" spans="16:21" x14ac:dyDescent="0.25">
      <c r="P3025" s="10">
        <v>38910</v>
      </c>
      <c r="Q3025">
        <v>15.23415</v>
      </c>
      <c r="S3025" s="42">
        <f t="shared" ca="1" si="52"/>
        <v>48960</v>
      </c>
      <c r="T3025" s="43">
        <f ca="1">_xll.BInterpol('Base CDI'!$H$4:$H$28,'Base CDI'!$J$4:$J$29,S3025,"Cubic","Extrapolate=Linear","MultiX=Average","Skip=True","Sort=True")</f>
        <v>13.827034190585472</v>
      </c>
      <c r="U3025" s="43">
        <f ca="1">_xll.BInterpol('Base CDI'!$H$4:$H$28,'Base CDI'!$I$4:$I$29,S3025,"Cubic","Extrapolate=Linear","MultiX=Average","Skip=True","Sort=True")</f>
        <v>13.807882527272572</v>
      </c>
    </row>
    <row r="3026" spans="16:21" x14ac:dyDescent="0.25">
      <c r="P3026" s="10">
        <v>38911</v>
      </c>
      <c r="Q3026">
        <v>15.24267</v>
      </c>
      <c r="S3026" s="42">
        <f t="shared" ca="1" si="52"/>
        <v>48961</v>
      </c>
      <c r="T3026" s="43">
        <f ca="1">_xll.BInterpol('Base CDI'!$H$4:$H$28,'Base CDI'!$J$4:$J$29,S3026,"Cubic","Extrapolate=Linear","MultiX=Average","Skip=True","Sort=True")</f>
        <v>13.827041324178795</v>
      </c>
      <c r="U3026" s="43">
        <f ca="1">_xll.BInterpol('Base CDI'!$H$4:$H$28,'Base CDI'!$I$4:$I$29,S3026,"Cubic","Extrapolate=Linear","MultiX=Average","Skip=True","Sort=True")</f>
        <v>13.807895001433117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48962</v>
      </c>
      <c r="T3027" s="43">
        <f ca="1">_xll.BInterpol('Base CDI'!$H$4:$H$28,'Base CDI'!$J$4:$J$29,S3027,"Cubic","Extrapolate=Linear","MultiX=Average","Skip=True","Sort=True")</f>
        <v>13.827048250666993</v>
      </c>
      <c r="U3027" s="43">
        <f ca="1">_xll.BInterpol('Base CDI'!$H$4:$H$28,'Base CDI'!$I$4:$I$29,S3027,"Cubic","Extrapolate=Linear","MultiX=Average","Skip=True","Sort=True")</f>
        <v>13.807907250126153</v>
      </c>
    </row>
    <row r="3028" spans="16:21" x14ac:dyDescent="0.25">
      <c r="P3028" s="10">
        <v>38915</v>
      </c>
      <c r="Q3028">
        <v>15.25972</v>
      </c>
      <c r="S3028" s="42">
        <f t="shared" ca="1" si="52"/>
        <v>48963</v>
      </c>
      <c r="T3028" s="43">
        <f ca="1">_xll.BInterpol('Base CDI'!$H$4:$H$28,'Base CDI'!$J$4:$J$29,S3028,"Cubic","Extrapolate=Linear","MultiX=Average","Skip=True","Sort=True")</f>
        <v>13.827054970215663</v>
      </c>
      <c r="U3028" s="43">
        <f ca="1">_xll.BInterpol('Base CDI'!$H$4:$H$28,'Base CDI'!$I$4:$I$29,S3028,"Cubic","Extrapolate=Linear","MultiX=Average","Skip=True","Sort=True")</f>
        <v>13.807919273573962</v>
      </c>
    </row>
    <row r="3029" spans="16:21" x14ac:dyDescent="0.25">
      <c r="P3029" s="10">
        <v>38916</v>
      </c>
      <c r="Q3029">
        <v>15.26825</v>
      </c>
      <c r="S3029" s="42">
        <f t="shared" ca="1" si="52"/>
        <v>48964</v>
      </c>
      <c r="T3029" s="43">
        <f ca="1">_xll.BInterpol('Base CDI'!$H$4:$H$28,'Base CDI'!$J$4:$J$29,S3029,"Cubic","Extrapolate=Linear","MultiX=Average","Skip=True","Sort=True")</f>
        <v>13.827061482990409</v>
      </c>
      <c r="U3029" s="43">
        <f ca="1">_xll.BInterpol('Base CDI'!$H$4:$H$28,'Base CDI'!$I$4:$I$29,S3029,"Cubic","Extrapolate=Linear","MultiX=Average","Skip=True","Sort=True")</f>
        <v>13.807931071998825</v>
      </c>
    </row>
    <row r="3030" spans="16:21" x14ac:dyDescent="0.25">
      <c r="P3030" s="10">
        <v>38917</v>
      </c>
      <c r="Q3030">
        <v>15.27679</v>
      </c>
      <c r="S3030" s="42">
        <f t="shared" ca="1" si="52"/>
        <v>48965</v>
      </c>
      <c r="T3030" s="43">
        <f ca="1">_xll.BInterpol('Base CDI'!$H$4:$H$28,'Base CDI'!$J$4:$J$29,S3030,"Cubic","Extrapolate=Linear","MultiX=Average","Skip=True","Sort=True")</f>
        <v>13.827067789156832</v>
      </c>
      <c r="U3030" s="43">
        <f ca="1">_xll.BInterpol('Base CDI'!$H$4:$H$28,'Base CDI'!$I$4:$I$29,S3030,"Cubic","Extrapolate=Linear","MultiX=Average","Skip=True","Sort=True")</f>
        <v>13.807942645623026</v>
      </c>
    </row>
    <row r="3031" spans="16:21" x14ac:dyDescent="0.25">
      <c r="P3031" s="10">
        <v>38918</v>
      </c>
      <c r="Q3031">
        <v>15.28533</v>
      </c>
      <c r="S3031" s="42">
        <f t="shared" ca="1" si="52"/>
        <v>48966</v>
      </c>
      <c r="T3031" s="43">
        <f ca="1">_xll.BInterpol('Base CDI'!$H$4:$H$28,'Base CDI'!$J$4:$J$29,S3031,"Cubic","Extrapolate=Linear","MultiX=Average","Skip=True","Sort=True")</f>
        <v>13.827073888880532</v>
      </c>
      <c r="U3031" s="43">
        <f ca="1">_xll.BInterpol('Base CDI'!$H$4:$H$28,'Base CDI'!$I$4:$I$29,S3031,"Cubic","Extrapolate=Linear","MultiX=Average","Skip=True","Sort=True")</f>
        <v>13.80795399466885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48967</v>
      </c>
      <c r="T3032" s="43">
        <f ca="1">_xll.BInterpol('Base CDI'!$H$4:$H$28,'Base CDI'!$J$4:$J$29,S3032,"Cubic","Extrapolate=Linear","MultiX=Average","Skip=True","Sort=True")</f>
        <v>13.827079782327113</v>
      </c>
      <c r="U3032" s="43">
        <f ca="1">_xll.BInterpol('Base CDI'!$H$4:$H$28,'Base CDI'!$I$4:$I$29,S3032,"Cubic","Extrapolate=Linear","MultiX=Average","Skip=True","Sort=True")</f>
        <v>13.807965119358578</v>
      </c>
    </row>
    <row r="3033" spans="16:21" x14ac:dyDescent="0.25">
      <c r="P3033" s="10">
        <v>38922</v>
      </c>
      <c r="Q3033">
        <v>15.3019</v>
      </c>
      <c r="S3033" s="42">
        <f t="shared" ca="1" si="52"/>
        <v>48968</v>
      </c>
      <c r="T3033" s="43">
        <f ca="1">_xll.BInterpol('Base CDI'!$H$4:$H$28,'Base CDI'!$J$4:$J$29,S3033,"Cubic","Extrapolate=Linear","MultiX=Average","Skip=True","Sort=True")</f>
        <v>13.827085469662174</v>
      </c>
      <c r="U3033" s="43">
        <f ca="1">_xll.BInterpol('Base CDI'!$H$4:$H$28,'Base CDI'!$I$4:$I$29,S3033,"Cubic","Extrapolate=Linear","MultiX=Average","Skip=True","Sort=True")</f>
        <v>13.807976019914491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48969</v>
      </c>
      <c r="T3034" s="43">
        <f ca="1">_xll.BInterpol('Base CDI'!$H$4:$H$28,'Base CDI'!$J$4:$J$29,S3034,"Cubic","Extrapolate=Linear","MultiX=Average","Skip=True","Sort=True")</f>
        <v>13.827090951051318</v>
      </c>
      <c r="U3034" s="43">
        <f ca="1">_xll.BInterpol('Base CDI'!$H$4:$H$28,'Base CDI'!$I$4:$I$29,S3034,"Cubic","Extrapolate=Linear","MultiX=Average","Skip=True","Sort=True")</f>
        <v>13.807986696558878</v>
      </c>
    </row>
    <row r="3035" spans="16:21" x14ac:dyDescent="0.25">
      <c r="P3035" s="10">
        <v>38924</v>
      </c>
      <c r="Q3035">
        <v>15.31847</v>
      </c>
      <c r="S3035" s="42">
        <f t="shared" ca="1" si="52"/>
        <v>48970</v>
      </c>
      <c r="T3035" s="43">
        <f ca="1">_xll.BInterpol('Base CDI'!$H$4:$H$28,'Base CDI'!$J$4:$J$29,S3035,"Cubic","Extrapolate=Linear","MultiX=Average","Skip=True","Sort=True")</f>
        <v>13.827096226660144</v>
      </c>
      <c r="U3035" s="43">
        <f ca="1">_xll.BInterpol('Base CDI'!$H$4:$H$28,'Base CDI'!$I$4:$I$29,S3035,"Cubic","Extrapolate=Linear","MultiX=Average","Skip=True","Sort=True")</f>
        <v>13.807997149514016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48971</v>
      </c>
      <c r="T3036" s="43">
        <f ca="1">_xll.BInterpol('Base CDI'!$H$4:$H$28,'Base CDI'!$J$4:$J$29,S3036,"Cubic","Extrapolate=Linear","MultiX=Average","Skip=True","Sort=True")</f>
        <v>13.827101296654257</v>
      </c>
      <c r="U3036" s="43">
        <f ca="1">_xll.BInterpol('Base CDI'!$H$4:$H$28,'Base CDI'!$I$4:$I$29,S3036,"Cubic","Extrapolate=Linear","MultiX=Average","Skip=True","Sort=True")</f>
        <v>13.808007379002191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48972</v>
      </c>
      <c r="T3037" s="43">
        <f ca="1">_xll.BInterpol('Base CDI'!$H$4:$H$28,'Base CDI'!$J$4:$J$29,S3037,"Cubic","Extrapolate=Linear","MultiX=Average","Skip=True","Sort=True")</f>
        <v>13.827106161199257</v>
      </c>
      <c r="U3037" s="43">
        <f ca="1">_xll.BInterpol('Base CDI'!$H$4:$H$28,'Base CDI'!$I$4:$I$29,S3037,"Cubic","Extrapolate=Linear","MultiX=Average","Skip=True","Sort=True")</f>
        <v>13.808017385245686</v>
      </c>
    </row>
    <row r="3038" spans="16:21" x14ac:dyDescent="0.25">
      <c r="P3038" s="10">
        <v>38929</v>
      </c>
      <c r="Q3038">
        <v>15.34333</v>
      </c>
      <c r="S3038" s="42">
        <f t="shared" ca="1" si="52"/>
        <v>48973</v>
      </c>
      <c r="T3038" s="43">
        <f ca="1">_xll.BInterpol('Base CDI'!$H$4:$H$28,'Base CDI'!$J$4:$J$29,S3038,"Cubic","Extrapolate=Linear","MultiX=Average","Skip=True","Sort=True")</f>
        <v>13.827110820460746</v>
      </c>
      <c r="U3038" s="43">
        <f ca="1">_xll.BInterpol('Base CDI'!$H$4:$H$28,'Base CDI'!$I$4:$I$29,S3038,"Cubic","Extrapolate=Linear","MultiX=Average","Skip=True","Sort=True")</f>
        <v>13.808027168466781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48974</v>
      </c>
      <c r="T3039" s="43">
        <f ca="1">_xll.BInterpol('Base CDI'!$H$4:$H$28,'Base CDI'!$J$4:$J$29,S3039,"Cubic","Extrapolate=Linear","MultiX=Average","Skip=True","Sort=True")</f>
        <v>13.827115274604322</v>
      </c>
      <c r="U3039" s="43">
        <f ca="1">_xll.BInterpol('Base CDI'!$H$4:$H$28,'Base CDI'!$I$4:$I$29,S3039,"Cubic","Extrapolate=Linear","MultiX=Average","Skip=True","Sort=True")</f>
        <v>13.808036728887764</v>
      </c>
    </row>
    <row r="3040" spans="16:21" x14ac:dyDescent="0.25">
      <c r="P3040" s="10">
        <v>38931</v>
      </c>
      <c r="Q3040">
        <v>15.35995</v>
      </c>
      <c r="S3040" s="42">
        <f t="shared" ca="1" si="52"/>
        <v>48975</v>
      </c>
      <c r="T3040" s="43">
        <f ca="1">_xll.BInterpol('Base CDI'!$H$4:$H$28,'Base CDI'!$J$4:$J$29,S3040,"Cubic","Extrapolate=Linear","MultiX=Average","Skip=True","Sort=True")</f>
        <v>13.827119523795592</v>
      </c>
      <c r="U3040" s="43">
        <f ca="1">_xll.BInterpol('Base CDI'!$H$4:$H$28,'Base CDI'!$I$4:$I$29,S3040,"Cubic","Extrapolate=Linear","MultiX=Average","Skip=True","Sort=True")</f>
        <v>13.808046066730913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48976</v>
      </c>
      <c r="T3041" s="43">
        <f ca="1">_xll.BInterpol('Base CDI'!$H$4:$H$28,'Base CDI'!$J$4:$J$29,S3041,"Cubic","Extrapolate=Linear","MultiX=Average","Skip=True","Sort=True")</f>
        <v>13.827123568200152</v>
      </c>
      <c r="U3041" s="43">
        <f ca="1">_xll.BInterpol('Base CDI'!$H$4:$H$28,'Base CDI'!$I$4:$I$29,S3041,"Cubic","Extrapolate=Linear","MultiX=Average","Skip=True","Sort=True")</f>
        <v>13.808055182218514</v>
      </c>
    </row>
    <row r="3042" spans="16:21" x14ac:dyDescent="0.25">
      <c r="P3042" s="10">
        <v>38933</v>
      </c>
      <c r="Q3042">
        <v>15.37659</v>
      </c>
      <c r="S3042" s="42">
        <f t="shared" ca="1" si="52"/>
        <v>48977</v>
      </c>
      <c r="T3042" s="43">
        <f ca="1">_xll.BInterpol('Base CDI'!$H$4:$H$28,'Base CDI'!$J$4:$J$29,S3042,"Cubic","Extrapolate=Linear","MultiX=Average","Skip=True","Sort=True")</f>
        <v>13.827127407983607</v>
      </c>
      <c r="U3042" s="43">
        <f ca="1">_xll.BInterpol('Base CDI'!$H$4:$H$28,'Base CDI'!$I$4:$I$29,S3042,"Cubic","Extrapolate=Linear","MultiX=Average","Skip=True","Sort=True")</f>
        <v>13.808064075572849</v>
      </c>
    </row>
    <row r="3043" spans="16:21" x14ac:dyDescent="0.25">
      <c r="P3043" s="10">
        <v>38936</v>
      </c>
      <c r="Q3043">
        <v>15.38491</v>
      </c>
      <c r="S3043" s="42">
        <f t="shared" ca="1" si="52"/>
        <v>48978</v>
      </c>
      <c r="T3043" s="43">
        <f ca="1">_xll.BInterpol('Base CDI'!$H$4:$H$28,'Base CDI'!$J$4:$J$29,S3043,"Cubic","Extrapolate=Linear","MultiX=Average","Skip=True","Sort=True")</f>
        <v>13.827131043311557</v>
      </c>
      <c r="U3043" s="43">
        <f ca="1">_xll.BInterpol('Base CDI'!$H$4:$H$28,'Base CDI'!$I$4:$I$29,S3043,"Cubic","Extrapolate=Linear","MultiX=Average","Skip=True","Sort=True")</f>
        <v>13.808072747016203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48979</v>
      </c>
      <c r="T3044" s="43">
        <f ca="1">_xll.BInterpol('Base CDI'!$H$4:$H$28,'Base CDI'!$J$4:$J$29,S3044,"Cubic","Extrapolate=Linear","MultiX=Average","Skip=True","Sort=True")</f>
        <v>13.827134474349604</v>
      </c>
      <c r="U3044" s="43">
        <f ca="1">_xll.BInterpol('Base CDI'!$H$4:$H$28,'Base CDI'!$I$4:$I$29,S3044,"Cubic","Extrapolate=Linear","MultiX=Average","Skip=True","Sort=True")</f>
        <v>13.808081196770855</v>
      </c>
    </row>
    <row r="3045" spans="16:21" x14ac:dyDescent="0.25">
      <c r="P3045" s="10">
        <v>38938</v>
      </c>
      <c r="Q3045">
        <v>15.40156</v>
      </c>
      <c r="S3045" s="42">
        <f t="shared" ca="1" si="52"/>
        <v>48980</v>
      </c>
      <c r="T3045" s="43">
        <f ca="1">_xll.BInterpol('Base CDI'!$H$4:$H$28,'Base CDI'!$J$4:$J$29,S3045,"Cubic","Extrapolate=Linear","MultiX=Average","Skip=True","Sort=True")</f>
        <v>13.82713770126335</v>
      </c>
      <c r="U3045" s="43">
        <f ca="1">_xll.BInterpol('Base CDI'!$H$4:$H$28,'Base CDI'!$I$4:$I$29,S3045,"Cubic","Extrapolate=Linear","MultiX=Average","Skip=True","Sort=True")</f>
        <v>13.808089425059091</v>
      </c>
    </row>
    <row r="3046" spans="16:21" x14ac:dyDescent="0.25">
      <c r="P3046" s="10">
        <v>38939</v>
      </c>
      <c r="Q3046">
        <v>15.4099</v>
      </c>
      <c r="S3046" s="42">
        <f t="shared" ca="1" si="52"/>
        <v>48981</v>
      </c>
      <c r="T3046" s="43">
        <f ca="1">_xll.BInterpol('Base CDI'!$H$4:$H$28,'Base CDI'!$J$4:$J$29,S3046,"Cubic","Extrapolate=Linear","MultiX=Average","Skip=True","Sort=True")</f>
        <v>13.827140724218395</v>
      </c>
      <c r="U3046" s="43">
        <f ca="1">_xll.BInterpol('Base CDI'!$H$4:$H$28,'Base CDI'!$I$4:$I$29,S3046,"Cubic","Extrapolate=Linear","MultiX=Average","Skip=True","Sort=True")</f>
        <v>13.808097432103194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48982</v>
      </c>
      <c r="T3047" s="43">
        <f ca="1">_xll.BInterpol('Base CDI'!$H$4:$H$28,'Base CDI'!$J$4:$J$29,S3047,"Cubic","Extrapolate=Linear","MultiX=Average","Skip=True","Sort=True")</f>
        <v>13.827143543380341</v>
      </c>
      <c r="U3047" s="43">
        <f ca="1">_xll.BInterpol('Base CDI'!$H$4:$H$28,'Base CDI'!$I$4:$I$29,S3047,"Cubic","Extrapolate=Linear","MultiX=Average","Skip=True","Sort=True")</f>
        <v>13.808105218125446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48983</v>
      </c>
      <c r="T3048" s="43">
        <f ca="1">_xll.BInterpol('Base CDI'!$H$4:$H$28,'Base CDI'!$J$4:$J$29,S3048,"Cubic","Extrapolate=Linear","MultiX=Average","Skip=True","Sort=True")</f>
        <v>13.827146158914791</v>
      </c>
      <c r="U3048" s="43">
        <f ca="1">_xll.BInterpol('Base CDI'!$H$4:$H$28,'Base CDI'!$I$4:$I$29,S3048,"Cubic","Extrapolate=Linear","MultiX=Average","Skip=True","Sort=True")</f>
        <v>13.808112783348129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48984</v>
      </c>
      <c r="T3049" s="43">
        <f ca="1">_xll.BInterpol('Base CDI'!$H$4:$H$28,'Base CDI'!$J$4:$J$29,S3049,"Cubic","Extrapolate=Linear","MultiX=Average","Skip=True","Sort=True")</f>
        <v>13.827148570987344</v>
      </c>
      <c r="U3049" s="43">
        <f ca="1">_xll.BInterpol('Base CDI'!$H$4:$H$28,'Base CDI'!$I$4:$I$29,S3049,"Cubic","Extrapolate=Linear","MultiX=Average","Skip=True","Sort=True")</f>
        <v>13.808120127993528</v>
      </c>
    </row>
    <row r="3050" spans="16:21" x14ac:dyDescent="0.25">
      <c r="P3050" s="10">
        <v>38945</v>
      </c>
      <c r="Q3050">
        <v>15.44332</v>
      </c>
      <c r="S3050" s="42">
        <f t="shared" ca="1" si="52"/>
        <v>48985</v>
      </c>
      <c r="T3050" s="43">
        <f ca="1">_xll.BInterpol('Base CDI'!$H$4:$H$28,'Base CDI'!$J$4:$J$29,S3050,"Cubic","Extrapolate=Linear","MultiX=Average","Skip=True","Sort=True")</f>
        <v>13.827150779763603</v>
      </c>
      <c r="U3050" s="43">
        <f ca="1">_xll.BInterpol('Base CDI'!$H$4:$H$28,'Base CDI'!$I$4:$I$29,S3050,"Cubic","Extrapolate=Linear","MultiX=Average","Skip=True","Sort=True")</f>
        <v>13.808127252283924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48986</v>
      </c>
      <c r="T3051" s="43">
        <f ca="1">_xll.BInterpol('Base CDI'!$H$4:$H$28,'Base CDI'!$J$4:$J$29,S3051,"Cubic","Extrapolate=Linear","MultiX=Average","Skip=True","Sort=True")</f>
        <v>13.827152785409167</v>
      </c>
      <c r="U3051" s="43">
        <f ca="1">_xll.BInterpol('Base CDI'!$H$4:$H$28,'Base CDI'!$I$4:$I$29,S3051,"Cubic","Extrapolate=Linear","MultiX=Average","Skip=True","Sort=True")</f>
        <v>13.808134156441602</v>
      </c>
    </row>
    <row r="3052" spans="16:21" x14ac:dyDescent="0.25">
      <c r="P3052" s="10">
        <v>38947</v>
      </c>
      <c r="Q3052">
        <v>15.46007</v>
      </c>
      <c r="S3052" s="42">
        <f t="shared" ca="1" si="52"/>
        <v>48987</v>
      </c>
      <c r="T3052" s="43">
        <f ca="1">_xll.BInterpol('Base CDI'!$H$4:$H$28,'Base CDI'!$J$4:$J$29,S3052,"Cubic","Extrapolate=Linear","MultiX=Average","Skip=True","Sort=True")</f>
        <v>13.827154588089641</v>
      </c>
      <c r="U3052" s="43">
        <f ca="1">_xll.BInterpol('Base CDI'!$H$4:$H$28,'Base CDI'!$I$4:$I$29,S3052,"Cubic","Extrapolate=Linear","MultiX=Average","Skip=True","Sort=True")</f>
        <v>13.808140840688845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48988</v>
      </c>
      <c r="T3053" s="43">
        <f ca="1">_xll.BInterpol('Base CDI'!$H$4:$H$28,'Base CDI'!$J$4:$J$29,S3053,"Cubic","Extrapolate=Linear","MultiX=Average","Skip=True","Sort=True")</f>
        <v>13.827156187970624</v>
      </c>
      <c r="U3053" s="43">
        <f ca="1">_xll.BInterpol('Base CDI'!$H$4:$H$28,'Base CDI'!$I$4:$I$29,S3053,"Cubic","Extrapolate=Linear","MultiX=Average","Skip=True","Sort=True")</f>
        <v>13.808147305247934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48989</v>
      </c>
      <c r="T3054" s="43">
        <f ca="1">_xll.BInterpol('Base CDI'!$H$4:$H$28,'Base CDI'!$J$4:$J$29,S3054,"Cubic","Extrapolate=Linear","MultiX=Average","Skip=True","Sort=True")</f>
        <v>13.827157585217719</v>
      </c>
      <c r="U3054" s="43">
        <f ca="1">_xll.BInterpol('Base CDI'!$H$4:$H$28,'Base CDI'!$I$4:$I$29,S3054,"Cubic","Extrapolate=Linear","MultiX=Average","Skip=True","Sort=True")</f>
        <v>13.808153550341153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48990</v>
      </c>
      <c r="T3055" s="43">
        <f ca="1">_xll.BInterpol('Base CDI'!$H$4:$H$28,'Base CDI'!$J$4:$J$29,S3055,"Cubic","Extrapolate=Linear","MultiX=Average","Skip=True","Sort=True")</f>
        <v>13.827158779996527</v>
      </c>
      <c r="U3055" s="43">
        <f ca="1">_xll.BInterpol('Base CDI'!$H$4:$H$28,'Base CDI'!$I$4:$I$29,S3055,"Cubic","Extrapolate=Linear","MultiX=Average","Skip=True","Sort=True")</f>
        <v>13.808159576190786</v>
      </c>
    </row>
    <row r="3056" spans="16:21" x14ac:dyDescent="0.25">
      <c r="P3056" s="10">
        <v>38953</v>
      </c>
      <c r="Q3056">
        <v>15.49363</v>
      </c>
      <c r="S3056" s="42">
        <f t="shared" ca="1" si="52"/>
        <v>48991</v>
      </c>
      <c r="T3056" s="43">
        <f ca="1">_xll.BInterpol('Base CDI'!$H$4:$H$28,'Base CDI'!$J$4:$J$29,S3056,"Cubic","Extrapolate=Linear","MultiX=Average","Skip=True","Sort=True")</f>
        <v>13.827159772472648</v>
      </c>
      <c r="U3056" s="43">
        <f ca="1">_xll.BInterpol('Base CDI'!$H$4:$H$28,'Base CDI'!$I$4:$I$29,S3056,"Cubic","Extrapolate=Linear","MultiX=Average","Skip=True","Sort=True")</f>
        <v>13.808165383019114</v>
      </c>
    </row>
    <row r="3057" spans="16:21" x14ac:dyDescent="0.25">
      <c r="P3057" s="10">
        <v>38954</v>
      </c>
      <c r="Q3057">
        <v>15.50202</v>
      </c>
      <c r="S3057" s="42">
        <f t="shared" ca="1" si="52"/>
        <v>48992</v>
      </c>
      <c r="T3057" s="43">
        <f ca="1">_xll.BInterpol('Base CDI'!$H$4:$H$28,'Base CDI'!$J$4:$J$29,S3057,"Cubic","Extrapolate=Linear","MultiX=Average","Skip=True","Sort=True")</f>
        <v>13.827160562811684</v>
      </c>
      <c r="U3057" s="43">
        <f ca="1">_xll.BInterpol('Base CDI'!$H$4:$H$28,'Base CDI'!$I$4:$I$29,S3057,"Cubic","Extrapolate=Linear","MultiX=Average","Skip=True","Sort=True")</f>
        <v>13.808170971048421</v>
      </c>
    </row>
    <row r="3058" spans="16:21" x14ac:dyDescent="0.25">
      <c r="P3058" s="10">
        <v>38957</v>
      </c>
      <c r="Q3058">
        <v>15.51042</v>
      </c>
      <c r="S3058" s="42">
        <f t="shared" ca="1" si="52"/>
        <v>48993</v>
      </c>
      <c r="T3058" s="43">
        <f ca="1">_xll.BInterpol('Base CDI'!$H$4:$H$28,'Base CDI'!$J$4:$J$29,S3058,"Cubic","Extrapolate=Linear","MultiX=Average","Skip=True","Sort=True")</f>
        <v>13.827161151179238</v>
      </c>
      <c r="U3058" s="43">
        <f ca="1">_xll.BInterpol('Base CDI'!$H$4:$H$28,'Base CDI'!$I$4:$I$29,S3058,"Cubic","Extrapolate=Linear","MultiX=Average","Skip=True","Sort=True")</f>
        <v>13.808176340500991</v>
      </c>
    </row>
    <row r="3059" spans="16:21" x14ac:dyDescent="0.25">
      <c r="P3059" s="10">
        <v>38958</v>
      </c>
      <c r="Q3059">
        <v>15.51881</v>
      </c>
      <c r="S3059" s="42">
        <f t="shared" ca="1" si="52"/>
        <v>48994</v>
      </c>
      <c r="T3059" s="43">
        <f ca="1">_xll.BInterpol('Base CDI'!$H$4:$H$28,'Base CDI'!$J$4:$J$29,S3059,"Cubic","Extrapolate=Linear","MultiX=Average","Skip=True","Sort=True")</f>
        <v>13.827161537740912</v>
      </c>
      <c r="U3059" s="43">
        <f ca="1">_xll.BInterpol('Base CDI'!$H$4:$H$28,'Base CDI'!$I$4:$I$29,S3059,"Cubic","Extrapolate=Linear","MultiX=Average","Skip=True","Sort=True")</f>
        <v>13.808181491599106</v>
      </c>
    </row>
    <row r="3060" spans="16:21" x14ac:dyDescent="0.25">
      <c r="P3060" s="10">
        <v>38959</v>
      </c>
      <c r="Q3060">
        <v>15.52721</v>
      </c>
      <c r="S3060" s="42">
        <f t="shared" ca="1" si="52"/>
        <v>48995</v>
      </c>
      <c r="T3060" s="43">
        <f ca="1">_xll.BInterpol('Base CDI'!$H$4:$H$28,'Base CDI'!$J$4:$J$29,S3060,"Cubic","Extrapolate=Linear","MultiX=Average","Skip=True","Sort=True")</f>
        <v>13.827161722662304</v>
      </c>
      <c r="U3060" s="43">
        <f ca="1">_xll.BInterpol('Base CDI'!$H$4:$H$28,'Base CDI'!$I$4:$I$29,S3060,"Cubic","Extrapolate=Linear","MultiX=Average","Skip=True","Sort=True")</f>
        <v>13.808186424565047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48996</v>
      </c>
      <c r="T3061" s="43">
        <f ca="1">_xll.BInterpol('Base CDI'!$H$4:$H$28,'Base CDI'!$J$4:$J$29,S3061,"Cubic","Extrapolate=Linear","MultiX=Average","Skip=True","Sort=True")</f>
        <v>13.827161706109017</v>
      </c>
      <c r="U3061" s="43">
        <f ca="1">_xll.BInterpol('Base CDI'!$H$4:$H$28,'Base CDI'!$I$4:$I$29,S3061,"Cubic","Extrapolate=Linear","MultiX=Average","Skip=True","Sort=True")</f>
        <v>13.808191139621101</v>
      </c>
    </row>
    <row r="3062" spans="16:21" x14ac:dyDescent="0.25">
      <c r="P3062" s="10">
        <v>38961</v>
      </c>
      <c r="Q3062">
        <v>15.54374</v>
      </c>
      <c r="S3062" s="42">
        <f t="shared" ca="1" si="52"/>
        <v>48997</v>
      </c>
      <c r="T3062" s="43">
        <f ca="1">_xll.BInterpol('Base CDI'!$H$4:$H$28,'Base CDI'!$J$4:$J$29,S3062,"Cubic","Extrapolate=Linear","MultiX=Average","Skip=True","Sort=True")</f>
        <v>13.827161488246654</v>
      </c>
      <c r="U3062" s="43">
        <f ca="1">_xll.BInterpol('Base CDI'!$H$4:$H$28,'Base CDI'!$I$4:$I$29,S3062,"Cubic","Extrapolate=Linear","MultiX=Average","Skip=True","Sort=True")</f>
        <v>13.808195636989549</v>
      </c>
    </row>
    <row r="3063" spans="16:21" x14ac:dyDescent="0.25">
      <c r="P3063" s="10">
        <v>38964</v>
      </c>
      <c r="Q3063">
        <v>15.5519</v>
      </c>
      <c r="S3063" s="42">
        <f t="shared" ca="1" si="52"/>
        <v>48998</v>
      </c>
      <c r="T3063" s="43">
        <f ca="1">_xll.BInterpol('Base CDI'!$H$4:$H$28,'Base CDI'!$J$4:$J$29,S3063,"Cubic","Extrapolate=Linear","MultiX=Average","Skip=True","Sort=True")</f>
        <v>13.827161069240814</v>
      </c>
      <c r="U3063" s="43">
        <f ca="1">_xll.BInterpol('Base CDI'!$H$4:$H$28,'Base CDI'!$I$4:$I$29,S3063,"Cubic","Extrapolate=Linear","MultiX=Average","Skip=True","Sort=True")</f>
        <v>13.808199916892672</v>
      </c>
    </row>
    <row r="3064" spans="16:21" x14ac:dyDescent="0.25">
      <c r="P3064" s="10">
        <v>38965</v>
      </c>
      <c r="Q3064">
        <v>15.56006</v>
      </c>
      <c r="S3064" s="42">
        <f t="shared" ca="1" si="52"/>
        <v>48999</v>
      </c>
      <c r="T3064" s="43">
        <f ca="1">_xll.BInterpol('Base CDI'!$H$4:$H$28,'Base CDI'!$J$4:$J$29,S3064,"Cubic","Extrapolate=Linear","MultiX=Average","Skip=True","Sort=True")</f>
        <v>13.8271604492571</v>
      </c>
      <c r="U3064" s="43">
        <f ca="1">_xll.BInterpol('Base CDI'!$H$4:$H$28,'Base CDI'!$I$4:$I$29,S3064,"Cubic","Extrapolate=Linear","MultiX=Average","Skip=True","Sort=True")</f>
        <v>13.808203979552758</v>
      </c>
    </row>
    <row r="3065" spans="16:21" x14ac:dyDescent="0.25">
      <c r="P3065" s="10">
        <v>38966</v>
      </c>
      <c r="Q3065">
        <v>15.56822</v>
      </c>
      <c r="S3065" s="42">
        <f t="shared" ca="1" si="52"/>
        <v>49000</v>
      </c>
      <c r="T3065" s="43">
        <f ca="1">_xll.BInterpol('Base CDI'!$H$4:$H$28,'Base CDI'!$J$4:$J$29,S3065,"Cubic","Extrapolate=Linear","MultiX=Average","Skip=True","Sort=True")</f>
        <v>13.827159628461112</v>
      </c>
      <c r="U3065" s="43">
        <f ca="1">_xll.BInterpol('Base CDI'!$H$4:$H$28,'Base CDI'!$I$4:$I$29,S3065,"Cubic","Extrapolate=Linear","MultiX=Average","Skip=True","Sort=True")</f>
        <v>13.808207825192085</v>
      </c>
    </row>
    <row r="3066" spans="16:21" x14ac:dyDescent="0.25">
      <c r="P3066" s="10">
        <v>38968</v>
      </c>
      <c r="Q3066">
        <v>15.57638</v>
      </c>
      <c r="S3066" s="42">
        <f t="shared" ca="1" si="52"/>
        <v>49001</v>
      </c>
      <c r="T3066" s="43">
        <f ca="1">_xll.BInterpol('Base CDI'!$H$4:$H$28,'Base CDI'!$J$4:$J$29,S3066,"Cubic","Extrapolate=Linear","MultiX=Average","Skip=True","Sort=True")</f>
        <v>13.827158607018454</v>
      </c>
      <c r="U3066" s="43">
        <f ca="1">_xll.BInterpol('Base CDI'!$H$4:$H$28,'Base CDI'!$I$4:$I$29,S3066,"Cubic","Extrapolate=Linear","MultiX=Average","Skip=True","Sort=True")</f>
        <v>13.808211454032937</v>
      </c>
    </row>
    <row r="3067" spans="16:21" x14ac:dyDescent="0.25">
      <c r="P3067" s="10">
        <v>38971</v>
      </c>
      <c r="Q3067">
        <v>15.58455</v>
      </c>
      <c r="S3067" s="42">
        <f t="shared" ca="1" si="52"/>
        <v>49002</v>
      </c>
      <c r="T3067" s="43">
        <f ca="1">_xll.BInterpol('Base CDI'!$H$4:$H$28,'Base CDI'!$J$4:$J$29,S3067,"Cubic","Extrapolate=Linear","MultiX=Average","Skip=True","Sort=True")</f>
        <v>13.827157385094726</v>
      </c>
      <c r="U3067" s="43">
        <f ca="1">_xll.BInterpol('Base CDI'!$H$4:$H$28,'Base CDI'!$I$4:$I$29,S3067,"Cubic","Extrapolate=Linear","MultiX=Average","Skip=True","Sort=True")</f>
        <v>13.8082148662976</v>
      </c>
    </row>
    <row r="3068" spans="16:21" x14ac:dyDescent="0.25">
      <c r="P3068" s="10">
        <v>38972</v>
      </c>
      <c r="Q3068">
        <v>15.59271</v>
      </c>
      <c r="S3068" s="42">
        <f t="shared" ca="1" si="52"/>
        <v>49003</v>
      </c>
      <c r="T3068" s="43">
        <f ca="1">_xll.BInterpol('Base CDI'!$H$4:$H$28,'Base CDI'!$J$4:$J$29,S3068,"Cubic","Extrapolate=Linear","MultiX=Average","Skip=True","Sort=True")</f>
        <v>13.82715596285553</v>
      </c>
      <c r="U3068" s="43">
        <f ca="1">_xll.BInterpol('Base CDI'!$H$4:$H$28,'Base CDI'!$I$4:$I$29,S3068,"Cubic","Extrapolate=Linear","MultiX=Average","Skip=True","Sort=True")</f>
        <v>13.808218062208354</v>
      </c>
    </row>
    <row r="3069" spans="16:21" x14ac:dyDescent="0.25">
      <c r="P3069" s="10">
        <v>38973</v>
      </c>
      <c r="Q3069">
        <v>15.60087</v>
      </c>
      <c r="S3069" s="42">
        <f t="shared" ca="1" si="52"/>
        <v>49004</v>
      </c>
      <c r="T3069" s="43">
        <f ca="1">_xll.BInterpol('Base CDI'!$H$4:$H$28,'Base CDI'!$J$4:$J$29,S3069,"Cubic","Extrapolate=Linear","MultiX=Average","Skip=True","Sort=True")</f>
        <v>13.827154340466466</v>
      </c>
      <c r="U3069" s="43">
        <f ca="1">_xll.BInterpol('Base CDI'!$H$4:$H$28,'Base CDI'!$I$4:$I$29,S3069,"Cubic","Extrapolate=Linear","MultiX=Average","Skip=True","Sort=True")</f>
        <v>13.808221041987483</v>
      </c>
    </row>
    <row r="3070" spans="16:21" x14ac:dyDescent="0.25">
      <c r="P3070" s="10">
        <v>38974</v>
      </c>
      <c r="Q3070">
        <v>15.60904</v>
      </c>
      <c r="S3070" s="42">
        <f t="shared" ca="1" si="52"/>
        <v>49005</v>
      </c>
      <c r="T3070" s="43">
        <f ca="1">_xll.BInterpol('Base CDI'!$H$4:$H$28,'Base CDI'!$J$4:$J$29,S3070,"Cubic","Extrapolate=Linear","MultiX=Average","Skip=True","Sort=True")</f>
        <v>13.827152518093135</v>
      </c>
      <c r="U3070" s="43">
        <f ca="1">_xll.BInterpol('Base CDI'!$H$4:$H$28,'Base CDI'!$I$4:$I$29,S3070,"Cubic","Extrapolate=Linear","MultiX=Average","Skip=True","Sort=True")</f>
        <v>13.808223805857271</v>
      </c>
    </row>
    <row r="3071" spans="16:21" x14ac:dyDescent="0.25">
      <c r="P3071" s="10">
        <v>38975</v>
      </c>
      <c r="Q3071">
        <v>15.61721</v>
      </c>
      <c r="S3071" s="42">
        <f t="shared" ca="1" si="52"/>
        <v>49006</v>
      </c>
      <c r="T3071" s="43">
        <f ca="1">_xll.BInterpol('Base CDI'!$H$4:$H$28,'Base CDI'!$J$4:$J$29,S3071,"Cubic","Extrapolate=Linear","MultiX=Average","Skip=True","Sort=True")</f>
        <v>13.82715049590114</v>
      </c>
      <c r="U3071" s="43">
        <f ca="1">_xll.BInterpol('Base CDI'!$H$4:$H$28,'Base CDI'!$I$4:$I$29,S3071,"Cubic","Extrapolate=Linear","MultiX=Average","Skip=True","Sort=True")</f>
        <v>13.808226354039997</v>
      </c>
    </row>
    <row r="3072" spans="16:21" x14ac:dyDescent="0.25">
      <c r="P3072" s="10">
        <v>38978</v>
      </c>
      <c r="Q3072">
        <v>15.62538</v>
      </c>
      <c r="S3072" s="42">
        <f t="shared" ca="1" si="52"/>
        <v>49007</v>
      </c>
      <c r="T3072" s="43">
        <f ca="1">_xll.BInterpol('Base CDI'!$H$4:$H$28,'Base CDI'!$J$4:$J$29,S3072,"Cubic","Extrapolate=Linear","MultiX=Average","Skip=True","Sort=True")</f>
        <v>13.827148274056084</v>
      </c>
      <c r="U3072" s="43">
        <f ca="1">_xll.BInterpol('Base CDI'!$H$4:$H$28,'Base CDI'!$I$4:$I$29,S3072,"Cubic","Extrapolate=Linear","MultiX=Average","Skip=True","Sort=True")</f>
        <v>13.80822868675795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49008</v>
      </c>
      <c r="T3073" s="43">
        <f ca="1">_xll.BInterpol('Base CDI'!$H$4:$H$28,'Base CDI'!$J$4:$J$29,S3073,"Cubic","Extrapolate=Linear","MultiX=Average","Skip=True","Sort=True")</f>
        <v>13.827145852723564</v>
      </c>
      <c r="U3073" s="43">
        <f ca="1">_xll.BInterpol('Base CDI'!$H$4:$H$28,'Base CDI'!$I$4:$I$29,S3073,"Cubic","Extrapolate=Linear","MultiX=Average","Skip=True","Sort=True")</f>
        <v>13.808230804233407</v>
      </c>
    </row>
    <row r="3074" spans="16:21" x14ac:dyDescent="0.25">
      <c r="P3074" s="10">
        <v>38980</v>
      </c>
      <c r="Q3074">
        <v>15.64174</v>
      </c>
      <c r="S3074" s="42">
        <f t="shared" ca="1" si="52"/>
        <v>49009</v>
      </c>
      <c r="T3074" s="43">
        <f ca="1">_xll.BInterpol('Base CDI'!$H$4:$H$28,'Base CDI'!$J$4:$J$29,S3074,"Cubic","Extrapolate=Linear","MultiX=Average","Skip=True","Sort=True")</f>
        <v>13.827143232069186</v>
      </c>
      <c r="U3074" s="43">
        <f ca="1">_xll.BInterpol('Base CDI'!$H$4:$H$28,'Base CDI'!$I$4:$I$29,S3074,"Cubic","Extrapolate=Linear","MultiX=Average","Skip=True","Sort=True")</f>
        <v>13.808232706688656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49010</v>
      </c>
      <c r="T3075" s="43">
        <f ca="1">_xll.BInterpol('Base CDI'!$H$4:$H$28,'Base CDI'!$J$4:$J$29,S3075,"Cubic","Extrapolate=Linear","MultiX=Average","Skip=True","Sort=True")</f>
        <v>13.827140412258549</v>
      </c>
      <c r="U3075" s="43">
        <f ca="1">_xll.BInterpol('Base CDI'!$H$4:$H$28,'Base CDI'!$I$4:$I$29,S3075,"Cubic","Extrapolate=Linear","MultiX=Average","Skip=True","Sort=True")</f>
        <v>13.808234394345977</v>
      </c>
    </row>
    <row r="3076" spans="16:21" x14ac:dyDescent="0.25">
      <c r="P3076" s="10">
        <v>38982</v>
      </c>
      <c r="Q3076">
        <v>15.65812</v>
      </c>
      <c r="S3076" s="42">
        <f t="shared" ca="1" si="52"/>
        <v>49011</v>
      </c>
      <c r="T3076" s="43">
        <f ca="1">_xll.BInterpol('Base CDI'!$H$4:$H$28,'Base CDI'!$J$4:$J$29,S3076,"Cubic","Extrapolate=Linear","MultiX=Average","Skip=True","Sort=True")</f>
        <v>13.827137393457255</v>
      </c>
      <c r="U3076" s="43">
        <f ca="1">_xll.BInterpol('Base CDI'!$H$4:$H$28,'Base CDI'!$I$4:$I$29,S3076,"Cubic","Extrapolate=Linear","MultiX=Average","Skip=True","Sort=True")</f>
        <v>13.808235867427653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49012</v>
      </c>
      <c r="T3077" s="43">
        <f ca="1">_xll.BInterpol('Base CDI'!$H$4:$H$28,'Base CDI'!$J$4:$J$29,S3077,"Cubic","Extrapolate=Linear","MultiX=Average","Skip=True","Sort=True")</f>
        <v>13.827134175830905</v>
      </c>
      <c r="U3077" s="43">
        <f ca="1">_xll.BInterpol('Base CDI'!$H$4:$H$28,'Base CDI'!$I$4:$I$29,S3077,"Cubic","Extrapolate=Linear","MultiX=Average","Skip=True","Sort=True")</f>
        <v>13.808237126155969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49013</v>
      </c>
      <c r="T3078" s="43">
        <f ca="1">_xll.BInterpol('Base CDI'!$H$4:$H$28,'Base CDI'!$J$4:$J$29,S3078,"Cubic","Extrapolate=Linear","MultiX=Average","Skip=True","Sort=True")</f>
        <v>13.827130759545101</v>
      </c>
      <c r="U3078" s="43">
        <f ca="1">_xll.BInterpol('Base CDI'!$H$4:$H$28,'Base CDI'!$I$4:$I$29,S3078,"Cubic","Extrapolate=Linear","MultiX=Average","Skip=True","Sort=True")</f>
        <v>13.808238170753206</v>
      </c>
    </row>
    <row r="3079" spans="16:21" x14ac:dyDescent="0.25">
      <c r="P3079" s="10">
        <v>38987</v>
      </c>
      <c r="Q3079">
        <v>15.68272</v>
      </c>
      <c r="S3079" s="42">
        <f t="shared" ca="1" si="52"/>
        <v>49014</v>
      </c>
      <c r="T3079" s="43">
        <f ca="1">_xll.BInterpol('Base CDI'!$H$4:$H$28,'Base CDI'!$J$4:$J$29,S3079,"Cubic","Extrapolate=Linear","MultiX=Average","Skip=True","Sort=True")</f>
        <v>13.827127144765443</v>
      </c>
      <c r="U3079" s="43">
        <f ca="1">_xll.BInterpol('Base CDI'!$H$4:$H$28,'Base CDI'!$I$4:$I$29,S3079,"Cubic","Extrapolate=Linear","MultiX=Average","Skip=True","Sort=True")</f>
        <v>13.808239001441649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49015</v>
      </c>
      <c r="T3080" s="43">
        <f ca="1">_xll.BInterpol('Base CDI'!$H$4:$H$28,'Base CDI'!$J$4:$J$29,S3080,"Cubic","Extrapolate=Linear","MultiX=Average","Skip=True","Sort=True")</f>
        <v>13.827123331657535</v>
      </c>
      <c r="U3080" s="43">
        <f ca="1">_xll.BInterpol('Base CDI'!$H$4:$H$28,'Base CDI'!$I$4:$I$29,S3080,"Cubic","Extrapolate=Linear","MultiX=Average","Skip=True","Sort=True")</f>
        <v>13.808239618443578</v>
      </c>
    </row>
    <row r="3081" spans="16:21" x14ac:dyDescent="0.25">
      <c r="P3081" s="10">
        <v>38989</v>
      </c>
      <c r="Q3081">
        <v>15.69918</v>
      </c>
      <c r="S3081" s="42">
        <f t="shared" ca="1" si="52"/>
        <v>49016</v>
      </c>
      <c r="T3081" s="43">
        <f ca="1">_xll.BInterpol('Base CDI'!$H$4:$H$28,'Base CDI'!$J$4:$J$29,S3081,"Cubic","Extrapolate=Linear","MultiX=Average","Skip=True","Sort=True")</f>
        <v>13.827119320386977</v>
      </c>
      <c r="U3081" s="43">
        <f ca="1">_xll.BInterpol('Base CDI'!$H$4:$H$28,'Base CDI'!$I$4:$I$29,S3081,"Cubic","Extrapolate=Linear","MultiX=Average","Skip=True","Sort=True")</f>
        <v>13.808240021981279</v>
      </c>
    </row>
    <row r="3082" spans="16:21" x14ac:dyDescent="0.25">
      <c r="P3082" s="10">
        <v>38992</v>
      </c>
      <c r="Q3082">
        <v>15.70745</v>
      </c>
      <c r="S3082" s="42">
        <f t="shared" ca="1" si="52"/>
        <v>49017</v>
      </c>
      <c r="T3082" s="43">
        <f ca="1">_xll.BInterpol('Base CDI'!$H$4:$H$28,'Base CDI'!$J$4:$J$29,S3082,"Cubic","Extrapolate=Linear","MultiX=Average","Skip=True","Sort=True")</f>
        <v>13.827115111119369</v>
      </c>
      <c r="U3082" s="43">
        <f ca="1">_xll.BInterpol('Base CDI'!$H$4:$H$28,'Base CDI'!$I$4:$I$29,S3082,"Cubic","Extrapolate=Linear","MultiX=Average","Skip=True","Sort=True")</f>
        <v>13.808240212277033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49018</v>
      </c>
      <c r="T3083" s="43">
        <f ca="1">_xll.BInterpol('Base CDI'!$H$4:$H$28,'Base CDI'!$J$4:$J$29,S3083,"Cubic","Extrapolate=Linear","MultiX=Average","Skip=True","Sort=True")</f>
        <v>13.827110704020315</v>
      </c>
      <c r="U3083" s="43">
        <f ca="1">_xll.BInterpol('Base CDI'!$H$4:$H$28,'Base CDI'!$I$4:$I$29,S3083,"Cubic","Extrapolate=Linear","MultiX=Average","Skip=True","Sort=True")</f>
        <v>13.808240189553125</v>
      </c>
    </row>
    <row r="3084" spans="16:21" x14ac:dyDescent="0.25">
      <c r="P3084" s="10">
        <v>38994</v>
      </c>
      <c r="Q3084">
        <v>15.72395</v>
      </c>
      <c r="S3084" s="42">
        <f t="shared" ca="1" si="53"/>
        <v>49019</v>
      </c>
      <c r="T3084" s="43">
        <f ca="1">_xll.BInterpol('Base CDI'!$H$4:$H$28,'Base CDI'!$J$4:$J$29,S3084,"Cubic","Extrapolate=Linear","MultiX=Average","Skip=True","Sort=True")</f>
        <v>13.827106099255417</v>
      </c>
      <c r="U3084" s="43">
        <f ca="1">_xll.BInterpol('Base CDI'!$H$4:$H$28,'Base CDI'!$I$4:$I$29,S3084,"Cubic","Extrapolate=Linear","MultiX=Average","Skip=True","Sort=True")</f>
        <v>13.808239954031835</v>
      </c>
    </row>
    <row r="3085" spans="16:21" x14ac:dyDescent="0.25">
      <c r="P3085" s="10">
        <v>38995</v>
      </c>
      <c r="Q3085">
        <v>15.73221</v>
      </c>
      <c r="S3085" s="42">
        <f t="shared" ca="1" si="53"/>
        <v>49020</v>
      </c>
      <c r="T3085" s="43">
        <f ca="1">_xll.BInterpol('Base CDI'!$H$4:$H$28,'Base CDI'!$J$4:$J$29,S3085,"Cubic","Extrapolate=Linear","MultiX=Average","Skip=True","Sort=True")</f>
        <v>13.827101296990273</v>
      </c>
      <c r="U3085" s="43">
        <f ca="1">_xll.BInterpol('Base CDI'!$H$4:$H$28,'Base CDI'!$I$4:$I$29,S3085,"Cubic","Extrapolate=Linear","MultiX=Average","Skip=True","Sort=True")</f>
        <v>13.808239505935449</v>
      </c>
    </row>
    <row r="3086" spans="16:21" x14ac:dyDescent="0.25">
      <c r="P3086" s="10">
        <v>38996</v>
      </c>
      <c r="Q3086">
        <v>15.74047</v>
      </c>
      <c r="S3086" s="42">
        <f t="shared" ca="1" si="53"/>
        <v>49021</v>
      </c>
      <c r="T3086" s="43">
        <f ca="1">_xll.BInterpol('Base CDI'!$H$4:$H$28,'Base CDI'!$J$4:$J$29,S3086,"Cubic","Extrapolate=Linear","MultiX=Average","Skip=True","Sort=True")</f>
        <v>13.827096297390487</v>
      </c>
      <c r="U3086" s="43">
        <f ca="1">_xll.BInterpol('Base CDI'!$H$4:$H$28,'Base CDI'!$I$4:$I$29,S3086,"Cubic","Extrapolate=Linear","MultiX=Average","Skip=True","Sort=True")</f>
        <v>13.808238845486247</v>
      </c>
    </row>
    <row r="3087" spans="16:21" x14ac:dyDescent="0.25">
      <c r="P3087" s="10">
        <v>38999</v>
      </c>
      <c r="Q3087">
        <v>15.74872</v>
      </c>
      <c r="S3087" s="42">
        <f t="shared" ca="1" si="53"/>
        <v>49022</v>
      </c>
      <c r="T3087" s="43">
        <f ca="1">_xll.BInterpol('Base CDI'!$H$4:$H$28,'Base CDI'!$J$4:$J$29,S3087,"Cubic","Extrapolate=Linear","MultiX=Average","Skip=True","Sort=True")</f>
        <v>13.827091100621658</v>
      </c>
      <c r="U3087" s="43">
        <f ca="1">_xll.BInterpol('Base CDI'!$H$4:$H$28,'Base CDI'!$I$4:$I$29,S3087,"Cubic","Extrapolate=Linear","MultiX=Average","Skip=True","Sort=True")</f>
        <v>13.808237972906515</v>
      </c>
    </row>
    <row r="3088" spans="16:21" x14ac:dyDescent="0.25">
      <c r="P3088" s="10">
        <v>39000</v>
      </c>
      <c r="Q3088">
        <v>15.75698</v>
      </c>
      <c r="S3088" s="42">
        <f t="shared" ca="1" si="53"/>
        <v>49023</v>
      </c>
      <c r="T3088" s="43">
        <f ca="1">_xll.BInterpol('Base CDI'!$H$4:$H$28,'Base CDI'!$J$4:$J$29,S3088,"Cubic","Extrapolate=Linear","MultiX=Average","Skip=True","Sort=True")</f>
        <v>13.82708570684939</v>
      </c>
      <c r="U3088" s="43">
        <f ca="1">_xll.BInterpol('Base CDI'!$H$4:$H$28,'Base CDI'!$I$4:$I$29,S3088,"Cubic","Extrapolate=Linear","MultiX=Average","Skip=True","Sort=True")</f>
        <v>13.808236888418534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49024</v>
      </c>
      <c r="T3089" s="43">
        <f ca="1">_xll.BInterpol('Base CDI'!$H$4:$H$28,'Base CDI'!$J$4:$J$29,S3089,"Cubic","Extrapolate=Linear","MultiX=Average","Skip=True","Sort=True")</f>
        <v>13.827080116239285</v>
      </c>
      <c r="U3089" s="43">
        <f ca="1">_xll.BInterpol('Base CDI'!$H$4:$H$28,'Base CDI'!$I$4:$I$29,S3089,"Cubic","Extrapolate=Linear","MultiX=Average","Skip=True","Sort=True")</f>
        <v>13.808235592244589</v>
      </c>
    </row>
    <row r="3090" spans="16:21" x14ac:dyDescent="0.25">
      <c r="P3090" s="10">
        <v>39003</v>
      </c>
      <c r="Q3090">
        <v>15.77347</v>
      </c>
      <c r="S3090" s="42">
        <f t="shared" ca="1" si="53"/>
        <v>49025</v>
      </c>
      <c r="T3090" s="43">
        <f ca="1">_xll.BInterpol('Base CDI'!$H$4:$H$28,'Base CDI'!$J$4:$J$29,S3090,"Cubic","Extrapolate=Linear","MultiX=Average","Skip=True","Sort=True")</f>
        <v>13.827074328956941</v>
      </c>
      <c r="U3090" s="43">
        <f ca="1">_xll.BInterpol('Base CDI'!$H$4:$H$28,'Base CDI'!$I$4:$I$29,S3090,"Cubic","Extrapolate=Linear","MultiX=Average","Skip=True","Sort=True")</f>
        <v>13.80823408460696</v>
      </c>
    </row>
    <row r="3091" spans="16:21" x14ac:dyDescent="0.25">
      <c r="P3091" s="10">
        <v>39006</v>
      </c>
      <c r="Q3091">
        <v>15.78172</v>
      </c>
      <c r="S3091" s="42">
        <f t="shared" ca="1" si="53"/>
        <v>49026</v>
      </c>
      <c r="T3091" s="43">
        <f ca="1">_xll.BInterpol('Base CDI'!$H$4:$H$28,'Base CDI'!$J$4:$J$29,S3091,"Cubic","Extrapolate=Linear","MultiX=Average","Skip=True","Sort=True")</f>
        <v>13.827068345167962</v>
      </c>
      <c r="U3091" s="43">
        <f ca="1">_xll.BInterpol('Base CDI'!$H$4:$H$28,'Base CDI'!$I$4:$I$29,S3091,"Cubic","Extrapolate=Linear","MultiX=Average","Skip=True","Sort=True")</f>
        <v>13.808232365727932</v>
      </c>
    </row>
    <row r="3092" spans="16:21" x14ac:dyDescent="0.25">
      <c r="P3092" s="10">
        <v>39007</v>
      </c>
      <c r="Q3092">
        <v>15.78997</v>
      </c>
      <c r="S3092" s="42">
        <f t="shared" ca="1" si="53"/>
        <v>49027</v>
      </c>
      <c r="T3092" s="43">
        <f ca="1">_xll.BInterpol('Base CDI'!$H$4:$H$28,'Base CDI'!$J$4:$J$29,S3092,"Cubic","Extrapolate=Linear","MultiX=Average","Skip=True","Sort=True")</f>
        <v>13.827062165037951</v>
      </c>
      <c r="U3092" s="43">
        <f ca="1">_xll.BInterpol('Base CDI'!$H$4:$H$28,'Base CDI'!$I$4:$I$29,S3092,"Cubic","Extrapolate=Linear","MultiX=Average","Skip=True","Sort=True")</f>
        <v>13.808230435829788</v>
      </c>
    </row>
    <row r="3093" spans="16:21" x14ac:dyDescent="0.25">
      <c r="P3093" s="10">
        <v>39008</v>
      </c>
      <c r="Q3093">
        <v>15.79823</v>
      </c>
      <c r="S3093" s="42">
        <f t="shared" ca="1" si="53"/>
        <v>49028</v>
      </c>
      <c r="T3093" s="43">
        <f ca="1">_xll.BInterpol('Base CDI'!$H$4:$H$28,'Base CDI'!$J$4:$J$29,S3093,"Cubic","Extrapolate=Linear","MultiX=Average","Skip=True","Sort=True")</f>
        <v>13.827055788732505</v>
      </c>
      <c r="U3093" s="43">
        <f ca="1">_xll.BInterpol('Base CDI'!$H$4:$H$28,'Base CDI'!$I$4:$I$29,S3093,"Cubic","Extrapolate=Linear","MultiX=Average","Skip=True","Sort=True")</f>
        <v>13.808228295134811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49029</v>
      </c>
      <c r="T3094" s="43">
        <f ca="1">_xll.BInterpol('Base CDI'!$H$4:$H$28,'Base CDI'!$J$4:$J$29,S3094,"Cubic","Extrapolate=Linear","MultiX=Average","Skip=True","Sort=True")</f>
        <v>13.82704921641723</v>
      </c>
      <c r="U3094" s="43">
        <f ca="1">_xll.BInterpol('Base CDI'!$H$4:$H$28,'Base CDI'!$I$4:$I$29,S3094,"Cubic","Extrapolate=Linear","MultiX=Average","Skip=True","Sort=True")</f>
        <v>13.808225943865283</v>
      </c>
    </row>
    <row r="3095" spans="16:21" x14ac:dyDescent="0.25">
      <c r="P3095" s="10">
        <v>39010</v>
      </c>
      <c r="Q3095">
        <v>15.81451</v>
      </c>
      <c r="S3095" s="42">
        <f t="shared" ca="1" si="53"/>
        <v>49030</v>
      </c>
      <c r="T3095" s="43">
        <f ca="1">_xll.BInterpol('Base CDI'!$H$4:$H$28,'Base CDI'!$J$4:$J$29,S3095,"Cubic","Extrapolate=Linear","MultiX=Average","Skip=True","Sort=True")</f>
        <v>13.827042448257723</v>
      </c>
      <c r="U3095" s="43">
        <f ca="1">_xll.BInterpol('Base CDI'!$H$4:$H$28,'Base CDI'!$I$4:$I$29,S3095,"Cubic","Extrapolate=Linear","MultiX=Average","Skip=True","Sort=True")</f>
        <v>13.808223382243487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49031</v>
      </c>
      <c r="T3096" s="43">
        <f ca="1">_xll.BInterpol('Base CDI'!$H$4:$H$28,'Base CDI'!$J$4:$J$29,S3096,"Cubic","Extrapolate=Linear","MultiX=Average","Skip=True","Sort=True")</f>
        <v>13.827035484419588</v>
      </c>
      <c r="U3096" s="43">
        <f ca="1">_xll.BInterpol('Base CDI'!$H$4:$H$28,'Base CDI'!$I$4:$I$29,S3096,"Cubic","Extrapolate=Linear","MultiX=Average","Skip=True","Sort=True")</f>
        <v>13.808220610491707</v>
      </c>
    </row>
    <row r="3097" spans="16:21" x14ac:dyDescent="0.25">
      <c r="P3097" s="10">
        <v>39014</v>
      </c>
      <c r="Q3097">
        <v>15.83052</v>
      </c>
      <c r="S3097" s="42">
        <f t="shared" ca="1" si="53"/>
        <v>49032</v>
      </c>
      <c r="T3097" s="43">
        <f ca="1">_xll.BInterpol('Base CDI'!$H$4:$H$28,'Base CDI'!$J$4:$J$29,S3097,"Cubic","Extrapolate=Linear","MultiX=Average","Skip=True","Sort=True")</f>
        <v>13.827028325068426</v>
      </c>
      <c r="U3097" s="43">
        <f ca="1">_xll.BInterpol('Base CDI'!$H$4:$H$28,'Base CDI'!$I$4:$I$29,S3097,"Cubic","Extrapolate=Linear","MultiX=Average","Skip=True","Sort=True")</f>
        <v>13.808217628832226</v>
      </c>
    </row>
    <row r="3098" spans="16:21" x14ac:dyDescent="0.25">
      <c r="P3098" s="10">
        <v>39015</v>
      </c>
      <c r="Q3098">
        <v>15.83853</v>
      </c>
      <c r="S3098" s="42">
        <f t="shared" ca="1" si="53"/>
        <v>49033</v>
      </c>
      <c r="T3098" s="43">
        <f ca="1">_xll.BInterpol('Base CDI'!$H$4:$H$28,'Base CDI'!$J$4:$J$29,S3098,"Cubic","Extrapolate=Linear","MultiX=Average","Skip=True","Sort=True")</f>
        <v>13.827020970369839</v>
      </c>
      <c r="U3098" s="43">
        <f ca="1">_xll.BInterpol('Base CDI'!$H$4:$H$28,'Base CDI'!$I$4:$I$29,S3098,"Cubic","Extrapolate=Linear","MultiX=Average","Skip=True","Sort=True")</f>
        <v>13.808214437487326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49034</v>
      </c>
      <c r="T3099" s="43">
        <f ca="1">_xll.BInterpol('Base CDI'!$H$4:$H$28,'Base CDI'!$J$4:$J$29,S3099,"Cubic","Extrapolate=Linear","MultiX=Average","Skip=True","Sort=True")</f>
        <v>13.827013420489429</v>
      </c>
      <c r="U3099" s="43">
        <f ca="1">_xll.BInterpol('Base CDI'!$H$4:$H$28,'Base CDI'!$I$4:$I$29,S3099,"Cubic","Extrapolate=Linear","MultiX=Average","Skip=True","Sort=True")</f>
        <v>13.808211036679291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49035</v>
      </c>
      <c r="T3100" s="43">
        <f ca="1">_xll.BInterpol('Base CDI'!$H$4:$H$28,'Base CDI'!$J$4:$J$29,S3100,"Cubic","Extrapolate=Linear","MultiX=Average","Skip=True","Sort=True")</f>
        <v>13.827005675592796</v>
      </c>
      <c r="U3100" s="43">
        <f ca="1">_xll.BInterpol('Base CDI'!$H$4:$H$28,'Base CDI'!$I$4:$I$29,S3100,"Cubic","Extrapolate=Linear","MultiX=Average","Skip=True","Sort=True")</f>
        <v>13.808207426630403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49036</v>
      </c>
      <c r="T3101" s="43">
        <f ca="1">_xll.BInterpol('Base CDI'!$H$4:$H$28,'Base CDI'!$J$4:$J$29,S3101,"Cubic","Extrapolate=Linear","MultiX=Average","Skip=True","Sort=True")</f>
        <v>13.82699773584554</v>
      </c>
      <c r="U3101" s="43">
        <f ca="1">_xll.BInterpol('Base CDI'!$H$4:$H$28,'Base CDI'!$I$4:$I$29,S3101,"Cubic","Extrapolate=Linear","MultiX=Average","Skip=True","Sort=True")</f>
        <v>13.808203607562945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49037</v>
      </c>
      <c r="T3102" s="43">
        <f ca="1">_xll.BInterpol('Base CDI'!$H$4:$H$28,'Base CDI'!$J$4:$J$29,S3102,"Cubic","Extrapolate=Linear","MultiX=Average","Skip=True","Sort=True")</f>
        <v>13.826989601413265</v>
      </c>
      <c r="U3102" s="43">
        <f ca="1">_xll.BInterpol('Base CDI'!$H$4:$H$28,'Base CDI'!$I$4:$I$29,S3102,"Cubic","Extrapolate=Linear","MultiX=Average","Skip=True","Sort=True")</f>
        <v>13.808199579699201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49038</v>
      </c>
      <c r="T3103" s="43">
        <f ca="1">_xll.BInterpol('Base CDI'!$H$4:$H$28,'Base CDI'!$J$4:$J$29,S3103,"Cubic","Extrapolate=Linear","MultiX=Average","Skip=True","Sort=True")</f>
        <v>13.826981272461573</v>
      </c>
      <c r="U3103" s="43">
        <f ca="1">_xll.BInterpol('Base CDI'!$H$4:$H$28,'Base CDI'!$I$4:$I$29,S3103,"Cubic","Extrapolate=Linear","MultiX=Average","Skip=True","Sort=True")</f>
        <v>13.808195343261454</v>
      </c>
    </row>
    <row r="3104" spans="16:21" x14ac:dyDescent="0.25">
      <c r="P3104" s="10">
        <v>39024</v>
      </c>
      <c r="Q3104">
        <v>15.88673</v>
      </c>
      <c r="S3104" s="42">
        <f t="shared" ca="1" si="53"/>
        <v>49039</v>
      </c>
      <c r="T3104" s="43">
        <f ca="1">_xll.BInterpol('Base CDI'!$H$4:$H$28,'Base CDI'!$J$4:$J$29,S3104,"Cubic","Extrapolate=Linear","MultiX=Average","Skip=True","Sort=True")</f>
        <v>13.826972749156063</v>
      </c>
      <c r="U3104" s="43">
        <f ca="1">_xll.BInterpol('Base CDI'!$H$4:$H$28,'Base CDI'!$I$4:$I$29,S3104,"Cubic","Extrapolate=Linear","MultiX=Average","Skip=True","Sort=True")</f>
        <v>13.808190898471986</v>
      </c>
    </row>
    <row r="3105" spans="16:21" x14ac:dyDescent="0.25">
      <c r="P3105" s="10">
        <v>39027</v>
      </c>
      <c r="Q3105">
        <v>15.8948</v>
      </c>
      <c r="S3105" s="42">
        <f t="shared" ca="1" si="53"/>
        <v>49040</v>
      </c>
      <c r="T3105" s="43">
        <f ca="1">_xll.BInterpol('Base CDI'!$H$4:$H$28,'Base CDI'!$J$4:$J$29,S3105,"Cubic","Extrapolate=Linear","MultiX=Average","Skip=True","Sort=True")</f>
        <v>13.826964031662339</v>
      </c>
      <c r="U3105" s="43">
        <f ca="1">_xll.BInterpol('Base CDI'!$H$4:$H$28,'Base CDI'!$I$4:$I$29,S3105,"Cubic","Extrapolate=Linear","MultiX=Average","Skip=True","Sort=True")</f>
        <v>13.808186245553079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49041</v>
      </c>
      <c r="T3106" s="43">
        <f ca="1">_xll.BInterpol('Base CDI'!$H$4:$H$28,'Base CDI'!$J$4:$J$29,S3106,"Cubic","Extrapolate=Linear","MultiX=Average","Skip=True","Sort=True")</f>
        <v>13.826955120146</v>
      </c>
      <c r="U3106" s="43">
        <f ca="1">_xll.BInterpol('Base CDI'!$H$4:$H$28,'Base CDI'!$I$4:$I$29,S3106,"Cubic","Extrapolate=Linear","MultiX=Average","Skip=True","Sort=True")</f>
        <v>13.808181384727019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49042</v>
      </c>
      <c r="T3107" s="43">
        <f ca="1">_xll.BInterpol('Base CDI'!$H$4:$H$28,'Base CDI'!$J$4:$J$29,S3107,"Cubic","Extrapolate=Linear","MultiX=Average","Skip=True","Sort=True")</f>
        <v>13.826946014772648</v>
      </c>
      <c r="U3107" s="43">
        <f ca="1">_xll.BInterpol('Base CDI'!$H$4:$H$28,'Base CDI'!$I$4:$I$29,S3107,"Cubic","Extrapolate=Linear","MultiX=Average","Skip=True","Sort=True")</f>
        <v>13.808176316216088</v>
      </c>
    </row>
    <row r="3108" spans="16:21" x14ac:dyDescent="0.25">
      <c r="P3108" s="10">
        <v>39030</v>
      </c>
      <c r="Q3108">
        <v>15.91906</v>
      </c>
      <c r="S3108" s="42">
        <f t="shared" ca="1" si="53"/>
        <v>49043</v>
      </c>
      <c r="T3108" s="43">
        <f ca="1">_xll.BInterpol('Base CDI'!$H$4:$H$28,'Base CDI'!$J$4:$J$29,S3108,"Cubic","Extrapolate=Linear","MultiX=Average","Skip=True","Sort=True")</f>
        <v>13.826936715707886</v>
      </c>
      <c r="U3108" s="43">
        <f ca="1">_xll.BInterpol('Base CDI'!$H$4:$H$28,'Base CDI'!$I$4:$I$29,S3108,"Cubic","Extrapolate=Linear","MultiX=Average","Skip=True","Sort=True")</f>
        <v>13.808171040242568</v>
      </c>
    </row>
    <row r="3109" spans="16:21" x14ac:dyDescent="0.25">
      <c r="P3109" s="10">
        <v>39031</v>
      </c>
      <c r="Q3109">
        <v>15.92713</v>
      </c>
      <c r="S3109" s="42">
        <f t="shared" ca="1" si="53"/>
        <v>49044</v>
      </c>
      <c r="T3109" s="43">
        <f ca="1">_xll.BInterpol('Base CDI'!$H$4:$H$28,'Base CDI'!$J$4:$J$29,S3109,"Cubic","Extrapolate=Linear","MultiX=Average","Skip=True","Sort=True")</f>
        <v>13.826927223117314</v>
      </c>
      <c r="U3109" s="43">
        <f ca="1">_xll.BInterpol('Base CDI'!$H$4:$H$28,'Base CDI'!$I$4:$I$29,S3109,"Cubic","Extrapolate=Linear","MultiX=Average","Skip=True","Sort=True")</f>
        <v>13.808165557028742</v>
      </c>
    </row>
    <row r="3110" spans="16:21" x14ac:dyDescent="0.25">
      <c r="P3110" s="10">
        <v>39034</v>
      </c>
      <c r="Q3110">
        <v>15.93521</v>
      </c>
      <c r="S3110" s="42">
        <f t="shared" ca="1" si="53"/>
        <v>49045</v>
      </c>
      <c r="T3110" s="43">
        <f ca="1">_xll.BInterpol('Base CDI'!$H$4:$H$28,'Base CDI'!$J$4:$J$29,S3110,"Cubic","Extrapolate=Linear","MultiX=Average","Skip=True","Sort=True")</f>
        <v>13.826917537166533</v>
      </c>
      <c r="U3110" s="43">
        <f ca="1">_xll.BInterpol('Base CDI'!$H$4:$H$28,'Base CDI'!$I$4:$I$29,S3110,"Cubic","Extrapolate=Linear","MultiX=Average","Skip=True","Sort=True")</f>
        <v>13.808159866796892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49046</v>
      </c>
      <c r="T3111" s="43">
        <f ca="1">_xll.BInterpol('Base CDI'!$H$4:$H$28,'Base CDI'!$J$4:$J$29,S3111,"Cubic","Extrapolate=Linear","MultiX=Average","Skip=True","Sort=True")</f>
        <v>13.826907658021147</v>
      </c>
      <c r="U3111" s="43">
        <f ca="1">_xll.BInterpol('Base CDI'!$H$4:$H$28,'Base CDI'!$I$4:$I$29,S3111,"Cubic","Extrapolate=Linear","MultiX=Average","Skip=True","Sort=True")</f>
        <v>13.808153969769304</v>
      </c>
    </row>
    <row r="3112" spans="16:21" x14ac:dyDescent="0.25">
      <c r="P3112" s="10">
        <v>39037</v>
      </c>
      <c r="Q3112">
        <v>15.95138</v>
      </c>
      <c r="S3112" s="42">
        <f t="shared" ca="1" si="53"/>
        <v>49047</v>
      </c>
      <c r="T3112" s="43">
        <f ca="1">_xll.BInterpol('Base CDI'!$H$4:$H$28,'Base CDI'!$J$4:$J$29,S3112,"Cubic","Extrapolate=Linear","MultiX=Average","Skip=True","Sort=True")</f>
        <v>13.826897585846755</v>
      </c>
      <c r="U3112" s="43">
        <f ca="1">_xll.BInterpol('Base CDI'!$H$4:$H$28,'Base CDI'!$I$4:$I$29,S3112,"Cubic","Extrapolate=Linear","MultiX=Average","Skip=True","Sort=True")</f>
        <v>13.808147866168259</v>
      </c>
    </row>
    <row r="3113" spans="16:21" x14ac:dyDescent="0.25">
      <c r="P3113" s="10">
        <v>39038</v>
      </c>
      <c r="Q3113">
        <v>15.95946</v>
      </c>
      <c r="S3113" s="42">
        <f t="shared" ca="1" si="53"/>
        <v>49048</v>
      </c>
      <c r="T3113" s="43">
        <f ca="1">_xll.BInterpol('Base CDI'!$H$4:$H$28,'Base CDI'!$J$4:$J$29,S3113,"Cubic","Extrapolate=Linear","MultiX=Average","Skip=True","Sort=True")</f>
        <v>13.826887320808957</v>
      </c>
      <c r="U3113" s="43">
        <f ca="1">_xll.BInterpol('Base CDI'!$H$4:$H$28,'Base CDI'!$I$4:$I$29,S3113,"Cubic","Extrapolate=Linear","MultiX=Average","Skip=True","Sort=True")</f>
        <v>13.808141556216041</v>
      </c>
    </row>
    <row r="3114" spans="16:21" x14ac:dyDescent="0.25">
      <c r="P3114" s="10">
        <v>39041</v>
      </c>
      <c r="Q3114">
        <v>15.96754</v>
      </c>
      <c r="S3114" s="42">
        <f t="shared" ca="1" si="53"/>
        <v>49049</v>
      </c>
      <c r="T3114" s="43">
        <f ca="1">_xll.BInterpol('Base CDI'!$H$4:$H$28,'Base CDI'!$J$4:$J$29,S3114,"Cubic","Extrapolate=Linear","MultiX=Average","Skip=True","Sort=True")</f>
        <v>13.826876863073359</v>
      </c>
      <c r="U3114" s="43">
        <f ca="1">_xll.BInterpol('Base CDI'!$H$4:$H$28,'Base CDI'!$I$4:$I$29,S3114,"Cubic","Extrapolate=Linear","MultiX=Average","Skip=True","Sort=True")</f>
        <v>13.808135040134932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49050</v>
      </c>
      <c r="T3115" s="43">
        <f ca="1">_xll.BInterpol('Base CDI'!$H$4:$H$28,'Base CDI'!$J$4:$J$29,S3115,"Cubic","Extrapolate=Linear","MultiX=Average","Skip=True","Sort=True")</f>
        <v>13.826866212805559</v>
      </c>
      <c r="U3115" s="43">
        <f ca="1">_xll.BInterpol('Base CDI'!$H$4:$H$28,'Base CDI'!$I$4:$I$29,S3115,"Cubic","Extrapolate=Linear","MultiX=Average","Skip=True","Sort=True")</f>
        <v>13.808128318147213</v>
      </c>
    </row>
    <row r="3116" spans="16:21" x14ac:dyDescent="0.25">
      <c r="P3116" s="10">
        <v>39043</v>
      </c>
      <c r="Q3116">
        <v>15.98373</v>
      </c>
      <c r="S3116" s="42">
        <f t="shared" ca="1" si="53"/>
        <v>49051</v>
      </c>
      <c r="T3116" s="43">
        <f ca="1">_xll.BInterpol('Base CDI'!$H$4:$H$28,'Base CDI'!$J$4:$J$29,S3116,"Cubic","Extrapolate=Linear","MultiX=Average","Skip=True","Sort=True")</f>
        <v>13.82685537017116</v>
      </c>
      <c r="U3116" s="43">
        <f ca="1">_xll.BInterpol('Base CDI'!$H$4:$H$28,'Base CDI'!$I$4:$I$29,S3116,"Cubic","Extrapolate=Linear","MultiX=Average","Skip=True","Sort=True")</f>
        <v>13.808121390475172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49052</v>
      </c>
      <c r="T3117" s="43">
        <f ca="1">_xll.BInterpol('Base CDI'!$H$4:$H$28,'Base CDI'!$J$4:$J$29,S3117,"Cubic","Extrapolate=Linear","MultiX=Average","Skip=True","Sort=True")</f>
        <v>13.826844335335762</v>
      </c>
      <c r="U3117" s="43">
        <f ca="1">_xll.BInterpol('Base CDI'!$H$4:$H$28,'Base CDI'!$I$4:$I$29,S3117,"Cubic","Extrapolate=Linear","MultiX=Average","Skip=True","Sort=True")</f>
        <v>13.808114257341089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49053</v>
      </c>
      <c r="T3118" s="43">
        <f ca="1">_xll.BInterpol('Base CDI'!$H$4:$H$28,'Base CDI'!$J$4:$J$29,S3118,"Cubic","Extrapolate=Linear","MultiX=Average","Skip=True","Sort=True")</f>
        <v>13.826833108464969</v>
      </c>
      <c r="U3118" s="43">
        <f ca="1">_xll.BInterpol('Base CDI'!$H$4:$H$28,'Base CDI'!$I$4:$I$29,S3118,"Cubic","Extrapolate=Linear","MultiX=Average","Skip=True","Sort=True")</f>
        <v>13.808106918967246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49054</v>
      </c>
      <c r="T3119" s="43">
        <f ca="1">_xll.BInterpol('Base CDI'!$H$4:$H$28,'Base CDI'!$J$4:$J$29,S3119,"Cubic","Extrapolate=Linear","MultiX=Average","Skip=True","Sort=True")</f>
        <v>13.82682168972438</v>
      </c>
      <c r="U3119" s="43">
        <f ca="1">_xll.BInterpol('Base CDI'!$H$4:$H$28,'Base CDI'!$I$4:$I$29,S3119,"Cubic","Extrapolate=Linear","MultiX=Average","Skip=True","Sort=True")</f>
        <v>13.808099375575928</v>
      </c>
    </row>
    <row r="3120" spans="16:21" x14ac:dyDescent="0.25">
      <c r="P3120" s="10">
        <v>39049</v>
      </c>
      <c r="Q3120">
        <v>16.01614</v>
      </c>
      <c r="S3120" s="42">
        <f t="shared" ca="1" si="53"/>
        <v>49055</v>
      </c>
      <c r="T3120" s="43">
        <f ca="1">_xll.BInterpol('Base CDI'!$H$4:$H$28,'Base CDI'!$J$4:$J$29,S3120,"Cubic","Extrapolate=Linear","MultiX=Average","Skip=True","Sort=True")</f>
        <v>13.826810079279596</v>
      </c>
      <c r="U3120" s="43">
        <f ca="1">_xll.BInterpol('Base CDI'!$H$4:$H$28,'Base CDI'!$I$4:$I$29,S3120,"Cubic","Extrapolate=Linear","MultiX=Average","Skip=True","Sort=True")</f>
        <v>13.808091627389418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49056</v>
      </c>
      <c r="T3121" s="43">
        <f ca="1">_xll.BInterpol('Base CDI'!$H$4:$H$28,'Base CDI'!$J$4:$J$29,S3121,"Cubic","Extrapolate=Linear","MultiX=Average","Skip=True","Sort=True")</f>
        <v>13.826798277296222</v>
      </c>
      <c r="U3121" s="43">
        <f ca="1">_xll.BInterpol('Base CDI'!$H$4:$H$28,'Base CDI'!$I$4:$I$29,S3121,"Cubic","Extrapolate=Linear","MultiX=Average","Skip=True","Sort=True")</f>
        <v>13.808083674629998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49057</v>
      </c>
      <c r="T3122" s="43">
        <f ca="1">_xll.BInterpol('Base CDI'!$H$4:$H$28,'Base CDI'!$J$4:$J$29,S3122,"Cubic","Extrapolate=Linear","MultiX=Average","Skip=True","Sort=True")</f>
        <v>13.826786283939855</v>
      </c>
      <c r="U3122" s="43">
        <f ca="1">_xll.BInterpol('Base CDI'!$H$4:$H$28,'Base CDI'!$I$4:$I$29,S3122,"Cubic","Extrapolate=Linear","MultiX=Average","Skip=True","Sort=True")</f>
        <v>13.808075517519949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49058</v>
      </c>
      <c r="T3123" s="43">
        <f ca="1">_xll.BInterpol('Base CDI'!$H$4:$H$28,'Base CDI'!$J$4:$J$29,S3123,"Cubic","Extrapolate=Linear","MultiX=Average","Skip=True","Sort=True")</f>
        <v>13.826774099376099</v>
      </c>
      <c r="U3123" s="43">
        <f ca="1">_xll.BInterpol('Base CDI'!$H$4:$H$28,'Base CDI'!$I$4:$I$29,S3123,"Cubic","Extrapolate=Linear","MultiX=Average","Skip=True","Sort=True")</f>
        <v>13.80806715628156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49059</v>
      </c>
      <c r="T3124" s="43">
        <f ca="1">_xll.BInterpol('Base CDI'!$H$4:$H$28,'Base CDI'!$J$4:$J$29,S3124,"Cubic","Extrapolate=Linear","MultiX=Average","Skip=True","Sort=True")</f>
        <v>13.826761723770554</v>
      </c>
      <c r="U3124" s="43">
        <f ca="1">_xll.BInterpol('Base CDI'!$H$4:$H$28,'Base CDI'!$I$4:$I$29,S3124,"Cubic","Extrapolate=Linear","MultiX=Average","Skip=True","Sort=True")</f>
        <v>13.808058591137106</v>
      </c>
    </row>
    <row r="3125" spans="16:21" x14ac:dyDescent="0.25">
      <c r="P3125" s="10">
        <v>39056</v>
      </c>
      <c r="Q3125">
        <v>16.05594</v>
      </c>
      <c r="S3125" s="42">
        <f t="shared" ca="1" si="53"/>
        <v>49060</v>
      </c>
      <c r="T3125" s="43">
        <f ca="1">_xll.BInterpol('Base CDI'!$H$4:$H$28,'Base CDI'!$J$4:$J$29,S3125,"Cubic","Extrapolate=Linear","MultiX=Average","Skip=True","Sort=True")</f>
        <v>13.826749157288823</v>
      </c>
      <c r="U3125" s="43">
        <f ca="1">_xll.BInterpol('Base CDI'!$H$4:$H$28,'Base CDI'!$I$4:$I$29,S3125,"Cubic","Extrapolate=Linear","MultiX=Average","Skip=True","Sort=True")</f>
        <v>13.808049822308877</v>
      </c>
    </row>
    <row r="3126" spans="16:21" x14ac:dyDescent="0.25">
      <c r="P3126" s="10">
        <v>39057</v>
      </c>
      <c r="Q3126">
        <v>16.06381</v>
      </c>
      <c r="S3126" s="42">
        <f t="shared" ca="1" si="53"/>
        <v>49061</v>
      </c>
      <c r="T3126" s="43">
        <f ca="1">_xll.BInterpol('Base CDI'!$H$4:$H$28,'Base CDI'!$J$4:$J$29,S3126,"Cubic","Extrapolate=Linear","MultiX=Average","Skip=True","Sort=True")</f>
        <v>13.826736400096507</v>
      </c>
      <c r="U3126" s="43">
        <f ca="1">_xll.BInterpol('Base CDI'!$H$4:$H$28,'Base CDI'!$I$4:$I$29,S3126,"Cubic","Extrapolate=Linear","MultiX=Average","Skip=True","Sort=True")</f>
        <v>13.808040850019152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49062</v>
      </c>
      <c r="T3127" s="43">
        <f ca="1">_xll.BInterpol('Base CDI'!$H$4:$H$28,'Base CDI'!$J$4:$J$29,S3127,"Cubic","Extrapolate=Linear","MultiX=Average","Skip=True","Sort=True")</f>
        <v>13.826723452359209</v>
      </c>
      <c r="U3127" s="43">
        <f ca="1">_xll.BInterpol('Base CDI'!$H$4:$H$28,'Base CDI'!$I$4:$I$29,S3127,"Cubic","Extrapolate=Linear","MultiX=Average","Skip=True","Sort=True")</f>
        <v>13.808031674490216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49063</v>
      </c>
      <c r="T3128" s="43">
        <f ca="1">_xll.BInterpol('Base CDI'!$H$4:$H$28,'Base CDI'!$J$4:$J$29,S3128,"Cubic","Extrapolate=Linear","MultiX=Average","Skip=True","Sort=True")</f>
        <v>13.826710314242527</v>
      </c>
      <c r="U3128" s="43">
        <f ca="1">_xll.BInterpol('Base CDI'!$H$4:$H$28,'Base CDI'!$I$4:$I$29,S3128,"Cubic","Extrapolate=Linear","MultiX=Average","Skip=True","Sort=True")</f>
        <v>13.808022295944351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49064</v>
      </c>
      <c r="T3129" s="43">
        <f ca="1">_xll.BInterpol('Base CDI'!$H$4:$H$28,'Base CDI'!$J$4:$J$29,S3129,"Cubic","Extrapolate=Linear","MultiX=Average","Skip=True","Sort=True")</f>
        <v>13.826696985912065</v>
      </c>
      <c r="U3129" s="43">
        <f ca="1">_xll.BInterpol('Base CDI'!$H$4:$H$28,'Base CDI'!$I$4:$I$29,S3129,"Cubic","Extrapolate=Linear","MultiX=Average","Skip=True","Sort=True")</f>
        <v>13.808012714603839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49065</v>
      </c>
      <c r="T3130" s="43">
        <f ca="1">_xll.BInterpol('Base CDI'!$H$4:$H$28,'Base CDI'!$J$4:$J$29,S3130,"Cubic","Extrapolate=Linear","MultiX=Average","Skip=True","Sort=True")</f>
        <v>13.826683467533423</v>
      </c>
      <c r="U3130" s="43">
        <f ca="1">_xll.BInterpol('Base CDI'!$H$4:$H$28,'Base CDI'!$I$4:$I$29,S3130,"Cubic","Extrapolate=Linear","MultiX=Average","Skip=True","Sort=True")</f>
        <v>13.808002930690964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49066</v>
      </c>
      <c r="T3131" s="43">
        <f ca="1">_xll.BInterpol('Base CDI'!$H$4:$H$28,'Base CDI'!$J$4:$J$29,S3131,"Cubic","Extrapolate=Linear","MultiX=Average","Skip=True","Sort=True")</f>
        <v>13.826669759272201</v>
      </c>
      <c r="U3131" s="43">
        <f ca="1">_xll.BInterpol('Base CDI'!$H$4:$H$28,'Base CDI'!$I$4:$I$29,S3131,"Cubic","Extrapolate=Linear","MultiX=Average","Skip=True","Sort=True")</f>
        <v>13.807992944428012</v>
      </c>
    </row>
    <row r="3132" spans="16:21" x14ac:dyDescent="0.25">
      <c r="P3132" s="10">
        <v>39065</v>
      </c>
      <c r="Q3132">
        <v>16.11102</v>
      </c>
      <c r="S3132" s="42">
        <f t="shared" ca="1" si="53"/>
        <v>49067</v>
      </c>
      <c r="T3132" s="43">
        <f ca="1">_xll.BInterpol('Base CDI'!$H$4:$H$28,'Base CDI'!$J$4:$J$29,S3132,"Cubic","Extrapolate=Linear","MultiX=Average","Skip=True","Sort=True")</f>
        <v>13.826655861294006</v>
      </c>
      <c r="U3132" s="43">
        <f ca="1">_xll.BInterpol('Base CDI'!$H$4:$H$28,'Base CDI'!$I$4:$I$29,S3132,"Cubic","Extrapolate=Linear","MultiX=Average","Skip=True","Sort=True")</f>
        <v>13.80798275603726</v>
      </c>
    </row>
    <row r="3133" spans="16:21" x14ac:dyDescent="0.25">
      <c r="P3133" s="10">
        <v>39066</v>
      </c>
      <c r="Q3133">
        <v>16.11889</v>
      </c>
      <c r="S3133" s="42">
        <f t="shared" ca="1" si="53"/>
        <v>49068</v>
      </c>
      <c r="T3133" s="43">
        <f ca="1">_xll.BInterpol('Base CDI'!$H$4:$H$28,'Base CDI'!$J$4:$J$29,S3133,"Cubic","Extrapolate=Linear","MultiX=Average","Skip=True","Sort=True")</f>
        <v>13.826641773764434</v>
      </c>
      <c r="U3133" s="43">
        <f ca="1">_xll.BInterpol('Base CDI'!$H$4:$H$28,'Base CDI'!$I$4:$I$29,S3133,"Cubic","Extrapolate=Linear","MultiX=Average","Skip=True","Sort=True")</f>
        <v>13.807972365740994</v>
      </c>
    </row>
    <row r="3134" spans="16:21" x14ac:dyDescent="0.25">
      <c r="P3134" s="10">
        <v>39069</v>
      </c>
      <c r="Q3134">
        <v>16.12677</v>
      </c>
      <c r="S3134" s="42">
        <f t="shared" ca="1" si="53"/>
        <v>49069</v>
      </c>
      <c r="T3134" s="43">
        <f ca="1">_xll.BInterpol('Base CDI'!$H$4:$H$28,'Base CDI'!$J$4:$J$29,S3134,"Cubic","Extrapolate=Linear","MultiX=Average","Skip=True","Sort=True")</f>
        <v>13.826627496849088</v>
      </c>
      <c r="U3134" s="43">
        <f ca="1">_xll.BInterpol('Base CDI'!$H$4:$H$28,'Base CDI'!$I$4:$I$29,S3134,"Cubic","Extrapolate=Linear","MultiX=Average","Skip=True","Sort=True")</f>
        <v>13.8079617737615</v>
      </c>
    </row>
    <row r="3135" spans="16:21" x14ac:dyDescent="0.25">
      <c r="P3135" s="10">
        <v>39070</v>
      </c>
      <c r="Q3135">
        <v>16.13466</v>
      </c>
      <c r="S3135" s="42">
        <f t="shared" ca="1" si="53"/>
        <v>49070</v>
      </c>
      <c r="T3135" s="43">
        <f ca="1">_xll.BInterpol('Base CDI'!$H$4:$H$28,'Base CDI'!$J$4:$J$29,S3135,"Cubic","Extrapolate=Linear","MultiX=Average","Skip=True","Sort=True")</f>
        <v>13.82661303071357</v>
      </c>
      <c r="U3135" s="43">
        <f ca="1">_xll.BInterpol('Base CDI'!$H$4:$H$28,'Base CDI'!$I$4:$I$29,S3135,"Cubic","Extrapolate=Linear","MultiX=Average","Skip=True","Sort=True")</f>
        <v>13.807950980321056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49071</v>
      </c>
      <c r="T3136" s="43">
        <f ca="1">_xll.BInterpol('Base CDI'!$H$4:$H$28,'Base CDI'!$J$4:$J$29,S3136,"Cubic","Extrapolate=Linear","MultiX=Average","Skip=True","Sort=True")</f>
        <v>13.826598375523483</v>
      </c>
      <c r="U3136" s="43">
        <f ca="1">_xll.BInterpol('Base CDI'!$H$4:$H$28,'Base CDI'!$I$4:$I$29,S3136,"Cubic","Extrapolate=Linear","MultiX=Average","Skip=True","Sort=True")</f>
        <v>13.807939985641946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49072</v>
      </c>
      <c r="T3137" s="43">
        <f ca="1">_xll.BInterpol('Base CDI'!$H$4:$H$28,'Base CDI'!$J$4:$J$29,S3137,"Cubic","Extrapolate=Linear","MultiX=Average","Skip=True","Sort=True")</f>
        <v>13.826583531444426</v>
      </c>
      <c r="U3137" s="43">
        <f ca="1">_xll.BInterpol('Base CDI'!$H$4:$H$28,'Base CDI'!$I$4:$I$29,S3137,"Cubic","Extrapolate=Linear","MultiX=Average","Skip=True","Sort=True")</f>
        <v>13.807928789946455</v>
      </c>
    </row>
    <row r="3138" spans="16:21" x14ac:dyDescent="0.25">
      <c r="P3138" s="10">
        <v>39073</v>
      </c>
      <c r="Q3138">
        <v>16.15841</v>
      </c>
      <c r="S3138" s="42">
        <f t="shared" ca="1" si="53"/>
        <v>49073</v>
      </c>
      <c r="T3138" s="43">
        <f ca="1">_xll.BInterpol('Base CDI'!$H$4:$H$28,'Base CDI'!$J$4:$J$29,S3138,"Cubic","Extrapolate=Linear","MultiX=Average","Skip=True","Sort=True")</f>
        <v>13.826568498641999</v>
      </c>
      <c r="U3138" s="43">
        <f ca="1">_xll.BInterpol('Base CDI'!$H$4:$H$28,'Base CDI'!$I$4:$I$29,S3138,"Cubic","Extrapolate=Linear","MultiX=Average","Skip=True","Sort=True")</f>
        <v>13.807917393456867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49074</v>
      </c>
      <c r="T3139" s="43">
        <f ca="1">_xll.BInterpol('Base CDI'!$H$4:$H$28,'Base CDI'!$J$4:$J$29,S3139,"Cubic","Extrapolate=Linear","MultiX=Average","Skip=True","Sort=True")</f>
        <v>13.826553277281807</v>
      </c>
      <c r="U3139" s="43">
        <f ca="1">_xll.BInterpol('Base CDI'!$H$4:$H$28,'Base CDI'!$I$4:$I$29,S3139,"Cubic","Extrapolate=Linear","MultiX=Average","Skip=True","Sort=True")</f>
        <v>13.80790579639546</v>
      </c>
    </row>
    <row r="3140" spans="16:21" x14ac:dyDescent="0.25">
      <c r="P3140" s="10">
        <v>39078</v>
      </c>
      <c r="Q3140">
        <v>16.17426</v>
      </c>
      <c r="S3140" s="42">
        <f t="shared" ca="1" si="53"/>
        <v>49075</v>
      </c>
      <c r="T3140" s="43">
        <f ca="1">_xll.BInterpol('Base CDI'!$H$4:$H$28,'Base CDI'!$J$4:$J$29,S3140,"Cubic","Extrapolate=Linear","MultiX=Average","Skip=True","Sort=True")</f>
        <v>13.826537867529449</v>
      </c>
      <c r="U3140" s="43">
        <f ca="1">_xll.BInterpol('Base CDI'!$H$4:$H$28,'Base CDI'!$I$4:$I$29,S3140,"Cubic","Extrapolate=Linear","MultiX=Average","Skip=True","Sort=True")</f>
        <v>13.807893998984522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49076</v>
      </c>
      <c r="T3141" s="43">
        <f ca="1">_xll.BInterpol('Base CDI'!$H$4:$H$28,'Base CDI'!$J$4:$J$29,S3141,"Cubic","Extrapolate=Linear","MultiX=Average","Skip=True","Sort=True")</f>
        <v>13.82652226955053</v>
      </c>
      <c r="U3141" s="43">
        <f ca="1">_xll.BInterpol('Base CDI'!$H$4:$H$28,'Base CDI'!$I$4:$I$29,S3141,"Cubic","Extrapolate=Linear","MultiX=Average","Skip=True","Sort=True")</f>
        <v>13.807882001446332</v>
      </c>
    </row>
    <row r="3142" spans="16:21" x14ac:dyDescent="0.25">
      <c r="P3142" s="10">
        <v>39080</v>
      </c>
      <c r="Q3142">
        <v>16.19014</v>
      </c>
      <c r="S3142" s="42">
        <f t="shared" ca="1" si="53"/>
        <v>49077</v>
      </c>
      <c r="T3142" s="43">
        <f ca="1">_xll.BInterpol('Base CDI'!$H$4:$H$28,'Base CDI'!$J$4:$J$29,S3142,"Cubic","Extrapolate=Linear","MultiX=Average","Skip=True","Sort=True")</f>
        <v>13.826506483510647</v>
      </c>
      <c r="U3142" s="43">
        <f ca="1">_xll.BInterpol('Base CDI'!$H$4:$H$28,'Base CDI'!$I$4:$I$29,S3142,"Cubic","Extrapolate=Linear","MultiX=Average","Skip=True","Sort=True")</f>
        <v>13.807869804003177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49078</v>
      </c>
      <c r="T3143" s="43">
        <f ca="1">_xll.BInterpol('Base CDI'!$H$4:$H$28,'Base CDI'!$J$4:$J$29,S3143,"Cubic","Extrapolate=Linear","MultiX=Average","Skip=True","Sort=True")</f>
        <v>13.826490509575402</v>
      </c>
      <c r="U3143" s="43">
        <f ca="1">_xll.BInterpol('Base CDI'!$H$4:$H$28,'Base CDI'!$I$4:$I$29,S3143,"Cubic","Extrapolate=Linear","MultiX=Average","Skip=True","Sort=True")</f>
        <v>13.807857406877337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49079</v>
      </c>
      <c r="T3144" s="43">
        <f ca="1">_xll.BInterpol('Base CDI'!$H$4:$H$28,'Base CDI'!$J$4:$J$29,S3144,"Cubic","Extrapolate=Linear","MultiX=Average","Skip=True","Sort=True")</f>
        <v>13.8264743479104</v>
      </c>
      <c r="U3144" s="43">
        <f ca="1">_xll.BInterpol('Base CDI'!$H$4:$H$28,'Base CDI'!$I$4:$I$29,S3144,"Cubic","Extrapolate=Linear","MultiX=Average","Skip=True","Sort=True")</f>
        <v>13.807844810291096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49080</v>
      </c>
      <c r="T3145" s="43">
        <f ca="1">_xll.BInterpol('Base CDI'!$H$4:$H$28,'Base CDI'!$J$4:$J$29,S3145,"Cubic","Extrapolate=Linear","MultiX=Average","Skip=True","Sort=True")</f>
        <v>13.826457998681239</v>
      </c>
      <c r="U3145" s="43">
        <f ca="1">_xll.BInterpol('Base CDI'!$H$4:$H$28,'Base CDI'!$I$4:$I$29,S3145,"Cubic","Extrapolate=Linear","MultiX=Average","Skip=True","Sort=True")</f>
        <v>13.807832014466737</v>
      </c>
    </row>
    <row r="3146" spans="16:21" x14ac:dyDescent="0.25">
      <c r="P3146" s="10">
        <v>39087</v>
      </c>
      <c r="Q3146">
        <v>16.22195</v>
      </c>
      <c r="S3146" s="42">
        <f t="shared" ca="1" si="53"/>
        <v>49081</v>
      </c>
      <c r="T3146" s="43">
        <f ca="1">_xll.BInterpol('Base CDI'!$H$4:$H$28,'Base CDI'!$J$4:$J$29,S3146,"Cubic","Extrapolate=Linear","MultiX=Average","Skip=True","Sort=True")</f>
        <v>13.826441462053522</v>
      </c>
      <c r="U3146" s="43">
        <f ca="1">_xll.BInterpol('Base CDI'!$H$4:$H$28,'Base CDI'!$I$4:$I$29,S3146,"Cubic","Extrapolate=Linear","MultiX=Average","Skip=True","Sort=True")</f>
        <v>13.807819019626542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49082</v>
      </c>
      <c r="T3147" s="43">
        <f ca="1">_xll.BInterpol('Base CDI'!$H$4:$H$28,'Base CDI'!$J$4:$J$29,S3147,"Cubic","Extrapolate=Linear","MultiX=Average","Skip=True","Sort=True")</f>
        <v>13.82642473819285</v>
      </c>
      <c r="U3147" s="43">
        <f ca="1">_xll.BInterpol('Base CDI'!$H$4:$H$28,'Base CDI'!$I$4:$I$29,S3147,"Cubic","Extrapolate=Linear","MultiX=Average","Skip=True","Sort=True")</f>
        <v>13.807805825992796</v>
      </c>
    </row>
    <row r="3148" spans="16:21" x14ac:dyDescent="0.25">
      <c r="P3148" s="10">
        <v>39091</v>
      </c>
      <c r="Q3148">
        <v>16.23789</v>
      </c>
      <c r="S3148" s="42">
        <f t="shared" ca="1" si="54"/>
        <v>49083</v>
      </c>
      <c r="T3148" s="43">
        <f ca="1">_xll.BInterpol('Base CDI'!$H$4:$H$28,'Base CDI'!$J$4:$J$29,S3148,"Cubic","Extrapolate=Linear","MultiX=Average","Skip=True","Sort=True")</f>
        <v>13.826407827264825</v>
      </c>
      <c r="U3148" s="43">
        <f ca="1">_xll.BInterpol('Base CDI'!$H$4:$H$28,'Base CDI'!$I$4:$I$29,S3148,"Cubic","Extrapolate=Linear","MultiX=Average","Skip=True","Sort=True")</f>
        <v>13.807792433787782</v>
      </c>
    </row>
    <row r="3149" spans="16:21" x14ac:dyDescent="0.25">
      <c r="P3149" s="10">
        <v>39092</v>
      </c>
      <c r="Q3149">
        <v>16.24587</v>
      </c>
      <c r="S3149" s="42">
        <f t="shared" ca="1" si="54"/>
        <v>49084</v>
      </c>
      <c r="T3149" s="43">
        <f ca="1">_xll.BInterpol('Base CDI'!$H$4:$H$28,'Base CDI'!$J$4:$J$29,S3149,"Cubic","Extrapolate=Linear","MultiX=Average","Skip=True","Sort=True")</f>
        <v>13.826390729435047</v>
      </c>
      <c r="U3149" s="43">
        <f ca="1">_xll.BInterpol('Base CDI'!$H$4:$H$28,'Base CDI'!$I$4:$I$29,S3149,"Cubic","Extrapolate=Linear","MultiX=Average","Skip=True","Sort=True")</f>
        <v>13.807778843233779</v>
      </c>
    </row>
    <row r="3150" spans="16:21" x14ac:dyDescent="0.25">
      <c r="P3150" s="10">
        <v>39093</v>
      </c>
      <c r="Q3150">
        <v>16.25384</v>
      </c>
      <c r="S3150" s="42">
        <f t="shared" ca="1" si="54"/>
        <v>49085</v>
      </c>
      <c r="T3150" s="43">
        <f ca="1">_xll.BInterpol('Base CDI'!$H$4:$H$28,'Base CDI'!$J$4:$J$29,S3150,"Cubic","Extrapolate=Linear","MultiX=Average","Skip=True","Sort=True")</f>
        <v>13.82637344486912</v>
      </c>
      <c r="U3150" s="43">
        <f ca="1">_xll.BInterpol('Base CDI'!$H$4:$H$28,'Base CDI'!$I$4:$I$29,S3150,"Cubic","Extrapolate=Linear","MultiX=Average","Skip=True","Sort=True")</f>
        <v>13.807765054553075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49086</v>
      </c>
      <c r="T3151" s="43">
        <f ca="1">_xll.BInterpol('Base CDI'!$H$4:$H$28,'Base CDI'!$J$4:$J$29,S3151,"Cubic","Extrapolate=Linear","MultiX=Average","Skip=True","Sort=True")</f>
        <v>13.826355973732641</v>
      </c>
      <c r="U3151" s="43">
        <f ca="1">_xll.BInterpol('Base CDI'!$H$4:$H$28,'Base CDI'!$I$4:$I$29,S3151,"Cubic","Extrapolate=Linear","MultiX=Average","Skip=True","Sort=True")</f>
        <v>13.807751067967949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49087</v>
      </c>
      <c r="T3152" s="43">
        <f ca="1">_xll.BInterpol('Base CDI'!$H$4:$H$28,'Base CDI'!$J$4:$J$29,S3152,"Cubic","Extrapolate=Linear","MultiX=Average","Skip=True","Sort=True")</f>
        <v>13.826338316191215</v>
      </c>
      <c r="U3152" s="43">
        <f ca="1">_xll.BInterpol('Base CDI'!$H$4:$H$28,'Base CDI'!$I$4:$I$29,S3152,"Cubic","Extrapolate=Linear","MultiX=Average","Skip=True","Sort=True")</f>
        <v>13.807736883700688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49088</v>
      </c>
      <c r="T3153" s="43">
        <f ca="1">_xll.BInterpol('Base CDI'!$H$4:$H$28,'Base CDI'!$J$4:$J$29,S3153,"Cubic","Extrapolate=Linear","MultiX=Average","Skip=True","Sort=True")</f>
        <v>13.826320472410444</v>
      </c>
      <c r="U3153" s="43">
        <f ca="1">_xll.BInterpol('Base CDI'!$H$4:$H$28,'Base CDI'!$I$4:$I$29,S3153,"Cubic","Extrapolate=Linear","MultiX=Average","Skip=True","Sort=True")</f>
        <v>13.807722501973572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49089</v>
      </c>
      <c r="T3154" s="43">
        <f ca="1">_xll.BInterpol('Base CDI'!$H$4:$H$28,'Base CDI'!$J$4:$J$29,S3154,"Cubic","Extrapolate=Linear","MultiX=Average","Skip=True","Sort=True")</f>
        <v>13.826302442555928</v>
      </c>
      <c r="U3154" s="43">
        <f ca="1">_xll.BInterpol('Base CDI'!$H$4:$H$28,'Base CDI'!$I$4:$I$29,S3154,"Cubic","Extrapolate=Linear","MultiX=Average","Skip=True","Sort=True")</f>
        <v>13.807707923008884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49090</v>
      </c>
      <c r="T3155" s="43">
        <f ca="1">_xll.BInterpol('Base CDI'!$H$4:$H$28,'Base CDI'!$J$4:$J$29,S3155,"Cubic","Extrapolate=Linear","MultiX=Average","Skip=True","Sort=True")</f>
        <v>13.826284226793268</v>
      </c>
      <c r="U3155" s="43">
        <f ca="1">_xll.BInterpol('Base CDI'!$H$4:$H$28,'Base CDI'!$I$4:$I$29,S3155,"Cubic","Extrapolate=Linear","MultiX=Average","Skip=True","Sort=True")</f>
        <v>13.807693147028909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49091</v>
      </c>
      <c r="T3156" s="43">
        <f ca="1">_xll.BInterpol('Base CDI'!$H$4:$H$28,'Base CDI'!$J$4:$J$29,S3156,"Cubic","Extrapolate=Linear","MultiX=Average","Skip=True","Sort=True")</f>
        <v>13.826265825288067</v>
      </c>
      <c r="U3156" s="43">
        <f ca="1">_xll.BInterpol('Base CDI'!$H$4:$H$28,'Base CDI'!$I$4:$I$29,S3156,"Cubic","Extrapolate=Linear","MultiX=Average","Skip=True","Sort=True")</f>
        <v>13.807678174255928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49092</v>
      </c>
      <c r="T3157" s="43">
        <f ca="1">_xll.BInterpol('Base CDI'!$H$4:$H$28,'Base CDI'!$J$4:$J$29,S3157,"Cubic","Extrapolate=Linear","MultiX=Average","Skip=True","Sort=True")</f>
        <v>13.826247238205923</v>
      </c>
      <c r="U3157" s="43">
        <f ca="1">_xll.BInterpol('Base CDI'!$H$4:$H$28,'Base CDI'!$I$4:$I$29,S3157,"Cubic","Extrapolate=Linear","MultiX=Average","Skip=True","Sort=True")</f>
        <v>13.807663004912225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49093</v>
      </c>
      <c r="T3158" s="43">
        <f ca="1">_xll.BInterpol('Base CDI'!$H$4:$H$28,'Base CDI'!$J$4:$J$29,S3158,"Cubic","Extrapolate=Linear","MultiX=Average","Skip=True","Sort=True")</f>
        <v>13.826228465712441</v>
      </c>
      <c r="U3158" s="43">
        <f ca="1">_xll.BInterpol('Base CDI'!$H$4:$H$28,'Base CDI'!$I$4:$I$29,S3158,"Cubic","Extrapolate=Linear","MultiX=Average","Skip=True","Sort=True")</f>
        <v>13.807647639220082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49094</v>
      </c>
      <c r="T3159" s="43">
        <f ca="1">_xll.BInterpol('Base CDI'!$H$4:$H$28,'Base CDI'!$J$4:$J$29,S3159,"Cubic","Extrapolate=Linear","MultiX=Average","Skip=True","Sort=True")</f>
        <v>13.826209507973223</v>
      </c>
      <c r="U3159" s="43">
        <f ca="1">_xll.BInterpol('Base CDI'!$H$4:$H$28,'Base CDI'!$I$4:$I$29,S3159,"Cubic","Extrapolate=Linear","MultiX=Average","Skip=True","Sort=True")</f>
        <v>13.807632077401783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49095</v>
      </c>
      <c r="T3160" s="43">
        <f ca="1">_xll.BInterpol('Base CDI'!$H$4:$H$28,'Base CDI'!$J$4:$J$29,S3160,"Cubic","Extrapolate=Linear","MultiX=Average","Skip=True","Sort=True")</f>
        <v>13.826190365153867</v>
      </c>
      <c r="U3160" s="43">
        <f ca="1">_xll.BInterpol('Base CDI'!$H$4:$H$28,'Base CDI'!$I$4:$I$29,S3160,"Cubic","Extrapolate=Linear","MultiX=Average","Skip=True","Sort=True")</f>
        <v>13.807616319679612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49096</v>
      </c>
      <c r="T3161" s="43">
        <f ca="1">_xll.BInterpol('Base CDI'!$H$4:$H$28,'Base CDI'!$J$4:$J$29,S3161,"Cubic","Extrapolate=Linear","MultiX=Average","Skip=True","Sort=True")</f>
        <v>13.826171037419977</v>
      </c>
      <c r="U3161" s="43">
        <f ca="1">_xll.BInterpol('Base CDI'!$H$4:$H$28,'Base CDI'!$I$4:$I$29,S3161,"Cubic","Extrapolate=Linear","MultiX=Average","Skip=True","Sort=True")</f>
        <v>13.80760036627585</v>
      </c>
    </row>
    <row r="3162" spans="16:21" x14ac:dyDescent="0.25">
      <c r="P3162" s="10">
        <v>39111</v>
      </c>
      <c r="Q3162">
        <v>16.34918</v>
      </c>
      <c r="S3162" s="42">
        <f t="shared" ca="1" si="54"/>
        <v>49097</v>
      </c>
      <c r="T3162" s="43">
        <f ca="1">_xll.BInterpol('Base CDI'!$H$4:$H$28,'Base CDI'!$J$4:$J$29,S3162,"Cubic","Extrapolate=Linear","MultiX=Average","Skip=True","Sort=True")</f>
        <v>13.826151524937153</v>
      </c>
      <c r="U3162" s="43">
        <f ca="1">_xll.BInterpol('Base CDI'!$H$4:$H$28,'Base CDI'!$I$4:$I$29,S3162,"Cubic","Extrapolate=Linear","MultiX=Average","Skip=True","Sort=True")</f>
        <v>13.80758421741278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49098</v>
      </c>
      <c r="T3163" s="43">
        <f ca="1">_xll.BInterpol('Base CDI'!$H$4:$H$28,'Base CDI'!$J$4:$J$29,S3163,"Cubic","Extrapolate=Linear","MultiX=Average","Skip=True","Sort=True")</f>
        <v>13.826131827870997</v>
      </c>
      <c r="U3163" s="43">
        <f ca="1">_xll.BInterpol('Base CDI'!$H$4:$H$28,'Base CDI'!$I$4:$I$29,S3163,"Cubic","Extrapolate=Linear","MultiX=Average","Skip=True","Sort=True")</f>
        <v>13.807567873312685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49099</v>
      </c>
      <c r="T3164" s="43">
        <f ca="1">_xll.BInterpol('Base CDI'!$H$4:$H$28,'Base CDI'!$J$4:$J$29,S3164,"Cubic","Extrapolate=Linear","MultiX=Average","Skip=True","Sort=True")</f>
        <v>13.826111946387112</v>
      </c>
      <c r="U3164" s="43">
        <f ca="1">_xll.BInterpol('Base CDI'!$H$4:$H$28,'Base CDI'!$I$4:$I$29,S3164,"Cubic","Extrapolate=Linear","MultiX=Average","Skip=True","Sort=True")</f>
        <v>13.80755133419785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49100</v>
      </c>
      <c r="T3165" s="43">
        <f ca="1">_xll.BInterpol('Base CDI'!$H$4:$H$28,'Base CDI'!$J$4:$J$29,S3165,"Cubic","Extrapolate=Linear","MultiX=Average","Skip=True","Sort=True")</f>
        <v>13.826091880651097</v>
      </c>
      <c r="U3165" s="43">
        <f ca="1">_xll.BInterpol('Base CDI'!$H$4:$H$28,'Base CDI'!$I$4:$I$29,S3165,"Cubic","Extrapolate=Linear","MultiX=Average","Skip=True","Sort=True")</f>
        <v>13.807534600290557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49101</v>
      </c>
      <c r="T3166" s="43">
        <f ca="1">_xll.BInterpol('Base CDI'!$H$4:$H$28,'Base CDI'!$J$4:$J$29,S3166,"Cubic","Extrapolate=Linear","MultiX=Average","Skip=True","Sort=True")</f>
        <v>13.826071630828553</v>
      </c>
      <c r="U3166" s="43">
        <f ca="1">_xll.BInterpol('Base CDI'!$H$4:$H$28,'Base CDI'!$I$4:$I$29,S3166,"Cubic","Extrapolate=Linear","MultiX=Average","Skip=True","Sort=True")</f>
        <v>13.807517671813088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49102</v>
      </c>
      <c r="T3167" s="43">
        <f ca="1">_xll.BInterpol('Base CDI'!$H$4:$H$28,'Base CDI'!$J$4:$J$29,S3167,"Cubic","Extrapolate=Linear","MultiX=Average","Skip=True","Sort=True")</f>
        <v>13.826051197085084</v>
      </c>
      <c r="U3167" s="43">
        <f ca="1">_xll.BInterpol('Base CDI'!$H$4:$H$28,'Base CDI'!$I$4:$I$29,S3167,"Cubic","Extrapolate=Linear","MultiX=Average","Skip=True","Sort=True")</f>
        <v>13.807500548987727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49103</v>
      </c>
      <c r="T3168" s="43">
        <f ca="1">_xll.BInterpol('Base CDI'!$H$4:$H$28,'Base CDI'!$J$4:$J$29,S3168,"Cubic","Extrapolate=Linear","MultiX=Average","Skip=True","Sort=True")</f>
        <v>13.826030579586291</v>
      </c>
      <c r="U3168" s="43">
        <f ca="1">_xll.BInterpol('Base CDI'!$H$4:$H$28,'Base CDI'!$I$4:$I$29,S3168,"Cubic","Extrapolate=Linear","MultiX=Average","Skip=True","Sort=True")</f>
        <v>13.807483232036756</v>
      </c>
    </row>
    <row r="3169" spans="16:21" x14ac:dyDescent="0.25">
      <c r="P3169" s="10">
        <v>39120</v>
      </c>
      <c r="Q3169">
        <v>16.40436</v>
      </c>
      <c r="S3169" s="42">
        <f t="shared" ca="1" si="54"/>
        <v>49104</v>
      </c>
      <c r="T3169" s="43">
        <f ca="1">_xll.BInterpol('Base CDI'!$H$4:$H$28,'Base CDI'!$J$4:$J$29,S3169,"Cubic","Extrapolate=Linear","MultiX=Average","Skip=True","Sort=True")</f>
        <v>13.826009778497774</v>
      </c>
      <c r="U3169" s="43">
        <f ca="1">_xll.BInterpol('Base CDI'!$H$4:$H$28,'Base CDI'!$I$4:$I$29,S3169,"Cubic","Extrapolate=Linear","MultiX=Average","Skip=True","Sort=True")</f>
        <v>13.80746572118246</v>
      </c>
    </row>
    <row r="3170" spans="16:21" x14ac:dyDescent="0.25">
      <c r="P3170" s="10">
        <v>39121</v>
      </c>
      <c r="Q3170">
        <v>16.41226</v>
      </c>
      <c r="S3170" s="42">
        <f t="shared" ca="1" si="54"/>
        <v>49105</v>
      </c>
      <c r="T3170" s="43">
        <f ca="1">_xll.BInterpol('Base CDI'!$H$4:$H$28,'Base CDI'!$J$4:$J$29,S3170,"Cubic","Extrapolate=Linear","MultiX=Average","Skip=True","Sort=True")</f>
        <v>13.825988793985134</v>
      </c>
      <c r="U3170" s="43">
        <f ca="1">_xll.BInterpol('Base CDI'!$H$4:$H$28,'Base CDI'!$I$4:$I$29,S3170,"Cubic","Extrapolate=Linear","MultiX=Average","Skip=True","Sort=True")</f>
        <v>13.807448016647118</v>
      </c>
    </row>
    <row r="3171" spans="16:21" x14ac:dyDescent="0.25">
      <c r="P3171" s="10">
        <v>39122</v>
      </c>
      <c r="Q3171">
        <v>16.42015</v>
      </c>
      <c r="S3171" s="42">
        <f t="shared" ca="1" si="54"/>
        <v>49106</v>
      </c>
      <c r="T3171" s="43">
        <f ca="1">_xll.BInterpol('Base CDI'!$H$4:$H$28,'Base CDI'!$J$4:$J$29,S3171,"Cubic","Extrapolate=Linear","MultiX=Average","Skip=True","Sort=True")</f>
        <v>13.825967626213975</v>
      </c>
      <c r="U3171" s="43">
        <f ca="1">_xll.BInterpol('Base CDI'!$H$4:$H$28,'Base CDI'!$I$4:$I$29,S3171,"Cubic","Extrapolate=Linear","MultiX=Average","Skip=True","Sort=True")</f>
        <v>13.807430118653018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49107</v>
      </c>
      <c r="T3172" s="43">
        <f ca="1">_xll.BInterpol('Base CDI'!$H$4:$H$28,'Base CDI'!$J$4:$J$29,S3172,"Cubic","Extrapolate=Linear","MultiX=Average","Skip=True","Sort=True")</f>
        <v>13.825946275349898</v>
      </c>
      <c r="U3172" s="43">
        <f ca="1">_xll.BInterpol('Base CDI'!$H$4:$H$28,'Base CDI'!$I$4:$I$29,S3172,"Cubic","Extrapolate=Linear","MultiX=Average","Skip=True","Sort=True")</f>
        <v>13.807412027422441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49108</v>
      </c>
      <c r="T3173" s="43">
        <f ca="1">_xll.BInterpol('Base CDI'!$H$4:$H$28,'Base CDI'!$J$4:$J$29,S3173,"Cubic","Extrapolate=Linear","MultiX=Average","Skip=True","Sort=True")</f>
        <v>13.8259247415585</v>
      </c>
      <c r="U3173" s="43">
        <f ca="1">_xll.BInterpol('Base CDI'!$H$4:$H$28,'Base CDI'!$I$4:$I$29,S3173,"Cubic","Extrapolate=Linear","MultiX=Average","Skip=True","Sort=True")</f>
        <v>13.807393743177666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49109</v>
      </c>
      <c r="T3174" s="43">
        <f ca="1">_xll.BInterpol('Base CDI'!$H$4:$H$28,'Base CDI'!$J$4:$J$29,S3174,"Cubic","Extrapolate=Linear","MultiX=Average","Skip=True","Sort=True")</f>
        <v>13.82590302500539</v>
      </c>
      <c r="U3174" s="43">
        <f ca="1">_xll.BInterpol('Base CDI'!$H$4:$H$28,'Base CDI'!$I$4:$I$29,S3174,"Cubic","Extrapolate=Linear","MultiX=Average","Skip=True","Sort=True")</f>
        <v>13.807375266140983</v>
      </c>
    </row>
    <row r="3175" spans="16:21" x14ac:dyDescent="0.25">
      <c r="P3175" s="10">
        <v>39128</v>
      </c>
      <c r="Q3175">
        <v>16.45177</v>
      </c>
      <c r="S3175" s="42">
        <f t="shared" ca="1" si="54"/>
        <v>49110</v>
      </c>
      <c r="T3175" s="43">
        <f ca="1">_xll.BInterpol('Base CDI'!$H$4:$H$28,'Base CDI'!$J$4:$J$29,S3175,"Cubic","Extrapolate=Linear","MultiX=Average","Skip=True","Sort=True")</f>
        <v>13.825881125856162</v>
      </c>
      <c r="U3175" s="43">
        <f ca="1">_xll.BInterpol('Base CDI'!$H$4:$H$28,'Base CDI'!$I$4:$I$29,S3175,"Cubic","Extrapolate=Linear","MultiX=Average","Skip=True","Sort=True")</f>
        <v>13.807356596534671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49111</v>
      </c>
      <c r="T3176" s="43">
        <f ca="1">_xll.BInterpol('Base CDI'!$H$4:$H$28,'Base CDI'!$J$4:$J$29,S3176,"Cubic","Extrapolate=Linear","MultiX=Average","Skip=True","Sort=True")</f>
        <v>13.825859044276422</v>
      </c>
      <c r="U3176" s="43">
        <f ca="1">_xll.BInterpol('Base CDI'!$H$4:$H$28,'Base CDI'!$I$4:$I$29,S3176,"Cubic","Extrapolate=Linear","MultiX=Average","Skip=True","Sort=True")</f>
        <v>13.807337734581012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49112</v>
      </c>
      <c r="T3177" s="43">
        <f ca="1">_xll.BInterpol('Base CDI'!$H$4:$H$28,'Base CDI'!$J$4:$J$29,S3177,"Cubic","Extrapolate=Linear","MultiX=Average","Skip=True","Sort=True")</f>
        <v>13.825836780431771</v>
      </c>
      <c r="U3177" s="43">
        <f ca="1">_xll.BInterpol('Base CDI'!$H$4:$H$28,'Base CDI'!$I$4:$I$29,S3177,"Cubic","Extrapolate=Linear","MultiX=Average","Skip=True","Sort=True")</f>
        <v>13.807318680502291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49113</v>
      </c>
      <c r="T3178" s="43">
        <f ca="1">_xll.BInterpol('Base CDI'!$H$4:$H$28,'Base CDI'!$J$4:$J$29,S3178,"Cubic","Extrapolate=Linear","MultiX=Average","Skip=True","Sort=True")</f>
        <v>13.825814334487809</v>
      </c>
      <c r="U3178" s="43">
        <f ca="1">_xll.BInterpol('Base CDI'!$H$4:$H$28,'Base CDI'!$I$4:$I$29,S3178,"Cubic","Extrapolate=Linear","MultiX=Average","Skip=True","Sort=True")</f>
        <v>13.807299434520791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49114</v>
      </c>
      <c r="T3179" s="43">
        <f ca="1">_xll.BInterpol('Base CDI'!$H$4:$H$28,'Base CDI'!$J$4:$J$29,S3179,"Cubic","Extrapolate=Linear","MultiX=Average","Skip=True","Sort=True")</f>
        <v>13.825791706610138</v>
      </c>
      <c r="U3179" s="43">
        <f ca="1">_xll.BInterpol('Base CDI'!$H$4:$H$28,'Base CDI'!$I$4:$I$29,S3179,"Cubic","Extrapolate=Linear","MultiX=Average","Skip=True","Sort=True")</f>
        <v>13.807279996858794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49115</v>
      </c>
      <c r="T3180" s="43">
        <f ca="1">_xll.BInterpol('Base CDI'!$H$4:$H$28,'Base CDI'!$J$4:$J$29,S3180,"Cubic","Extrapolate=Linear","MultiX=Average","Skip=True","Sort=True")</f>
        <v>13.825768896964361</v>
      </c>
      <c r="U3180" s="43">
        <f ca="1">_xll.BInterpol('Base CDI'!$H$4:$H$28,'Base CDI'!$I$4:$I$29,S3180,"Cubic","Extrapolate=Linear","MultiX=Average","Skip=True","Sort=True")</f>
        <v>13.807260367738584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49116</v>
      </c>
      <c r="T3181" s="43">
        <f ca="1">_xll.BInterpol('Base CDI'!$H$4:$H$28,'Base CDI'!$J$4:$J$29,S3181,"Cubic","Extrapolate=Linear","MultiX=Average","Skip=True","Sort=True")</f>
        <v>13.825745905716076</v>
      </c>
      <c r="U3181" s="43">
        <f ca="1">_xll.BInterpol('Base CDI'!$H$4:$H$28,'Base CDI'!$I$4:$I$29,S3181,"Cubic","Extrapolate=Linear","MultiX=Average","Skip=True","Sort=True")</f>
        <v>13.807240547382444</v>
      </c>
    </row>
    <row r="3182" spans="16:21" x14ac:dyDescent="0.25">
      <c r="P3182" s="10">
        <v>39141</v>
      </c>
      <c r="Q3182">
        <v>16.50723</v>
      </c>
      <c r="S3182" s="42">
        <f t="shared" ca="1" si="54"/>
        <v>49117</v>
      </c>
      <c r="T3182" s="43">
        <f ca="1">_xll.BInterpol('Base CDI'!$H$4:$H$28,'Base CDI'!$J$4:$J$29,S3182,"Cubic","Extrapolate=Linear","MultiX=Average","Skip=True","Sort=True")</f>
        <v>13.825722733030887</v>
      </c>
      <c r="U3182" s="43">
        <f ca="1">_xll.BInterpol('Base CDI'!$H$4:$H$28,'Base CDI'!$I$4:$I$29,S3182,"Cubic","Extrapolate=Linear","MultiX=Average","Skip=True","Sort=True")</f>
        <v>13.807220536012656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49118</v>
      </c>
      <c r="T3183" s="43">
        <f ca="1">_xll.BInterpol('Base CDI'!$H$4:$H$28,'Base CDI'!$J$4:$J$29,S3183,"Cubic","Extrapolate=Linear","MultiX=Average","Skip=True","Sort=True")</f>
        <v>13.825699379074393</v>
      </c>
      <c r="U3183" s="43">
        <f ca="1">_xll.BInterpol('Base CDI'!$H$4:$H$28,'Base CDI'!$I$4:$I$29,S3183,"Cubic","Extrapolate=Linear","MultiX=Average","Skip=True","Sort=True")</f>
        <v>13.807200333851503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49119</v>
      </c>
      <c r="T3184" s="43">
        <f ca="1">_xll.BInterpol('Base CDI'!$H$4:$H$28,'Base CDI'!$J$4:$J$29,S3184,"Cubic","Extrapolate=Linear","MultiX=Average","Skip=True","Sort=True")</f>
        <v>13.825675844012201</v>
      </c>
      <c r="U3184" s="43">
        <f ca="1">_xll.BInterpol('Base CDI'!$H$4:$H$28,'Base CDI'!$I$4:$I$29,S3184,"Cubic","Extrapolate=Linear","MultiX=Average","Skip=True","Sort=True")</f>
        <v>13.807179941121268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49120</v>
      </c>
      <c r="T3185" s="43">
        <f ca="1">_xll.BInterpol('Base CDI'!$H$4:$H$28,'Base CDI'!$J$4:$J$29,S3185,"Cubic","Extrapolate=Linear","MultiX=Average","Skip=True","Sort=True")</f>
        <v>13.825652128009907</v>
      </c>
      <c r="U3185" s="43">
        <f ca="1">_xll.BInterpol('Base CDI'!$H$4:$H$28,'Base CDI'!$I$4:$I$29,S3185,"Cubic","Extrapolate=Linear","MultiX=Average","Skip=True","Sort=True")</f>
        <v>13.807159358044235</v>
      </c>
    </row>
    <row r="3186" spans="16:21" x14ac:dyDescent="0.25">
      <c r="P3186" s="10">
        <v>39147</v>
      </c>
      <c r="Q3186">
        <v>16.53905</v>
      </c>
      <c r="S3186" s="42">
        <f t="shared" ca="1" si="54"/>
        <v>49121</v>
      </c>
      <c r="T3186" s="43">
        <f ca="1">_xll.BInterpol('Base CDI'!$H$4:$H$28,'Base CDI'!$J$4:$J$29,S3186,"Cubic","Extrapolate=Linear","MultiX=Average","Skip=True","Sort=True")</f>
        <v>13.825628231233113</v>
      </c>
      <c r="U3186" s="43">
        <f ca="1">_xll.BInterpol('Base CDI'!$H$4:$H$28,'Base CDI'!$I$4:$I$29,S3186,"Cubic","Extrapolate=Linear","MultiX=Average","Skip=True","Sort=True")</f>
        <v>13.807138584842686</v>
      </c>
    </row>
    <row r="3187" spans="16:21" x14ac:dyDescent="0.25">
      <c r="P3187" s="10">
        <v>39148</v>
      </c>
      <c r="Q3187">
        <v>16.54701</v>
      </c>
      <c r="S3187" s="42">
        <f t="shared" ca="1" si="54"/>
        <v>49122</v>
      </c>
      <c r="T3187" s="43">
        <f ca="1">_xll.BInterpol('Base CDI'!$H$4:$H$28,'Base CDI'!$J$4:$J$29,S3187,"Cubic","Extrapolate=Linear","MultiX=Average","Skip=True","Sort=True")</f>
        <v>13.825604153847422</v>
      </c>
      <c r="U3187" s="43">
        <f ca="1">_xll.BInterpol('Base CDI'!$H$4:$H$28,'Base CDI'!$I$4:$I$29,S3187,"Cubic","Extrapolate=Linear","MultiX=Average","Skip=True","Sort=True")</f>
        <v>13.807117621738906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49123</v>
      </c>
      <c r="T3188" s="43">
        <f ca="1">_xll.BInterpol('Base CDI'!$H$4:$H$28,'Base CDI'!$J$4:$J$29,S3188,"Cubic","Extrapolate=Linear","MultiX=Average","Skip=True","Sort=True")</f>
        <v>13.825579896018436</v>
      </c>
      <c r="U3188" s="43">
        <f ca="1">_xll.BInterpol('Base CDI'!$H$4:$H$28,'Base CDI'!$I$4:$I$29,S3188,"Cubic","Extrapolate=Linear","MultiX=Average","Skip=True","Sort=True")</f>
        <v>13.807096468955175</v>
      </c>
    </row>
    <row r="3189" spans="16:21" x14ac:dyDescent="0.25">
      <c r="P3189" s="10">
        <v>39150</v>
      </c>
      <c r="Q3189">
        <v>16.56278</v>
      </c>
      <c r="S3189" s="42">
        <f t="shared" ca="1" si="54"/>
        <v>49124</v>
      </c>
      <c r="T3189" s="43">
        <f ca="1">_xll.BInterpol('Base CDI'!$H$4:$H$28,'Base CDI'!$J$4:$J$29,S3189,"Cubic","Extrapolate=Linear","MultiX=Average","Skip=True","Sort=True")</f>
        <v>13.825555457911756</v>
      </c>
      <c r="U3189" s="43">
        <f ca="1">_xll.BInterpol('Base CDI'!$H$4:$H$28,'Base CDI'!$I$4:$I$29,S3189,"Cubic","Extrapolate=Linear","MultiX=Average","Skip=True","Sort=True")</f>
        <v>13.807075126713777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49125</v>
      </c>
      <c r="T3190" s="43">
        <f ca="1">_xll.BInterpol('Base CDI'!$H$4:$H$28,'Base CDI'!$J$4:$J$29,S3190,"Cubic","Extrapolate=Linear","MultiX=Average","Skip=True","Sort=True")</f>
        <v>13.825530839692981</v>
      </c>
      <c r="U3190" s="43">
        <f ca="1">_xll.BInterpol('Base CDI'!$H$4:$H$28,'Base CDI'!$I$4:$I$29,S3190,"Cubic","Extrapolate=Linear","MultiX=Average","Skip=True","Sort=True")</f>
        <v>13.807053595236995</v>
      </c>
    </row>
    <row r="3191" spans="16:21" x14ac:dyDescent="0.25">
      <c r="P3191" s="10">
        <v>39154</v>
      </c>
      <c r="Q3191">
        <v>16.57845</v>
      </c>
      <c r="S3191" s="42">
        <f t="shared" ca="1" si="54"/>
        <v>49126</v>
      </c>
      <c r="T3191" s="43">
        <f ca="1">_xll.BInterpol('Base CDI'!$H$4:$H$28,'Base CDI'!$J$4:$J$29,S3191,"Cubic","Extrapolate=Linear","MultiX=Average","Skip=True","Sort=True")</f>
        <v>13.825506041527715</v>
      </c>
      <c r="U3191" s="43">
        <f ca="1">_xll.BInterpol('Base CDI'!$H$4:$H$28,'Base CDI'!$I$4:$I$29,S3191,"Cubic","Extrapolate=Linear","MultiX=Average","Skip=True","Sort=True")</f>
        <v>13.807031874747112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49127</v>
      </c>
      <c r="T3192" s="43">
        <f ca="1">_xll.BInterpol('Base CDI'!$H$4:$H$28,'Base CDI'!$J$4:$J$29,S3192,"Cubic","Extrapolate=Linear","MultiX=Average","Skip=True","Sort=True")</f>
        <v>13.825481063581559</v>
      </c>
      <c r="U3192" s="43">
        <f ca="1">_xll.BInterpol('Base CDI'!$H$4:$H$28,'Base CDI'!$I$4:$I$29,S3192,"Cubic","Extrapolate=Linear","MultiX=Average","Skip=True","Sort=True")</f>
        <v>13.807009965466413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49128</v>
      </c>
      <c r="T3193" s="43">
        <f ca="1">_xll.BInterpol('Base CDI'!$H$4:$H$28,'Base CDI'!$J$4:$J$29,S3193,"Cubic","Extrapolate=Linear","MultiX=Average","Skip=True","Sort=True")</f>
        <v>13.825455906020116</v>
      </c>
      <c r="U3193" s="43">
        <f ca="1">_xll.BInterpol('Base CDI'!$H$4:$H$28,'Base CDI'!$I$4:$I$29,S3193,"Cubic","Extrapolate=Linear","MultiX=Average","Skip=True","Sort=True")</f>
        <v>13.806987867617179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49129</v>
      </c>
      <c r="T3194" s="43">
        <f ca="1">_xll.BInterpol('Base CDI'!$H$4:$H$28,'Base CDI'!$J$4:$J$29,S3194,"Cubic","Extrapolate=Linear","MultiX=Average","Skip=True","Sort=True")</f>
        <v>13.825430569008983</v>
      </c>
      <c r="U3194" s="43">
        <f ca="1">_xll.BInterpol('Base CDI'!$H$4:$H$28,'Base CDI'!$I$4:$I$29,S3194,"Cubic","Extrapolate=Linear","MultiX=Average","Skip=True","Sort=True")</f>
        <v>13.806965581421693</v>
      </c>
    </row>
    <row r="3195" spans="16:21" x14ac:dyDescent="0.25">
      <c r="P3195" s="10">
        <v>39160</v>
      </c>
      <c r="Q3195">
        <v>16.60979</v>
      </c>
      <c r="S3195" s="42">
        <f t="shared" ca="1" si="54"/>
        <v>49130</v>
      </c>
      <c r="T3195" s="43">
        <f ca="1">_xll.BInterpol('Base CDI'!$H$4:$H$28,'Base CDI'!$J$4:$J$29,S3195,"Cubic","Extrapolate=Linear","MultiX=Average","Skip=True","Sort=True")</f>
        <v>13.825405052713766</v>
      </c>
      <c r="U3195" s="43">
        <f ca="1">_xll.BInterpol('Base CDI'!$H$4:$H$28,'Base CDI'!$I$4:$I$29,S3195,"Cubic","Extrapolate=Linear","MultiX=Average","Skip=True","Sort=True")</f>
        <v>13.806943107102239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49131</v>
      </c>
      <c r="T3196" s="43">
        <f ca="1">_xll.BInterpol('Base CDI'!$H$4:$H$28,'Base CDI'!$J$4:$J$29,S3196,"Cubic","Extrapolate=Linear","MultiX=Average","Skip=True","Sort=True")</f>
        <v>13.825379357300063</v>
      </c>
      <c r="U3196" s="43">
        <f ca="1">_xll.BInterpol('Base CDI'!$H$4:$H$28,'Base CDI'!$I$4:$I$29,S3196,"Cubic","Extrapolate=Linear","MultiX=Average","Skip=True","Sort=True")</f>
        <v>13.806920444881097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49132</v>
      </c>
      <c r="T3197" s="43">
        <f ca="1">_xll.BInterpol('Base CDI'!$H$4:$H$28,'Base CDI'!$J$4:$J$29,S3197,"Cubic","Extrapolate=Linear","MultiX=Average","Skip=True","Sort=True")</f>
        <v>13.825353482933478</v>
      </c>
      <c r="U3197" s="43">
        <f ca="1">_xll.BInterpol('Base CDI'!$H$4:$H$28,'Base CDI'!$I$4:$I$29,S3197,"Cubic","Extrapolate=Linear","MultiX=Average","Skip=True","Sort=True")</f>
        <v>13.806897594980555</v>
      </c>
    </row>
    <row r="3198" spans="16:21" x14ac:dyDescent="0.25">
      <c r="P3198" s="10">
        <v>39163</v>
      </c>
      <c r="Q3198">
        <v>16.63335</v>
      </c>
      <c r="S3198" s="42">
        <f t="shared" ca="1" si="54"/>
        <v>49133</v>
      </c>
      <c r="T3198" s="43">
        <f ca="1">_xll.BInterpol('Base CDI'!$H$4:$H$28,'Base CDI'!$J$4:$J$29,S3198,"Cubic","Extrapolate=Linear","MultiX=Average","Skip=True","Sort=True")</f>
        <v>13.825327429779611</v>
      </c>
      <c r="U3198" s="43">
        <f ca="1">_xll.BInterpol('Base CDI'!$H$4:$H$28,'Base CDI'!$I$4:$I$29,S3198,"Cubic","Extrapolate=Linear","MultiX=Average","Skip=True","Sort=True")</f>
        <v>13.806874557622892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49134</v>
      </c>
      <c r="T3199" s="43">
        <f ca="1">_xll.BInterpol('Base CDI'!$H$4:$H$28,'Base CDI'!$J$4:$J$29,S3199,"Cubic","Extrapolate=Linear","MultiX=Average","Skip=True","Sort=True")</f>
        <v>13.825301198004064</v>
      </c>
      <c r="U3199" s="43">
        <f ca="1">_xll.BInterpol('Base CDI'!$H$4:$H$28,'Base CDI'!$I$4:$I$29,S3199,"Cubic","Extrapolate=Linear","MultiX=Average","Skip=True","Sort=True")</f>
        <v>13.806851333030393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49135</v>
      </c>
      <c r="T3200" s="43">
        <f ca="1">_xll.BInterpol('Base CDI'!$H$4:$H$28,'Base CDI'!$J$4:$J$29,S3200,"Cubic","Extrapolate=Linear","MultiX=Average","Skip=True","Sort=True")</f>
        <v>13.82527478777244</v>
      </c>
      <c r="U3200" s="43">
        <f ca="1">_xll.BInterpol('Base CDI'!$H$4:$H$28,'Base CDI'!$I$4:$I$29,S3200,"Cubic","Extrapolate=Linear","MultiX=Average","Skip=True","Sort=True")</f>
        <v>13.806827921425338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49136</v>
      </c>
      <c r="T3201" s="43">
        <f ca="1">_xll.BInterpol('Base CDI'!$H$4:$H$28,'Base CDI'!$J$4:$J$29,S3201,"Cubic","Extrapolate=Linear","MultiX=Average","Skip=True","Sort=True")</f>
        <v>13.825248199250336</v>
      </c>
      <c r="U3201" s="43">
        <f ca="1">_xll.BInterpol('Base CDI'!$H$4:$H$28,'Base CDI'!$I$4:$I$29,S3201,"Cubic","Extrapolate=Linear","MultiX=Average","Skip=True","Sort=True")</f>
        <v>13.806804323030013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49137</v>
      </c>
      <c r="T3202" s="43">
        <f ca="1">_xll.BInterpol('Base CDI'!$H$4:$H$28,'Base CDI'!$J$4:$J$29,S3202,"Cubic","Extrapolate=Linear","MultiX=Average","Skip=True","Sort=True")</f>
        <v>13.825221432603357</v>
      </c>
      <c r="U3202" s="43">
        <f ca="1">_xll.BInterpol('Base CDI'!$H$4:$H$28,'Base CDI'!$I$4:$I$29,S3202,"Cubic","Extrapolate=Linear","MultiX=Average","Skip=True","Sort=True")</f>
        <v>13.806780538066702</v>
      </c>
    </row>
    <row r="3203" spans="16:21" x14ac:dyDescent="0.25">
      <c r="P3203" s="10">
        <v>39170</v>
      </c>
      <c r="Q3203">
        <v>16.67259</v>
      </c>
      <c r="S3203" s="42">
        <f t="shared" ca="1" si="54"/>
        <v>49138</v>
      </c>
      <c r="T3203" s="43">
        <f ca="1">_xll.BInterpol('Base CDI'!$H$4:$H$28,'Base CDI'!$J$4:$J$29,S3203,"Cubic","Extrapolate=Linear","MultiX=Average","Skip=True","Sort=True")</f>
        <v>13.825194487997104</v>
      </c>
      <c r="U3203" s="43">
        <f ca="1">_xll.BInterpol('Base CDI'!$H$4:$H$28,'Base CDI'!$I$4:$I$29,S3203,"Cubic","Extrapolate=Linear","MultiX=Average","Skip=True","Sort=True")</f>
        <v>13.806756566757684</v>
      </c>
    </row>
    <row r="3204" spans="16:21" x14ac:dyDescent="0.25">
      <c r="P3204" s="10">
        <v>39171</v>
      </c>
      <c r="Q3204">
        <v>16.68046</v>
      </c>
      <c r="S3204" s="42">
        <f t="shared" ca="1" si="54"/>
        <v>49139</v>
      </c>
      <c r="T3204" s="43">
        <f ca="1">_xll.BInterpol('Base CDI'!$H$4:$H$28,'Base CDI'!$J$4:$J$29,S3204,"Cubic","Extrapolate=Linear","MultiX=Average","Skip=True","Sort=True")</f>
        <v>13.825167365597178</v>
      </c>
      <c r="U3204" s="43">
        <f ca="1">_xll.BInterpol('Base CDI'!$H$4:$H$28,'Base CDI'!$I$4:$I$29,S3204,"Cubic","Extrapolate=Linear","MultiX=Average","Skip=True","Sort=True")</f>
        <v>13.806732409325246</v>
      </c>
    </row>
    <row r="3205" spans="16:21" x14ac:dyDescent="0.25">
      <c r="P3205" s="10">
        <v>39174</v>
      </c>
      <c r="Q3205">
        <v>16.68835</v>
      </c>
      <c r="S3205" s="42">
        <f t="shared" ca="1" si="54"/>
        <v>49140</v>
      </c>
      <c r="T3205" s="43">
        <f ca="1">_xll.BInterpol('Base CDI'!$H$4:$H$28,'Base CDI'!$J$4:$J$29,S3205,"Cubic","Extrapolate=Linear","MultiX=Average","Skip=True","Sort=True")</f>
        <v>13.82514006556918</v>
      </c>
      <c r="U3205" s="43">
        <f ca="1">_xll.BInterpol('Base CDI'!$H$4:$H$28,'Base CDI'!$I$4:$I$29,S3205,"Cubic","Extrapolate=Linear","MultiX=Average","Skip=True","Sort=True")</f>
        <v>13.806708065991668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49141</v>
      </c>
      <c r="T3206" s="43">
        <f ca="1">_xll.BInterpol('Base CDI'!$H$4:$H$28,'Base CDI'!$J$4:$J$29,S3206,"Cubic","Extrapolate=Linear","MultiX=Average","Skip=True","Sort=True")</f>
        <v>13.825112588078712</v>
      </c>
      <c r="U3206" s="43">
        <f ca="1">_xll.BInterpol('Base CDI'!$H$4:$H$28,'Base CDI'!$I$4:$I$29,S3206,"Cubic","Extrapolate=Linear","MultiX=Average","Skip=True","Sort=True")</f>
        <v>13.806683536979234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49142</v>
      </c>
      <c r="T3207" s="43">
        <f ca="1">_xll.BInterpol('Base CDI'!$H$4:$H$28,'Base CDI'!$J$4:$J$29,S3207,"Cubic","Extrapolate=Linear","MultiX=Average","Skip=True","Sort=True")</f>
        <v>13.825084933291377</v>
      </c>
      <c r="U3207" s="43">
        <f ca="1">_xll.BInterpol('Base CDI'!$H$4:$H$28,'Base CDI'!$I$4:$I$29,S3207,"Cubic","Extrapolate=Linear","MultiX=Average","Skip=True","Sort=True")</f>
        <v>13.806658822510228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49143</v>
      </c>
      <c r="T3208" s="43">
        <f ca="1">_xll.BInterpol('Base CDI'!$H$4:$H$28,'Base CDI'!$J$4:$J$29,S3208,"Cubic","Extrapolate=Linear","MultiX=Average","Skip=True","Sort=True")</f>
        <v>13.825057101372773</v>
      </c>
      <c r="U3208" s="43">
        <f ca="1">_xll.BInterpol('Base CDI'!$H$4:$H$28,'Base CDI'!$I$4:$I$29,S3208,"Cubic","Extrapolate=Linear","MultiX=Average","Skip=True","Sort=True")</f>
        <v>13.806633922806931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49144</v>
      </c>
      <c r="T3209" s="43">
        <f ca="1">_xll.BInterpol('Base CDI'!$H$4:$H$28,'Base CDI'!$J$4:$J$29,S3209,"Cubic","Extrapolate=Linear","MultiX=Average","Skip=True","Sort=True")</f>
        <v>13.825029092488505</v>
      </c>
      <c r="U3209" s="43">
        <f ca="1">_xll.BInterpol('Base CDI'!$H$4:$H$28,'Base CDI'!$I$4:$I$29,S3209,"Cubic","Extrapolate=Linear","MultiX=Average","Skip=True","Sort=True")</f>
        <v>13.806608838091629</v>
      </c>
    </row>
    <row r="3210" spans="16:21" x14ac:dyDescent="0.25">
      <c r="P3210" s="10">
        <v>39182</v>
      </c>
      <c r="Q3210">
        <v>16.72785</v>
      </c>
      <c r="S3210" s="42">
        <f t="shared" ca="1" si="54"/>
        <v>49145</v>
      </c>
      <c r="T3210" s="43">
        <f ca="1">_xll.BInterpol('Base CDI'!$H$4:$H$28,'Base CDI'!$J$4:$J$29,S3210,"Cubic","Extrapolate=Linear","MultiX=Average","Skip=True","Sort=True")</f>
        <v>13.825000906804171</v>
      </c>
      <c r="U3210" s="43">
        <f ca="1">_xll.BInterpol('Base CDI'!$H$4:$H$28,'Base CDI'!$I$4:$I$29,S3210,"Cubic","Extrapolate=Linear","MultiX=Average","Skip=True","Sort=True")</f>
        <v>13.806583568586602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49146</v>
      </c>
      <c r="T3211" s="43">
        <f ca="1">_xll.BInterpol('Base CDI'!$H$4:$H$28,'Base CDI'!$J$4:$J$29,S3211,"Cubic","Extrapolate=Linear","MultiX=Average","Skip=True","Sort=True")</f>
        <v>13.824972544485375</v>
      </c>
      <c r="U3211" s="43">
        <f ca="1">_xll.BInterpol('Base CDI'!$H$4:$H$28,'Base CDI'!$I$4:$I$29,S3211,"Cubic","Extrapolate=Linear","MultiX=Average","Skip=True","Sort=True")</f>
        <v>13.806558114514132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49147</v>
      </c>
      <c r="T3212" s="43">
        <f ca="1">_xll.BInterpol('Base CDI'!$H$4:$H$28,'Base CDI'!$J$4:$J$29,S3212,"Cubic","Extrapolate=Linear","MultiX=Average","Skip=True","Sort=True")</f>
        <v>13.824944005697716</v>
      </c>
      <c r="U3212" s="43">
        <f ca="1">_xll.BInterpol('Base CDI'!$H$4:$H$28,'Base CDI'!$I$4:$I$29,S3212,"Cubic","Extrapolate=Linear","MultiX=Average","Skip=True","Sort=True")</f>
        <v>13.806532476096507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49148</v>
      </c>
      <c r="T3213" s="43">
        <f ca="1">_xll.BInterpol('Base CDI'!$H$4:$H$28,'Base CDI'!$J$4:$J$29,S3213,"Cubic","Extrapolate=Linear","MultiX=Average","Skip=True","Sort=True")</f>
        <v>13.824915290606798</v>
      </c>
      <c r="U3213" s="43">
        <f ca="1">_xll.BInterpol('Base CDI'!$H$4:$H$28,'Base CDI'!$I$4:$I$29,S3213,"Cubic","Extrapolate=Linear","MultiX=Average","Skip=True","Sort=True")</f>
        <v>13.806506653556006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49149</v>
      </c>
      <c r="T3214" s="43">
        <f ca="1">_xll.BInterpol('Base CDI'!$H$4:$H$28,'Base CDI'!$J$4:$J$29,S3214,"Cubic","Extrapolate=Linear","MultiX=Average","Skip=True","Sort=True")</f>
        <v>13.824886399378222</v>
      </c>
      <c r="U3214" s="43">
        <f ca="1">_xll.BInterpol('Base CDI'!$H$4:$H$28,'Base CDI'!$I$4:$I$29,S3214,"Cubic","Extrapolate=Linear","MultiX=Average","Skip=True","Sort=True")</f>
        <v>13.806480647114913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49150</v>
      </c>
      <c r="T3215" s="43">
        <f ca="1">_xll.BInterpol('Base CDI'!$H$4:$H$28,'Base CDI'!$J$4:$J$29,S3215,"Cubic","Extrapolate=Linear","MultiX=Average","Skip=True","Sort=True")</f>
        <v>13.824857332177588</v>
      </c>
      <c r="U3215" s="43">
        <f ca="1">_xll.BInterpol('Base CDI'!$H$4:$H$28,'Base CDI'!$I$4:$I$29,S3215,"Cubic","Extrapolate=Linear","MultiX=Average","Skip=True","Sort=True")</f>
        <v>13.80645445699551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49151</v>
      </c>
      <c r="T3216" s="43">
        <f ca="1">_xll.BInterpol('Base CDI'!$H$4:$H$28,'Base CDI'!$J$4:$J$29,S3216,"Cubic","Extrapolate=Linear","MultiX=Average","Skip=True","Sort=True")</f>
        <v>13.8248280891705</v>
      </c>
      <c r="U3216" s="43">
        <f ca="1">_xll.BInterpol('Base CDI'!$H$4:$H$28,'Base CDI'!$I$4:$I$29,S3216,"Cubic","Extrapolate=Linear","MultiX=Average","Skip=True","Sort=True")</f>
        <v>13.806428083420082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49152</v>
      </c>
      <c r="T3217" s="43">
        <f ca="1">_xll.BInterpol('Base CDI'!$H$4:$H$28,'Base CDI'!$J$4:$J$29,S3217,"Cubic","Extrapolate=Linear","MultiX=Average","Skip=True","Sort=True")</f>
        <v>13.824798670522556</v>
      </c>
      <c r="U3217" s="43">
        <f ca="1">_xll.BInterpol('Base CDI'!$H$4:$H$28,'Base CDI'!$I$4:$I$29,S3217,"Cubic","Extrapolate=Linear","MultiX=Average","Skip=True","Sort=True")</f>
        <v>13.806401526610911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49153</v>
      </c>
      <c r="T3218" s="43">
        <f ca="1">_xll.BInterpol('Base CDI'!$H$4:$H$28,'Base CDI'!$J$4:$J$29,S3218,"Cubic","Extrapolate=Linear","MultiX=Average","Skip=True","Sort=True")</f>
        <v>13.82476907639936</v>
      </c>
      <c r="U3218" s="43">
        <f ca="1">_xll.BInterpol('Base CDI'!$H$4:$H$28,'Base CDI'!$I$4:$I$29,S3218,"Cubic","Extrapolate=Linear","MultiX=Average","Skip=True","Sort=True")</f>
        <v>13.806374786790281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49154</v>
      </c>
      <c r="T3219" s="43">
        <f ca="1">_xll.BInterpol('Base CDI'!$H$4:$H$28,'Base CDI'!$J$4:$J$29,S3219,"Cubic","Extrapolate=Linear","MultiX=Average","Skip=True","Sort=True")</f>
        <v>13.824739306966514</v>
      </c>
      <c r="U3219" s="43">
        <f ca="1">_xll.BInterpol('Base CDI'!$H$4:$H$28,'Base CDI'!$I$4:$I$29,S3219,"Cubic","Extrapolate=Linear","MultiX=Average","Skip=True","Sort=True")</f>
        <v>13.806347864180472</v>
      </c>
    </row>
    <row r="3220" spans="16:21" x14ac:dyDescent="0.25">
      <c r="P3220" s="10">
        <v>39196</v>
      </c>
      <c r="Q3220">
        <v>16.8065</v>
      </c>
      <c r="S3220" s="42">
        <f t="shared" ca="1" si="55"/>
        <v>49155</v>
      </c>
      <c r="T3220" s="43">
        <f ca="1">_xll.BInterpol('Base CDI'!$H$4:$H$28,'Base CDI'!$J$4:$J$29,S3220,"Cubic","Extrapolate=Linear","MultiX=Average","Skip=True","Sort=True")</f>
        <v>13.824709362389616</v>
      </c>
      <c r="U3220" s="43">
        <f ca="1">_xll.BInterpol('Base CDI'!$H$4:$H$28,'Base CDI'!$I$4:$I$29,S3220,"Cubic","Extrapolate=Linear","MultiX=Average","Skip=True","Sort=True")</f>
        <v>13.80632075900377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49156</v>
      </c>
      <c r="T3221" s="43">
        <f ca="1">_xll.BInterpol('Base CDI'!$H$4:$H$28,'Base CDI'!$J$4:$J$29,S3221,"Cubic","Extrapolate=Linear","MultiX=Average","Skip=True","Sort=True")</f>
        <v>13.82467924283427</v>
      </c>
      <c r="U3221" s="43">
        <f ca="1">_xll.BInterpol('Base CDI'!$H$4:$H$28,'Base CDI'!$I$4:$I$29,S3221,"Cubic","Extrapolate=Linear","MultiX=Average","Skip=True","Sort=True")</f>
        <v>13.806293471482457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49157</v>
      </c>
      <c r="T3222" s="43">
        <f ca="1">_xll.BInterpol('Base CDI'!$H$4:$H$28,'Base CDI'!$J$4:$J$29,S3222,"Cubic","Extrapolate=Linear","MultiX=Average","Skip=True","Sort=True")</f>
        <v>13.824648948466077</v>
      </c>
      <c r="U3222" s="43">
        <f ca="1">_xll.BInterpol('Base CDI'!$H$4:$H$28,'Base CDI'!$I$4:$I$29,S3222,"Cubic","Extrapolate=Linear","MultiX=Average","Skip=True","Sort=True")</f>
        <v>13.806266001838816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49158</v>
      </c>
      <c r="T3223" s="43">
        <f ca="1">_xll.BInterpol('Base CDI'!$H$4:$H$28,'Base CDI'!$J$4:$J$29,S3223,"Cubic","Extrapolate=Linear","MultiX=Average","Skip=True","Sort=True")</f>
        <v>13.824618479450638</v>
      </c>
      <c r="U3223" s="43">
        <f ca="1">_xll.BInterpol('Base CDI'!$H$4:$H$28,'Base CDI'!$I$4:$I$29,S3223,"Cubic","Extrapolate=Linear","MultiX=Average","Skip=True","Sort=True")</f>
        <v>13.80623835029513</v>
      </c>
    </row>
    <row r="3224" spans="16:21" x14ac:dyDescent="0.25">
      <c r="P3224" s="10">
        <v>39202</v>
      </c>
      <c r="Q3224">
        <v>16.83755</v>
      </c>
      <c r="S3224" s="42">
        <f t="shared" ca="1" si="55"/>
        <v>49159</v>
      </c>
      <c r="T3224" s="43">
        <f ca="1">_xll.BInterpol('Base CDI'!$H$4:$H$28,'Base CDI'!$J$4:$J$29,S3224,"Cubic","Extrapolate=Linear","MultiX=Average","Skip=True","Sort=True")</f>
        <v>13.824587835953556</v>
      </c>
      <c r="U3224" s="43">
        <f ca="1">_xll.BInterpol('Base CDI'!$H$4:$H$28,'Base CDI'!$I$4:$I$29,S3224,"Cubic","Extrapolate=Linear","MultiX=Average","Skip=True","Sort=True")</f>
        <v>13.806210517073682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49160</v>
      </c>
      <c r="T3225" s="43">
        <f ca="1">_xll.BInterpol('Base CDI'!$H$4:$H$28,'Base CDI'!$J$4:$J$29,S3225,"Cubic","Extrapolate=Linear","MultiX=Average","Skip=True","Sort=True")</f>
        <v>13.82455701814043</v>
      </c>
      <c r="U3225" s="43">
        <f ca="1">_xll.BInterpol('Base CDI'!$H$4:$H$28,'Base CDI'!$I$4:$I$29,S3225,"Cubic","Extrapolate=Linear","MultiX=Average","Skip=True","Sort=True")</f>
        <v>13.806182502396753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49161</v>
      </c>
      <c r="T3226" s="43">
        <f ca="1">_xll.BInterpol('Base CDI'!$H$4:$H$28,'Base CDI'!$J$4:$J$29,S3226,"Cubic","Extrapolate=Linear","MultiX=Average","Skip=True","Sort=True")</f>
        <v>13.824526026176864</v>
      </c>
      <c r="U3226" s="43">
        <f ca="1">_xll.BInterpol('Base CDI'!$H$4:$H$28,'Base CDI'!$I$4:$I$29,S3226,"Cubic","Extrapolate=Linear","MultiX=Average","Skip=True","Sort=True")</f>
        <v>13.806154306486629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49162</v>
      </c>
      <c r="T3227" s="43">
        <f ca="1">_xll.BInterpol('Base CDI'!$H$4:$H$28,'Base CDI'!$J$4:$J$29,S3227,"Cubic","Extrapolate=Linear","MultiX=Average","Skip=True","Sort=True")</f>
        <v>13.824494860228457</v>
      </c>
      <c r="U3227" s="43">
        <f ca="1">_xll.BInterpol('Base CDI'!$H$4:$H$28,'Base CDI'!$I$4:$I$29,S3227,"Cubic","Extrapolate=Linear","MultiX=Average","Skip=True","Sort=True")</f>
        <v>13.806125929565592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49163</v>
      </c>
      <c r="T3228" s="43">
        <f ca="1">_xll.BInterpol('Base CDI'!$H$4:$H$28,'Base CDI'!$J$4:$J$29,S3228,"Cubic","Extrapolate=Linear","MultiX=Average","Skip=True","Sort=True")</f>
        <v>13.824463520460812</v>
      </c>
      <c r="U3228" s="43">
        <f ca="1">_xll.BInterpol('Base CDI'!$H$4:$H$28,'Base CDI'!$I$4:$I$29,S3228,"Cubic","Extrapolate=Linear","MultiX=Average","Skip=True","Sort=True")</f>
        <v>13.806097371855925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49164</v>
      </c>
      <c r="T3229" s="43">
        <f ca="1">_xll.BInterpol('Base CDI'!$H$4:$H$28,'Base CDI'!$J$4:$J$29,S3229,"Cubic","Extrapolate=Linear","MultiX=Average","Skip=True","Sort=True")</f>
        <v>13.82443200703953</v>
      </c>
      <c r="U3229" s="43">
        <f ca="1">_xll.BInterpol('Base CDI'!$H$4:$H$28,'Base CDI'!$I$4:$I$29,S3229,"Cubic","Extrapolate=Linear","MultiX=Average","Skip=True","Sort=True")</f>
        <v>13.806068633579912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49165</v>
      </c>
      <c r="T3230" s="43">
        <f ca="1">_xll.BInterpol('Base CDI'!$H$4:$H$28,'Base CDI'!$J$4:$J$29,S3230,"Cubic","Extrapolate=Linear","MultiX=Average","Skip=True","Sort=True")</f>
        <v>13.824400320130213</v>
      </c>
      <c r="U3230" s="43">
        <f ca="1">_xll.BInterpol('Base CDI'!$H$4:$H$28,'Base CDI'!$I$4:$I$29,S3230,"Cubic","Extrapolate=Linear","MultiX=Average","Skip=True","Sort=True")</f>
        <v>13.806039714959834</v>
      </c>
    </row>
    <row r="3231" spans="16:21" x14ac:dyDescent="0.25">
      <c r="P3231" s="10">
        <v>39212</v>
      </c>
      <c r="Q3231">
        <v>16.89207</v>
      </c>
      <c r="S3231" s="42">
        <f t="shared" ca="1" si="55"/>
        <v>49166</v>
      </c>
      <c r="T3231" s="43">
        <f ca="1">_xll.BInterpol('Base CDI'!$H$4:$H$28,'Base CDI'!$J$4:$J$29,S3231,"Cubic","Extrapolate=Linear","MultiX=Average","Skip=True","Sort=True")</f>
        <v>13.824368459898462</v>
      </c>
      <c r="U3231" s="43">
        <f ca="1">_xll.BInterpol('Base CDI'!$H$4:$H$28,'Base CDI'!$I$4:$I$29,S3231,"Cubic","Extrapolate=Linear","MultiX=Average","Skip=True","Sort=True")</f>
        <v>13.806010616217973</v>
      </c>
    </row>
    <row r="3232" spans="16:21" x14ac:dyDescent="0.25">
      <c r="P3232" s="10">
        <v>39213</v>
      </c>
      <c r="Q3232">
        <v>16.89988</v>
      </c>
      <c r="S3232" s="42">
        <f t="shared" ca="1" si="55"/>
        <v>49167</v>
      </c>
      <c r="T3232" s="43">
        <f ca="1">_xll.BInterpol('Base CDI'!$H$4:$H$28,'Base CDI'!$J$4:$J$29,S3232,"Cubic","Extrapolate=Linear","MultiX=Average","Skip=True","Sort=True")</f>
        <v>13.824336426509877</v>
      </c>
      <c r="U3232" s="43">
        <f ca="1">_xll.BInterpol('Base CDI'!$H$4:$H$28,'Base CDI'!$I$4:$I$29,S3232,"Cubic","Extrapolate=Linear","MultiX=Average","Skip=True","Sort=True")</f>
        <v>13.805981337576616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49168</v>
      </c>
      <c r="T3233" s="43">
        <f ca="1">_xll.BInterpol('Base CDI'!$H$4:$H$28,'Base CDI'!$J$4:$J$29,S3233,"Cubic","Extrapolate=Linear","MultiX=Average","Skip=True","Sort=True")</f>
        <v>13.824304220130061</v>
      </c>
      <c r="U3233" s="43">
        <f ca="1">_xll.BInterpol('Base CDI'!$H$4:$H$28,'Base CDI'!$I$4:$I$29,S3233,"Cubic","Extrapolate=Linear","MultiX=Average","Skip=True","Sort=True")</f>
        <v>13.805951879258043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49169</v>
      </c>
      <c r="T3234" s="43">
        <f ca="1">_xll.BInterpol('Base CDI'!$H$4:$H$28,'Base CDI'!$J$4:$J$29,S3234,"Cubic","Extrapolate=Linear","MultiX=Average","Skip=True","Sort=True")</f>
        <v>13.824271840924617</v>
      </c>
      <c r="U3234" s="43">
        <f ca="1">_xll.BInterpol('Base CDI'!$H$4:$H$28,'Base CDI'!$I$4:$I$29,S3234,"Cubic","Extrapolate=Linear","MultiX=Average","Skip=True","Sort=True")</f>
        <v>13.805922241484538</v>
      </c>
    </row>
    <row r="3235" spans="16:21" x14ac:dyDescent="0.25">
      <c r="P3235" s="10">
        <v>39218</v>
      </c>
      <c r="Q3235">
        <v>16.92333</v>
      </c>
      <c r="S3235" s="42">
        <f t="shared" ca="1" si="55"/>
        <v>49170</v>
      </c>
      <c r="T3235" s="43">
        <f ca="1">_xll.BInterpol('Base CDI'!$H$4:$H$28,'Base CDI'!$J$4:$J$29,S3235,"Cubic","Extrapolate=Linear","MultiX=Average","Skip=True","Sort=True")</f>
        <v>13.824239289059143</v>
      </c>
      <c r="U3235" s="43">
        <f ca="1">_xll.BInterpol('Base CDI'!$H$4:$H$28,'Base CDI'!$I$4:$I$29,S3235,"Cubic","Extrapolate=Linear","MultiX=Average","Skip=True","Sort=True")</f>
        <v>13.805892424478383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49171</v>
      </c>
      <c r="T3236" s="43">
        <f ca="1">_xll.BInterpol('Base CDI'!$H$4:$H$28,'Base CDI'!$J$4:$J$29,S3236,"Cubic","Extrapolate=Linear","MultiX=Average","Skip=True","Sort=True")</f>
        <v>13.824206564699242</v>
      </c>
      <c r="U3236" s="43">
        <f ca="1">_xll.BInterpol('Base CDI'!$H$4:$H$28,'Base CDI'!$I$4:$I$29,S3236,"Cubic","Extrapolate=Linear","MultiX=Average","Skip=True","Sort=True")</f>
        <v>13.805862428461863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49172</v>
      </c>
      <c r="T3237" s="43">
        <f ca="1">_xll.BInterpol('Base CDI'!$H$4:$H$28,'Base CDI'!$J$4:$J$29,S3237,"Cubic","Extrapolate=Linear","MultiX=Average","Skip=True","Sort=True")</f>
        <v>13.824173668010518</v>
      </c>
      <c r="U3237" s="43">
        <f ca="1">_xll.BInterpol('Base CDI'!$H$4:$H$28,'Base CDI'!$I$4:$I$29,S3237,"Cubic","Extrapolate=Linear","MultiX=Average","Skip=True","Sort=True")</f>
        <v>13.805832253657259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49173</v>
      </c>
      <c r="T3238" s="43">
        <f ca="1">_xll.BInterpol('Base CDI'!$H$4:$H$28,'Base CDI'!$J$4:$J$29,S3238,"Cubic","Extrapolate=Linear","MultiX=Average","Skip=True","Sort=True")</f>
        <v>13.824140599158568</v>
      </c>
      <c r="U3238" s="43">
        <f ca="1">_xll.BInterpol('Base CDI'!$H$4:$H$28,'Base CDI'!$I$4:$I$29,S3238,"Cubic","Extrapolate=Linear","MultiX=Average","Skip=True","Sort=True")</f>
        <v>13.805801900286855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49174</v>
      </c>
      <c r="T3239" s="43">
        <f ca="1">_xll.BInterpol('Base CDI'!$H$4:$H$28,'Base CDI'!$J$4:$J$29,S3239,"Cubic","Extrapolate=Linear","MultiX=Average","Skip=True","Sort=True")</f>
        <v>13.824107358308995</v>
      </c>
      <c r="U3239" s="43">
        <f ca="1">_xll.BInterpol('Base CDI'!$H$4:$H$28,'Base CDI'!$I$4:$I$29,S3239,"Cubic","Extrapolate=Linear","MultiX=Average","Skip=True","Sort=True")</f>
        <v>13.805771368572934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49175</v>
      </c>
      <c r="T3240" s="43">
        <f ca="1">_xll.BInterpol('Base CDI'!$H$4:$H$28,'Base CDI'!$J$4:$J$29,S3240,"Cubic","Extrapolate=Linear","MultiX=Average","Skip=True","Sort=True")</f>
        <v>13.824073945627402</v>
      </c>
      <c r="U3240" s="43">
        <f ca="1">_xll.BInterpol('Base CDI'!$H$4:$H$28,'Base CDI'!$I$4:$I$29,S3240,"Cubic","Extrapolate=Linear","MultiX=Average","Skip=True","Sort=True")</f>
        <v>13.805740658737777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49176</v>
      </c>
      <c r="T3241" s="43">
        <f ca="1">_xll.BInterpol('Base CDI'!$H$4:$H$28,'Base CDI'!$J$4:$J$29,S3241,"Cubic","Extrapolate=Linear","MultiX=Average","Skip=True","Sort=True")</f>
        <v>13.824040361279389</v>
      </c>
      <c r="U3241" s="43">
        <f ca="1">_xll.BInterpol('Base CDI'!$H$4:$H$28,'Base CDI'!$I$4:$I$29,S3241,"Cubic","Extrapolate=Linear","MultiX=Average","Skip=True","Sort=True")</f>
        <v>13.80570977100367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49177</v>
      </c>
      <c r="T3242" s="43">
        <f ca="1">_xll.BInterpol('Base CDI'!$H$4:$H$28,'Base CDI'!$J$4:$J$29,S3242,"Cubic","Extrapolate=Linear","MultiX=Average","Skip=True","Sort=True")</f>
        <v>13.824006605430556</v>
      </c>
      <c r="U3242" s="43">
        <f ca="1">_xll.BInterpol('Base CDI'!$H$4:$H$28,'Base CDI'!$I$4:$I$29,S3242,"Cubic","Extrapolate=Linear","MultiX=Average","Skip=True","Sort=True")</f>
        <v>13.805678705592895</v>
      </c>
    </row>
    <row r="3243" spans="16:21" x14ac:dyDescent="0.25">
      <c r="P3243" s="10">
        <v>39230</v>
      </c>
      <c r="Q3243">
        <v>16.98601</v>
      </c>
      <c r="S3243" s="42">
        <f t="shared" ca="1" si="55"/>
        <v>49178</v>
      </c>
      <c r="T3243" s="43">
        <f ca="1">_xll.BInterpol('Base CDI'!$H$4:$H$28,'Base CDI'!$J$4:$J$29,S3243,"Cubic","Extrapolate=Linear","MultiX=Average","Skip=True","Sort=True")</f>
        <v>13.823972678246509</v>
      </c>
      <c r="U3243" s="43">
        <f ca="1">_xll.BInterpol('Base CDI'!$H$4:$H$28,'Base CDI'!$I$4:$I$29,S3243,"Cubic","Extrapolate=Linear","MultiX=Average","Skip=True","Sort=True")</f>
        <v>13.805647462727734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49179</v>
      </c>
      <c r="T3244" s="43">
        <f ca="1">_xll.BInterpol('Base CDI'!$H$4:$H$28,'Base CDI'!$J$4:$J$29,S3244,"Cubic","Extrapolate=Linear","MultiX=Average","Skip=True","Sort=True")</f>
        <v>13.823938579892845</v>
      </c>
      <c r="U3244" s="43">
        <f ca="1">_xll.BInterpol('Base CDI'!$H$4:$H$28,'Base CDI'!$I$4:$I$29,S3244,"Cubic","Extrapolate=Linear","MultiX=Average","Skip=True","Sort=True")</f>
        <v>13.80561604263047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49180</v>
      </c>
      <c r="T3245" s="43">
        <f ca="1">_xll.BInterpol('Base CDI'!$H$4:$H$28,'Base CDI'!$J$4:$J$29,S3245,"Cubic","Extrapolate=Linear","MultiX=Average","Skip=True","Sort=True")</f>
        <v>13.823904310535168</v>
      </c>
      <c r="U3245" s="43">
        <f ca="1">_xll.BInterpol('Base CDI'!$H$4:$H$28,'Base CDI'!$I$4:$I$29,S3245,"Cubic","Extrapolate=Linear","MultiX=Average","Skip=True","Sort=True")</f>
        <v>13.805584445523388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49181</v>
      </c>
      <c r="T3246" s="43">
        <f ca="1">_xll.BInterpol('Base CDI'!$H$4:$H$28,'Base CDI'!$J$4:$J$29,S3246,"Cubic","Extrapolate=Linear","MultiX=Average","Skip=True","Sort=True")</f>
        <v>13.823869870339077</v>
      </c>
      <c r="U3246" s="43">
        <f ca="1">_xll.BInterpol('Base CDI'!$H$4:$H$28,'Base CDI'!$I$4:$I$29,S3246,"Cubic","Extrapolate=Linear","MultiX=Average","Skip=True","Sort=True")</f>
        <v>13.805552671628769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49182</v>
      </c>
      <c r="T3247" s="43">
        <f ca="1">_xll.BInterpol('Base CDI'!$H$4:$H$28,'Base CDI'!$J$4:$J$29,S3247,"Cubic","Extrapolate=Linear","MultiX=Average","Skip=True","Sort=True")</f>
        <v>13.823835259470176</v>
      </c>
      <c r="U3247" s="43">
        <f ca="1">_xll.BInterpol('Base CDI'!$H$4:$H$28,'Base CDI'!$I$4:$I$29,S3247,"Cubic","Extrapolate=Linear","MultiX=Average","Skip=True","Sort=True")</f>
        <v>13.805520721168898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49183</v>
      </c>
      <c r="T3248" s="43">
        <f ca="1">_xll.BInterpol('Base CDI'!$H$4:$H$28,'Base CDI'!$J$4:$J$29,S3248,"Cubic","Extrapolate=Linear","MultiX=Average","Skip=True","Sort=True")</f>
        <v>13.823800478094066</v>
      </c>
      <c r="U3248" s="43">
        <f ca="1">_xll.BInterpol('Base CDI'!$H$4:$H$28,'Base CDI'!$I$4:$I$29,S3248,"Cubic","Extrapolate=Linear","MultiX=Average","Skip=True","Sort=True")</f>
        <v>13.805488594366055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49184</v>
      </c>
      <c r="T3249" s="43">
        <f ca="1">_xll.BInterpol('Base CDI'!$H$4:$H$28,'Base CDI'!$J$4:$J$29,S3249,"Cubic","Extrapolate=Linear","MultiX=Average","Skip=True","Sort=True")</f>
        <v>13.823765526376347</v>
      </c>
      <c r="U3249" s="43">
        <f ca="1">_xll.BInterpol('Base CDI'!$H$4:$H$28,'Base CDI'!$I$4:$I$29,S3249,"Cubic","Extrapolate=Linear","MultiX=Average","Skip=True","Sort=True")</f>
        <v>13.805456291442525</v>
      </c>
    </row>
    <row r="3250" spans="16:21" x14ac:dyDescent="0.25">
      <c r="P3250" s="10">
        <v>39239</v>
      </c>
      <c r="Q3250">
        <v>17.04119</v>
      </c>
      <c r="S3250" s="42">
        <f t="shared" ca="1" si="55"/>
        <v>49185</v>
      </c>
      <c r="T3250" s="43">
        <f ca="1">_xll.BInterpol('Base CDI'!$H$4:$H$28,'Base CDI'!$J$4:$J$29,S3250,"Cubic","Extrapolate=Linear","MultiX=Average","Skip=True","Sort=True")</f>
        <v>13.823730404482621</v>
      </c>
      <c r="U3250" s="43">
        <f ca="1">_xll.BInterpol('Base CDI'!$H$4:$H$28,'Base CDI'!$I$4:$I$29,S3250,"Cubic","Extrapolate=Linear","MultiX=Average","Skip=True","Sort=True")</f>
        <v>13.805423812620591</v>
      </c>
    </row>
    <row r="3251" spans="16:21" x14ac:dyDescent="0.25">
      <c r="P3251" s="10">
        <v>39241</v>
      </c>
      <c r="Q3251">
        <v>17.04909</v>
      </c>
      <c r="S3251" s="42">
        <f t="shared" ca="1" si="55"/>
        <v>49186</v>
      </c>
      <c r="T3251" s="43">
        <f ca="1">_xll.BInterpol('Base CDI'!$H$4:$H$28,'Base CDI'!$J$4:$J$29,S3251,"Cubic","Extrapolate=Linear","MultiX=Average","Skip=True","Sort=True")</f>
        <v>13.823695112578489</v>
      </c>
      <c r="U3251" s="43">
        <f ca="1">_xll.BInterpol('Base CDI'!$H$4:$H$28,'Base CDI'!$I$4:$I$29,S3251,"Cubic","Extrapolate=Linear","MultiX=Average","Skip=True","Sort=True")</f>
        <v>13.805391158122534</v>
      </c>
    </row>
    <row r="3252" spans="16:21" x14ac:dyDescent="0.25">
      <c r="P3252" s="10">
        <v>39244</v>
      </c>
      <c r="Q3252">
        <v>17.05668</v>
      </c>
      <c r="S3252" s="42">
        <f t="shared" ca="1" si="55"/>
        <v>49187</v>
      </c>
      <c r="T3252" s="43">
        <f ca="1">_xll.BInterpol('Base CDI'!$H$4:$H$28,'Base CDI'!$J$4:$J$29,S3252,"Cubic","Extrapolate=Linear","MultiX=Average","Skip=True","Sort=True")</f>
        <v>13.823659650829555</v>
      </c>
      <c r="U3252" s="43">
        <f ca="1">_xll.BInterpol('Base CDI'!$H$4:$H$28,'Base CDI'!$I$4:$I$29,S3252,"Cubic","Extrapolate=Linear","MultiX=Average","Skip=True","Sort=True")</f>
        <v>13.805358328170639</v>
      </c>
    </row>
    <row r="3253" spans="16:21" x14ac:dyDescent="0.25">
      <c r="P3253" s="10">
        <v>39245</v>
      </c>
      <c r="Q3253">
        <v>17.06428</v>
      </c>
      <c r="S3253" s="42">
        <f t="shared" ca="1" si="55"/>
        <v>49188</v>
      </c>
      <c r="T3253" s="43">
        <f ca="1">_xll.BInterpol('Base CDI'!$H$4:$H$28,'Base CDI'!$J$4:$J$29,S3253,"Cubic","Extrapolate=Linear","MultiX=Average","Skip=True","Sort=True")</f>
        <v>13.823624019401418</v>
      </c>
      <c r="U3253" s="43">
        <f ca="1">_xll.BInterpol('Base CDI'!$H$4:$H$28,'Base CDI'!$I$4:$I$29,S3253,"Cubic","Extrapolate=Linear","MultiX=Average","Skip=True","Sort=True")</f>
        <v>13.805325322987191</v>
      </c>
    </row>
    <row r="3254" spans="16:21" x14ac:dyDescent="0.25">
      <c r="P3254" s="10">
        <v>39246</v>
      </c>
      <c r="Q3254">
        <v>17.07188</v>
      </c>
      <c r="S3254" s="42">
        <f t="shared" ca="1" si="55"/>
        <v>49189</v>
      </c>
      <c r="T3254" s="43">
        <f ca="1">_xll.BInterpol('Base CDI'!$H$4:$H$28,'Base CDI'!$J$4:$J$29,S3254,"Cubic","Extrapolate=Linear","MultiX=Average","Skip=True","Sort=True")</f>
        <v>13.823588218459678</v>
      </c>
      <c r="U3254" s="43">
        <f ca="1">_xll.BInterpol('Base CDI'!$H$4:$H$28,'Base CDI'!$I$4:$I$29,S3254,"Cubic","Extrapolate=Linear","MultiX=Average","Skip=True","Sort=True")</f>
        <v>13.805292142794467</v>
      </c>
    </row>
    <row r="3255" spans="16:21" x14ac:dyDescent="0.25">
      <c r="P3255" s="10">
        <v>39247</v>
      </c>
      <c r="Q3255">
        <v>17.07948</v>
      </c>
      <c r="S3255" s="42">
        <f t="shared" ca="1" si="55"/>
        <v>49190</v>
      </c>
      <c r="T3255" s="43">
        <f ca="1">_xll.BInterpol('Base CDI'!$H$4:$H$28,'Base CDI'!$J$4:$J$29,S3255,"Cubic","Extrapolate=Linear","MultiX=Average","Skip=True","Sort=True")</f>
        <v>13.823552248169941</v>
      </c>
      <c r="U3255" s="43">
        <f ca="1">_xll.BInterpol('Base CDI'!$H$4:$H$28,'Base CDI'!$I$4:$I$29,S3255,"Cubic","Extrapolate=Linear","MultiX=Average","Skip=True","Sort=True")</f>
        <v>13.805258787814756</v>
      </c>
    </row>
    <row r="3256" spans="16:21" x14ac:dyDescent="0.25">
      <c r="P3256" s="10">
        <v>39248</v>
      </c>
      <c r="Q3256">
        <v>17.08708</v>
      </c>
      <c r="S3256" s="42">
        <f t="shared" ca="1" si="55"/>
        <v>49191</v>
      </c>
      <c r="T3256" s="43">
        <f ca="1">_xll.BInterpol('Base CDI'!$H$4:$H$28,'Base CDI'!$J$4:$J$29,S3256,"Cubic","Extrapolate=Linear","MultiX=Average","Skip=True","Sort=True")</f>
        <v>13.823516108697804</v>
      </c>
      <c r="U3256" s="43">
        <f ca="1">_xll.BInterpol('Base CDI'!$H$4:$H$28,'Base CDI'!$I$4:$I$29,S3256,"Cubic","Extrapolate=Linear","MultiX=Average","Skip=True","Sort=True")</f>
        <v>13.805225258270337</v>
      </c>
    </row>
    <row r="3257" spans="16:21" x14ac:dyDescent="0.25">
      <c r="P3257" s="10">
        <v>39251</v>
      </c>
      <c r="Q3257">
        <v>17.09468</v>
      </c>
      <c r="S3257" s="42">
        <f t="shared" ca="1" si="55"/>
        <v>49192</v>
      </c>
      <c r="T3257" s="43">
        <f ca="1">_xll.BInterpol('Base CDI'!$H$4:$H$28,'Base CDI'!$J$4:$J$29,S3257,"Cubic","Extrapolate=Linear","MultiX=Average","Skip=True","Sort=True")</f>
        <v>13.823479800208872</v>
      </c>
      <c r="U3257" s="43">
        <f ca="1">_xll.BInterpol('Base CDI'!$H$4:$H$28,'Base CDI'!$I$4:$I$29,S3257,"Cubic","Extrapolate=Linear","MultiX=Average","Skip=True","Sort=True")</f>
        <v>13.805191554383494</v>
      </c>
    </row>
    <row r="3258" spans="16:21" x14ac:dyDescent="0.25">
      <c r="P3258" s="10">
        <v>39252</v>
      </c>
      <c r="Q3258">
        <v>17.10229</v>
      </c>
      <c r="S3258" s="42">
        <f t="shared" ca="1" si="55"/>
        <v>49193</v>
      </c>
      <c r="T3258" s="43">
        <f ca="1">_xll.BInterpol('Base CDI'!$H$4:$H$28,'Base CDI'!$J$4:$J$29,S3258,"Cubic","Extrapolate=Linear","MultiX=Average","Skip=True","Sort=True")</f>
        <v>13.823443322868744</v>
      </c>
      <c r="U3258" s="43">
        <f ca="1">_xll.BInterpol('Base CDI'!$H$4:$H$28,'Base CDI'!$I$4:$I$29,S3258,"Cubic","Extrapolate=Linear","MultiX=Average","Skip=True","Sort=True")</f>
        <v>13.805157676376513</v>
      </c>
    </row>
    <row r="3259" spans="16:21" x14ac:dyDescent="0.25">
      <c r="P3259" s="10">
        <v>39253</v>
      </c>
      <c r="Q3259">
        <v>17.1099</v>
      </c>
      <c r="S3259" s="42">
        <f t="shared" ca="1" si="55"/>
        <v>49194</v>
      </c>
      <c r="T3259" s="43">
        <f ca="1">_xll.BInterpol('Base CDI'!$H$4:$H$28,'Base CDI'!$J$4:$J$29,S3259,"Cubic","Extrapolate=Linear","MultiX=Average","Skip=True","Sort=True")</f>
        <v>13.823406676843023</v>
      </c>
      <c r="U3259" s="43">
        <f ca="1">_xll.BInterpol('Base CDI'!$H$4:$H$28,'Base CDI'!$I$4:$I$29,S3259,"Cubic","Extrapolate=Linear","MultiX=Average","Skip=True","Sort=True")</f>
        <v>13.805123624471673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49195</v>
      </c>
      <c r="T3260" s="43">
        <f ca="1">_xll.BInterpol('Base CDI'!$H$4:$H$28,'Base CDI'!$J$4:$J$29,S3260,"Cubic","Extrapolate=Linear","MultiX=Average","Skip=True","Sort=True")</f>
        <v>13.823369862297309</v>
      </c>
      <c r="U3260" s="43">
        <f ca="1">_xll.BInterpol('Base CDI'!$H$4:$H$28,'Base CDI'!$I$4:$I$29,S3260,"Cubic","Extrapolate=Linear","MultiX=Average","Skip=True","Sort=True")</f>
        <v>13.805089398891258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49196</v>
      </c>
      <c r="T3261" s="43">
        <f ca="1">_xll.BInterpol('Base CDI'!$H$4:$H$28,'Base CDI'!$J$4:$J$29,S3261,"Cubic","Extrapolate=Linear","MultiX=Average","Skip=True","Sort=True")</f>
        <v>13.823332879397203</v>
      </c>
      <c r="U3261" s="43">
        <f ca="1">_xll.BInterpol('Base CDI'!$H$4:$H$28,'Base CDI'!$I$4:$I$29,S3261,"Cubic","Extrapolate=Linear","MultiX=Average","Skip=True","Sort=True")</f>
        <v>13.805054999857552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49197</v>
      </c>
      <c r="T3262" s="43">
        <f ca="1">_xll.BInterpol('Base CDI'!$H$4:$H$28,'Base CDI'!$J$4:$J$29,S3262,"Cubic","Extrapolate=Linear","MultiX=Average","Skip=True","Sort=True")</f>
        <v>13.82329572830831</v>
      </c>
      <c r="U3262" s="43">
        <f ca="1">_xll.BInterpol('Base CDI'!$H$4:$H$28,'Base CDI'!$I$4:$I$29,S3262,"Cubic","Extrapolate=Linear","MultiX=Average","Skip=True","Sort=True")</f>
        <v>13.805020427592837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49198</v>
      </c>
      <c r="T3263" s="43">
        <f ca="1">_xll.BInterpol('Base CDI'!$H$4:$H$28,'Base CDI'!$J$4:$J$29,S3263,"Cubic","Extrapolate=Linear","MultiX=Average","Skip=True","Sort=True")</f>
        <v>13.823258409196226</v>
      </c>
      <c r="U3263" s="43">
        <f ca="1">_xll.BInterpol('Base CDI'!$H$4:$H$28,'Base CDI'!$I$4:$I$29,S3263,"Cubic","Extrapolate=Linear","MultiX=Average","Skip=True","Sort=True")</f>
        <v>13.804985682319398</v>
      </c>
    </row>
    <row r="3264" spans="16:21" x14ac:dyDescent="0.25">
      <c r="P3264" s="10">
        <v>39260</v>
      </c>
      <c r="Q3264">
        <v>17.14799</v>
      </c>
      <c r="S3264" s="42">
        <f t="shared" ca="1" si="55"/>
        <v>49199</v>
      </c>
      <c r="T3264" s="43">
        <f ca="1">_xll.BInterpol('Base CDI'!$H$4:$H$28,'Base CDI'!$J$4:$J$29,S3264,"Cubic","Extrapolate=Linear","MultiX=Average","Skip=True","Sort=True")</f>
        <v>13.823220922226557</v>
      </c>
      <c r="U3264" s="43">
        <f ca="1">_xll.BInterpol('Base CDI'!$H$4:$H$28,'Base CDI'!$I$4:$I$29,S3264,"Cubic","Extrapolate=Linear","MultiX=Average","Skip=True","Sort=True")</f>
        <v>13.804950764259514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49200</v>
      </c>
      <c r="T3265" s="43">
        <f ca="1">_xll.BInterpol('Base CDI'!$H$4:$H$28,'Base CDI'!$J$4:$J$29,S3265,"Cubic","Extrapolate=Linear","MultiX=Average","Skip=True","Sort=True")</f>
        <v>13.823183267564904</v>
      </c>
      <c r="U3265" s="43">
        <f ca="1">_xll.BInterpol('Base CDI'!$H$4:$H$28,'Base CDI'!$I$4:$I$29,S3265,"Cubic","Extrapolate=Linear","MultiX=Average","Skip=True","Sort=True")</f>
        <v>13.804915673635472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49201</v>
      </c>
      <c r="T3266" s="43">
        <f ca="1">_xll.BInterpol('Base CDI'!$H$4:$H$28,'Base CDI'!$J$4:$J$29,S3266,"Cubic","Extrapolate=Linear","MultiX=Average","Skip=True","Sort=True")</f>
        <v>13.823145445376865</v>
      </c>
      <c r="U3266" s="43">
        <f ca="1">_xll.BInterpol('Base CDI'!$H$4:$H$28,'Base CDI'!$I$4:$I$29,S3266,"Cubic","Extrapolate=Linear","MultiX=Average","Skip=True","Sort=True")</f>
        <v>13.804880410669552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49202</v>
      </c>
      <c r="T3267" s="43">
        <f ca="1">_xll.BInterpol('Base CDI'!$H$4:$H$28,'Base CDI'!$J$4:$J$29,S3267,"Cubic","Extrapolate=Linear","MultiX=Average","Skip=True","Sort=True")</f>
        <v>13.823107455828044</v>
      </c>
      <c r="U3267" s="43">
        <f ca="1">_xll.BInterpol('Base CDI'!$H$4:$H$28,'Base CDI'!$I$4:$I$29,S3267,"Cubic","Extrapolate=Linear","MultiX=Average","Skip=True","Sort=True")</f>
        <v>13.804844975584039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49203</v>
      </c>
      <c r="T3268" s="43">
        <f ca="1">_xll.BInterpol('Base CDI'!$H$4:$H$28,'Base CDI'!$J$4:$J$29,S3268,"Cubic","Extrapolate=Linear","MultiX=Average","Skip=True","Sort=True")</f>
        <v>13.823069299084043</v>
      </c>
      <c r="U3268" s="43">
        <f ca="1">_xll.BInterpol('Base CDI'!$H$4:$H$28,'Base CDI'!$I$4:$I$29,S3268,"Cubic","Extrapolate=Linear","MultiX=Average","Skip=True","Sort=True")</f>
        <v>13.804809368601216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49204</v>
      </c>
      <c r="T3269" s="43">
        <f ca="1">_xll.BInterpol('Base CDI'!$H$4:$H$28,'Base CDI'!$J$4:$J$29,S3269,"Cubic","Extrapolate=Linear","MultiX=Average","Skip=True","Sort=True")</f>
        <v>13.823030975310463</v>
      </c>
      <c r="U3269" s="43">
        <f ca="1">_xll.BInterpol('Base CDI'!$H$4:$H$28,'Base CDI'!$I$4:$I$29,S3269,"Cubic","Extrapolate=Linear","MultiX=Average","Skip=True","Sort=True")</f>
        <v>13.804773589943364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49205</v>
      </c>
      <c r="T3270" s="43">
        <f ca="1">_xll.BInterpol('Base CDI'!$H$4:$H$28,'Base CDI'!$J$4:$J$29,S3270,"Cubic","Extrapolate=Linear","MultiX=Average","Skip=True","Sort=True")</f>
        <v>13.822992484672904</v>
      </c>
      <c r="U3270" s="43">
        <f ca="1">_xll.BInterpol('Base CDI'!$H$4:$H$28,'Base CDI'!$I$4:$I$29,S3270,"Cubic","Extrapolate=Linear","MultiX=Average","Skip=True","Sort=True")</f>
        <v>13.804737639832769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49206</v>
      </c>
      <c r="T3271" s="43">
        <f ca="1">_xll.BInterpol('Base CDI'!$H$4:$H$28,'Base CDI'!$J$4:$J$29,S3271,"Cubic","Extrapolate=Linear","MultiX=Average","Skip=True","Sort=True")</f>
        <v>13.822953827336969</v>
      </c>
      <c r="U3271" s="43">
        <f ca="1">_xll.BInterpol('Base CDI'!$H$4:$H$28,'Base CDI'!$I$4:$I$29,S3271,"Cubic","Extrapolate=Linear","MultiX=Average","Skip=True","Sort=True")</f>
        <v>13.804701518491711</v>
      </c>
    </row>
    <row r="3272" spans="16:21" x14ac:dyDescent="0.25">
      <c r="P3272" s="10">
        <v>39272</v>
      </c>
      <c r="Q3272">
        <v>17.20918</v>
      </c>
      <c r="S3272" s="42">
        <f t="shared" ca="1" si="55"/>
        <v>49207</v>
      </c>
      <c r="T3272" s="43">
        <f ca="1">_xll.BInterpol('Base CDI'!$H$4:$H$28,'Base CDI'!$J$4:$J$29,S3272,"Cubic","Extrapolate=Linear","MultiX=Average","Skip=True","Sort=True")</f>
        <v>13.822915003468259</v>
      </c>
      <c r="U3272" s="43">
        <f ca="1">_xll.BInterpol('Base CDI'!$H$4:$H$28,'Base CDI'!$I$4:$I$29,S3272,"Cubic","Extrapolate=Linear","MultiX=Average","Skip=True","Sort=True")</f>
        <v>13.804665226142475</v>
      </c>
    </row>
    <row r="3273" spans="16:21" x14ac:dyDescent="0.25">
      <c r="P3273" s="10">
        <v>39273</v>
      </c>
      <c r="Q3273">
        <v>17.21686</v>
      </c>
      <c r="S3273" s="42">
        <f t="shared" ca="1" si="55"/>
        <v>49208</v>
      </c>
      <c r="T3273" s="43">
        <f ca="1">_xll.BInterpol('Base CDI'!$H$4:$H$28,'Base CDI'!$J$4:$J$29,S3273,"Cubic","Extrapolate=Linear","MultiX=Average","Skip=True","Sort=True")</f>
        <v>13.822876013232376</v>
      </c>
      <c r="U3273" s="43">
        <f ca="1">_xll.BInterpol('Base CDI'!$H$4:$H$28,'Base CDI'!$I$4:$I$29,S3273,"Cubic","Extrapolate=Linear","MultiX=Average","Skip=True","Sort=True")</f>
        <v>13.804628763007344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49209</v>
      </c>
      <c r="T3274" s="43">
        <f ca="1">_xll.BInterpol('Base CDI'!$H$4:$H$28,'Base CDI'!$J$4:$J$29,S3274,"Cubic","Extrapolate=Linear","MultiX=Average","Skip=True","Sort=True")</f>
        <v>13.82283685679492</v>
      </c>
      <c r="U3274" s="43">
        <f ca="1">_xll.BInterpol('Base CDI'!$H$4:$H$28,'Base CDI'!$I$4:$I$29,S3274,"Cubic","Extrapolate=Linear","MultiX=Average","Skip=True","Sort=True")</f>
        <v>13.804592129308599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49210</v>
      </c>
      <c r="T3275" s="43">
        <f ca="1">_xll.BInterpol('Base CDI'!$H$4:$H$28,'Base CDI'!$J$4:$J$29,S3275,"Cubic","Extrapolate=Linear","MultiX=Average","Skip=True","Sort=True")</f>
        <v>13.822797534321493</v>
      </c>
      <c r="U3275" s="43">
        <f ca="1">_xll.BInterpol('Base CDI'!$H$4:$H$28,'Base CDI'!$I$4:$I$29,S3275,"Cubic","Extrapolate=Linear","MultiX=Average","Skip=True","Sort=True")</f>
        <v>13.804555325268524</v>
      </c>
    </row>
    <row r="3276" spans="16:21" x14ac:dyDescent="0.25">
      <c r="P3276" s="10">
        <v>39276</v>
      </c>
      <c r="Q3276">
        <v>17.23987</v>
      </c>
      <c r="S3276" s="42">
        <f t="shared" ca="1" si="56"/>
        <v>49211</v>
      </c>
      <c r="T3276" s="43">
        <f ca="1">_xll.BInterpol('Base CDI'!$H$4:$H$28,'Base CDI'!$J$4:$J$29,S3276,"Cubic","Extrapolate=Linear","MultiX=Average","Skip=True","Sort=True")</f>
        <v>13.822758045977697</v>
      </c>
      <c r="U3276" s="43">
        <f ca="1">_xll.BInterpol('Base CDI'!$H$4:$H$28,'Base CDI'!$I$4:$I$29,S3276,"Cubic","Extrapolate=Linear","MultiX=Average","Skip=True","Sort=True")</f>
        <v>13.804518351109403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49212</v>
      </c>
      <c r="T3277" s="43">
        <f ca="1">_xll.BInterpol('Base CDI'!$H$4:$H$28,'Base CDI'!$J$4:$J$29,S3277,"Cubic","Extrapolate=Linear","MultiX=Average","Skip=True","Sort=True")</f>
        <v>13.822718391929133</v>
      </c>
      <c r="U3277" s="43">
        <f ca="1">_xll.BInterpol('Base CDI'!$H$4:$H$28,'Base CDI'!$I$4:$I$29,S3277,"Cubic","Extrapolate=Linear","MultiX=Average","Skip=True","Sort=True")</f>
        <v>13.804481207053517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49213</v>
      </c>
      <c r="T3278" s="43">
        <f ca="1">_xll.BInterpol('Base CDI'!$H$4:$H$28,'Base CDI'!$J$4:$J$29,S3278,"Cubic","Extrapolate=Linear","MultiX=Average","Skip=True","Sort=True")</f>
        <v>13.822678572341403</v>
      </c>
      <c r="U3278" s="43">
        <f ca="1">_xll.BInterpol('Base CDI'!$H$4:$H$28,'Base CDI'!$I$4:$I$29,S3278,"Cubic","Extrapolate=Linear","MultiX=Average","Skip=True","Sort=True")</f>
        <v>13.804443893323151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49214</v>
      </c>
      <c r="T3279" s="43">
        <f ca="1">_xll.BInterpol('Base CDI'!$H$4:$H$28,'Base CDI'!$J$4:$J$29,S3279,"Cubic","Extrapolate=Linear","MultiX=Average","Skip=True","Sort=True")</f>
        <v>13.822638587380107</v>
      </c>
      <c r="U3279" s="43">
        <f ca="1">_xll.BInterpol('Base CDI'!$H$4:$H$28,'Base CDI'!$I$4:$I$29,S3279,"Cubic","Extrapolate=Linear","MultiX=Average","Skip=True","Sort=True")</f>
        <v>13.804406410140588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49215</v>
      </c>
      <c r="T3280" s="43">
        <f ca="1">_xll.BInterpol('Base CDI'!$H$4:$H$28,'Base CDI'!$J$4:$J$29,S3280,"Cubic","Extrapolate=Linear","MultiX=Average","Skip=True","Sort=True")</f>
        <v>13.822598437210846</v>
      </c>
      <c r="U3280" s="43">
        <f ca="1">_xll.BInterpol('Base CDI'!$H$4:$H$28,'Base CDI'!$I$4:$I$29,S3280,"Cubic","Extrapolate=Linear","MultiX=Average","Skip=True","Sort=True")</f>
        <v>13.80436875772811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49216</v>
      </c>
      <c r="T3281" s="43">
        <f ca="1">_xll.BInterpol('Base CDI'!$H$4:$H$28,'Base CDI'!$J$4:$J$29,S3281,"Cubic","Extrapolate=Linear","MultiX=Average","Skip=True","Sort=True")</f>
        <v>13.822558121999226</v>
      </c>
      <c r="U3281" s="43">
        <f ca="1">_xll.BInterpol('Base CDI'!$H$4:$H$28,'Base CDI'!$I$4:$I$29,S3281,"Cubic","Extrapolate=Linear","MultiX=Average","Skip=True","Sort=True")</f>
        <v>13.804330936307998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49217</v>
      </c>
      <c r="T3282" s="43">
        <f ca="1">_xll.BInterpol('Base CDI'!$H$4:$H$28,'Base CDI'!$J$4:$J$29,S3282,"Cubic","Extrapolate=Linear","MultiX=Average","Skip=True","Sort=True")</f>
        <v>13.822517641910844</v>
      </c>
      <c r="U3282" s="43">
        <f ca="1">_xll.BInterpol('Base CDI'!$H$4:$H$28,'Base CDI'!$I$4:$I$29,S3282,"Cubic","Extrapolate=Linear","MultiX=Average","Skip=True","Sort=True")</f>
        <v>13.804292946102539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49218</v>
      </c>
      <c r="T3283" s="43">
        <f ca="1">_xll.BInterpol('Base CDI'!$H$4:$H$28,'Base CDI'!$J$4:$J$29,S3283,"Cubic","Extrapolate=Linear","MultiX=Average","Skip=True","Sort=True")</f>
        <v>13.822476997111304</v>
      </c>
      <c r="U3283" s="43">
        <f ca="1">_xll.BInterpol('Base CDI'!$H$4:$H$28,'Base CDI'!$I$4:$I$29,S3283,"Cubic","Extrapolate=Linear","MultiX=Average","Skip=True","Sort=True")</f>
        <v>13.804254787334015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49219</v>
      </c>
      <c r="T3284" s="43">
        <f ca="1">_xll.BInterpol('Base CDI'!$H$4:$H$28,'Base CDI'!$J$4:$J$29,S3284,"Cubic","Extrapolate=Linear","MultiX=Average","Skip=True","Sort=True")</f>
        <v>13.822436187766204</v>
      </c>
      <c r="U3284" s="43">
        <f ca="1">_xll.BInterpol('Base CDI'!$H$4:$H$28,'Base CDI'!$I$4:$I$29,S3284,"Cubic","Extrapolate=Linear","MultiX=Average","Skip=True","Sort=True")</f>
        <v>13.804216460224707</v>
      </c>
    </row>
    <row r="3285" spans="16:21" x14ac:dyDescent="0.25">
      <c r="P3285" s="10">
        <v>39289</v>
      </c>
      <c r="Q3285">
        <v>17.30753</v>
      </c>
      <c r="S3285" s="42">
        <f t="shared" ca="1" si="56"/>
        <v>49220</v>
      </c>
      <c r="T3285" s="43">
        <f ca="1">_xll.BInterpol('Base CDI'!$H$4:$H$28,'Base CDI'!$J$4:$J$29,S3285,"Cubic","Extrapolate=Linear","MultiX=Average","Skip=True","Sort=True")</f>
        <v>13.822395214041148</v>
      </c>
      <c r="U3285" s="43">
        <f ca="1">_xll.BInterpol('Base CDI'!$H$4:$H$28,'Base CDI'!$I$4:$I$29,S3285,"Cubic","Extrapolate=Linear","MultiX=Average","Skip=True","Sort=True")</f>
        <v>13.804177964996899</v>
      </c>
    </row>
    <row r="3286" spans="16:21" x14ac:dyDescent="0.25">
      <c r="P3286" s="10">
        <v>39290</v>
      </c>
      <c r="Q3286">
        <v>17.31493</v>
      </c>
      <c r="S3286" s="42">
        <f t="shared" ca="1" si="56"/>
        <v>49221</v>
      </c>
      <c r="T3286" s="43">
        <f ca="1">_xll.BInterpol('Base CDI'!$H$4:$H$28,'Base CDI'!$J$4:$J$29,S3286,"Cubic","Extrapolate=Linear","MultiX=Average","Skip=True","Sort=True")</f>
        <v>13.822354076101739</v>
      </c>
      <c r="U3286" s="43">
        <f ca="1">_xll.BInterpol('Base CDI'!$H$4:$H$28,'Base CDI'!$I$4:$I$29,S3286,"Cubic","Extrapolate=Linear","MultiX=Average","Skip=True","Sort=True")</f>
        <v>13.804139301872874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49222</v>
      </c>
      <c r="T3287" s="43">
        <f ca="1">_xll.BInterpol('Base CDI'!$H$4:$H$28,'Base CDI'!$J$4:$J$29,S3287,"Cubic","Extrapolate=Linear","MultiX=Average","Skip=True","Sort=True")</f>
        <v>13.822312774113573</v>
      </c>
      <c r="U3287" s="43">
        <f ca="1">_xll.BInterpol('Base CDI'!$H$4:$H$28,'Base CDI'!$I$4:$I$29,S3287,"Cubic","Extrapolate=Linear","MultiX=Average","Skip=True","Sort=True")</f>
        <v>13.804100471074916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49223</v>
      </c>
      <c r="T3288" s="43">
        <f ca="1">_xll.BInterpol('Base CDI'!$H$4:$H$28,'Base CDI'!$J$4:$J$29,S3288,"Cubic","Extrapolate=Linear","MultiX=Average","Skip=True","Sort=True")</f>
        <v>13.822271308242259</v>
      </c>
      <c r="U3288" s="43">
        <f ca="1">_xll.BInterpol('Base CDI'!$H$4:$H$28,'Base CDI'!$I$4:$I$29,S3288,"Cubic","Extrapolate=Linear","MultiX=Average","Skip=True","Sort=True")</f>
        <v>13.804061472825307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49224</v>
      </c>
      <c r="T3289" s="43">
        <f ca="1">_xll.BInterpol('Base CDI'!$H$4:$H$28,'Base CDI'!$J$4:$J$29,S3289,"Cubic","Extrapolate=Linear","MultiX=Average","Skip=True","Sort=True")</f>
        <v>13.822229678653391</v>
      </c>
      <c r="U3289" s="43">
        <f ca="1">_xll.BInterpol('Base CDI'!$H$4:$H$28,'Base CDI'!$I$4:$I$29,S3289,"Cubic","Extrapolate=Linear","MultiX=Average","Skip=True","Sort=True")</f>
        <v>13.80402230734633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49225</v>
      </c>
      <c r="T3290" s="43">
        <f ca="1">_xll.BInterpol('Base CDI'!$H$4:$H$28,'Base CDI'!$J$4:$J$29,S3290,"Cubic","Extrapolate=Linear","MultiX=Average","Skip=True","Sort=True")</f>
        <v>13.822187885512577</v>
      </c>
      <c r="U3290" s="43">
        <f ca="1">_xll.BInterpol('Base CDI'!$H$4:$H$28,'Base CDI'!$I$4:$I$29,S3290,"Cubic","Extrapolate=Linear","MultiX=Average","Skip=True","Sort=True")</f>
        <v>13.803982974860267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49226</v>
      </c>
      <c r="T3291" s="43">
        <f ca="1">_xll.BInterpol('Base CDI'!$H$4:$H$28,'Base CDI'!$J$4:$J$29,S3291,"Cubic","Extrapolate=Linear","MultiX=Average","Skip=True","Sort=True")</f>
        <v>13.822145928985412</v>
      </c>
      <c r="U3291" s="43">
        <f ca="1">_xll.BInterpol('Base CDI'!$H$4:$H$28,'Base CDI'!$I$4:$I$29,S3291,"Cubic","Extrapolate=Linear","MultiX=Average","Skip=True","Sort=True")</f>
        <v>13.803943475589403</v>
      </c>
    </row>
    <row r="3292" spans="16:21" x14ac:dyDescent="0.25">
      <c r="P3292" s="10">
        <v>39300</v>
      </c>
      <c r="Q3292">
        <v>17.35943</v>
      </c>
      <c r="S3292" s="42">
        <f t="shared" ca="1" si="56"/>
        <v>49227</v>
      </c>
      <c r="T3292" s="43">
        <f ca="1">_xll.BInterpol('Base CDI'!$H$4:$H$28,'Base CDI'!$J$4:$J$29,S3292,"Cubic","Extrapolate=Linear","MultiX=Average","Skip=True","Sort=True")</f>
        <v>13.822103809237502</v>
      </c>
      <c r="U3292" s="43">
        <f ca="1">_xll.BInterpol('Base CDI'!$H$4:$H$28,'Base CDI'!$I$4:$I$29,S3292,"Cubic","Extrapolate=Linear","MultiX=Average","Skip=True","Sort=True")</f>
        <v>13.803903809756019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49228</v>
      </c>
      <c r="T3293" s="43">
        <f ca="1">_xll.BInterpol('Base CDI'!$H$4:$H$28,'Base CDI'!$J$4:$J$29,S3293,"Cubic","Extrapolate=Linear","MultiX=Average","Skip=True","Sort=True")</f>
        <v>13.822061526434448</v>
      </c>
      <c r="U3293" s="43">
        <f ca="1">_xll.BInterpol('Base CDI'!$H$4:$H$28,'Base CDI'!$I$4:$I$29,S3293,"Cubic","Extrapolate=Linear","MultiX=Average","Skip=True","Sort=True")</f>
        <v>13.803863977582399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49229</v>
      </c>
      <c r="T3294" s="43">
        <f ca="1">_xll.BInterpol('Base CDI'!$H$4:$H$28,'Base CDI'!$J$4:$J$29,S3294,"Cubic","Extrapolate=Linear","MultiX=Average","Skip=True","Sort=True")</f>
        <v>13.82201908074185</v>
      </c>
      <c r="U3294" s="43">
        <f ca="1">_xll.BInterpol('Base CDI'!$H$4:$H$28,'Base CDI'!$I$4:$I$29,S3294,"Cubic","Extrapolate=Linear","MultiX=Average","Skip=True","Sort=True")</f>
        <v>13.803823979290827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49230</v>
      </c>
      <c r="T3295" s="43">
        <f ca="1">_xll.BInterpol('Base CDI'!$H$4:$H$28,'Base CDI'!$J$4:$J$29,S3295,"Cubic","Extrapolate=Linear","MultiX=Average","Skip=True","Sort=True")</f>
        <v>13.821976472325309</v>
      </c>
      <c r="U3295" s="43">
        <f ca="1">_xll.BInterpol('Base CDI'!$H$4:$H$28,'Base CDI'!$I$4:$I$29,S3295,"Cubic","Extrapolate=Linear","MultiX=Average","Skip=True","Sort=True")</f>
        <v>13.803783815103586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49231</v>
      </c>
      <c r="T3296" s="43">
        <f ca="1">_xll.BInterpol('Base CDI'!$H$4:$H$28,'Base CDI'!$J$4:$J$29,S3296,"Cubic","Extrapolate=Linear","MultiX=Average","Skip=True","Sort=True")</f>
        <v>13.82193370135043</v>
      </c>
      <c r="U3296" s="43">
        <f ca="1">_xll.BInterpol('Base CDI'!$H$4:$H$28,'Base CDI'!$I$4:$I$29,S3296,"Cubic","Extrapolate=Linear","MultiX=Average","Skip=True","Sort=True")</f>
        <v>13.803743485242956</v>
      </c>
    </row>
    <row r="3297" spans="16:21" x14ac:dyDescent="0.25">
      <c r="P3297" s="10">
        <v>39307</v>
      </c>
      <c r="Q3297">
        <v>17.39658</v>
      </c>
      <c r="S3297" s="42">
        <f t="shared" ca="1" si="56"/>
        <v>49232</v>
      </c>
      <c r="T3297" s="43">
        <f ca="1">_xll.BInterpol('Base CDI'!$H$4:$H$28,'Base CDI'!$J$4:$J$29,S3297,"Cubic","Extrapolate=Linear","MultiX=Average","Skip=True","Sort=True")</f>
        <v>13.82189076798281</v>
      </c>
      <c r="U3297" s="43">
        <f ca="1">_xll.BInterpol('Base CDI'!$H$4:$H$28,'Base CDI'!$I$4:$I$29,S3297,"Cubic","Extrapolate=Linear","MultiX=Average","Skip=True","Sort=True")</f>
        <v>13.803702989931223</v>
      </c>
    </row>
    <row r="3298" spans="16:21" x14ac:dyDescent="0.25">
      <c r="P3298" s="10">
        <v>39308</v>
      </c>
      <c r="Q3298">
        <v>17.40401</v>
      </c>
      <c r="S3298" s="42">
        <f t="shared" ca="1" si="56"/>
        <v>49233</v>
      </c>
      <c r="T3298" s="43">
        <f ca="1">_xll.BInterpol('Base CDI'!$H$4:$H$28,'Base CDI'!$J$4:$J$29,S3298,"Cubic","Extrapolate=Linear","MultiX=Average","Skip=True","Sort=True")</f>
        <v>13.821847672388051</v>
      </c>
      <c r="U3298" s="43">
        <f ca="1">_xll.BInterpol('Base CDI'!$H$4:$H$28,'Base CDI'!$I$4:$I$29,S3298,"Cubic","Extrapolate=Linear","MultiX=Average","Skip=True","Sort=True")</f>
        <v>13.803662329390669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49234</v>
      </c>
      <c r="T3299" s="43">
        <f ca="1">_xll.BInterpol('Base CDI'!$H$4:$H$28,'Base CDI'!$J$4:$J$29,S3299,"Cubic","Extrapolate=Linear","MultiX=Average","Skip=True","Sort=True")</f>
        <v>13.821804414731758</v>
      </c>
      <c r="U3299" s="43">
        <f ca="1">_xll.BInterpol('Base CDI'!$H$4:$H$28,'Base CDI'!$I$4:$I$29,S3299,"Cubic","Extrapolate=Linear","MultiX=Average","Skip=True","Sort=True")</f>
        <v>13.803621503843575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49235</v>
      </c>
      <c r="T3300" s="43">
        <f ca="1">_xll.BInterpol('Base CDI'!$H$4:$H$28,'Base CDI'!$J$4:$J$29,S3300,"Cubic","Extrapolate=Linear","MultiX=Average","Skip=True","Sort=True")</f>
        <v>13.821760995179529</v>
      </c>
      <c r="U3300" s="43">
        <f ca="1">_xll.BInterpol('Base CDI'!$H$4:$H$28,'Base CDI'!$I$4:$I$29,S3300,"Cubic","Extrapolate=Linear","MultiX=Average","Skip=True","Sort=True")</f>
        <v>13.803580513512228</v>
      </c>
    </row>
    <row r="3301" spans="16:21" x14ac:dyDescent="0.25">
      <c r="P3301" s="10">
        <v>39311</v>
      </c>
      <c r="Q3301">
        <v>17.42632</v>
      </c>
      <c r="S3301" s="42">
        <f t="shared" ca="1" si="56"/>
        <v>49236</v>
      </c>
      <c r="T3301" s="43">
        <f ca="1">_xll.BInterpol('Base CDI'!$H$4:$H$28,'Base CDI'!$J$4:$J$29,S3301,"Cubic","Extrapolate=Linear","MultiX=Average","Skip=True","Sort=True")</f>
        <v>13.821717413896968</v>
      </c>
      <c r="U3301" s="43">
        <f ca="1">_xll.BInterpol('Base CDI'!$H$4:$H$28,'Base CDI'!$I$4:$I$29,S3301,"Cubic","Extrapolate=Linear","MultiX=Average","Skip=True","Sort=True")</f>
        <v>13.803539358618908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49237</v>
      </c>
      <c r="T3302" s="43">
        <f ca="1">_xll.BInterpol('Base CDI'!$H$4:$H$28,'Base CDI'!$J$4:$J$29,S3302,"Cubic","Extrapolate=Linear","MultiX=Average","Skip=True","Sort=True")</f>
        <v>13.821673671049673</v>
      </c>
      <c r="U3302" s="43">
        <f ca="1">_xll.BInterpol('Base CDI'!$H$4:$H$28,'Base CDI'!$I$4:$I$29,S3302,"Cubic","Extrapolate=Linear","MultiX=Average","Skip=True","Sort=True")</f>
        <v>13.8034980393859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49238</v>
      </c>
      <c r="T3303" s="43">
        <f ca="1">_xll.BInterpol('Base CDI'!$H$4:$H$28,'Base CDI'!$J$4:$J$29,S3303,"Cubic","Extrapolate=Linear","MultiX=Average","Skip=True","Sort=True")</f>
        <v>13.82162976680325</v>
      </c>
      <c r="U3303" s="43">
        <f ca="1">_xll.BInterpol('Base CDI'!$H$4:$H$28,'Base CDI'!$I$4:$I$29,S3303,"Cubic","Extrapolate=Linear","MultiX=Average","Skip=True","Sort=True")</f>
        <v>13.803456556035485</v>
      </c>
    </row>
    <row r="3304" spans="16:21" x14ac:dyDescent="0.25">
      <c r="P3304" s="10">
        <v>39316</v>
      </c>
      <c r="Q3304">
        <v>17.44867</v>
      </c>
      <c r="S3304" s="42">
        <f t="shared" ca="1" si="56"/>
        <v>49239</v>
      </c>
      <c r="T3304" s="43">
        <f ca="1">_xll.BInterpol('Base CDI'!$H$4:$H$28,'Base CDI'!$J$4:$J$29,S3304,"Cubic","Extrapolate=Linear","MultiX=Average","Skip=True","Sort=True")</f>
        <v>13.821585701323297</v>
      </c>
      <c r="U3304" s="43">
        <f ca="1">_xll.BInterpol('Base CDI'!$H$4:$H$28,'Base CDI'!$I$4:$I$29,S3304,"Cubic","Extrapolate=Linear","MultiX=Average","Skip=True","Sort=True")</f>
        <v>13.803414908789946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49240</v>
      </c>
      <c r="T3305" s="43">
        <f ca="1">_xll.BInterpol('Base CDI'!$H$4:$H$28,'Base CDI'!$J$4:$J$29,S3305,"Cubic","Extrapolate=Linear","MultiX=Average","Skip=True","Sort=True")</f>
        <v>13.821541474775415</v>
      </c>
      <c r="U3305" s="43">
        <f ca="1">_xll.BInterpol('Base CDI'!$H$4:$H$28,'Base CDI'!$I$4:$I$29,S3305,"Cubic","Extrapolate=Linear","MultiX=Average","Skip=True","Sort=True")</f>
        <v>13.803373097871569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49241</v>
      </c>
      <c r="T3306" s="43">
        <f ca="1">_xll.BInterpol('Base CDI'!$H$4:$H$28,'Base CDI'!$J$4:$J$29,S3306,"Cubic","Extrapolate=Linear","MultiX=Average","Skip=True","Sort=True")</f>
        <v>13.821497087325207</v>
      </c>
      <c r="U3306" s="43">
        <f ca="1">_xll.BInterpol('Base CDI'!$H$4:$H$28,'Base CDI'!$I$4:$I$29,S3306,"Cubic","Extrapolate=Linear","MultiX=Average","Skip=True","Sort=True")</f>
        <v>13.803331123502634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49242</v>
      </c>
      <c r="T3307" s="43">
        <f ca="1">_xll.BInterpol('Base CDI'!$H$4:$H$28,'Base CDI'!$J$4:$J$29,S3307,"Cubic","Extrapolate=Linear","MultiX=Average","Skip=True","Sort=True")</f>
        <v>13.821452539138276</v>
      </c>
      <c r="U3307" s="43">
        <f ca="1">_xll.BInterpol('Base CDI'!$H$4:$H$28,'Base CDI'!$I$4:$I$29,S3307,"Cubic","Extrapolate=Linear","MultiX=Average","Skip=True","Sort=True")</f>
        <v>13.803288985905423</v>
      </c>
    </row>
    <row r="3308" spans="16:21" x14ac:dyDescent="0.25">
      <c r="P3308" s="10">
        <v>39322</v>
      </c>
      <c r="Q3308">
        <v>17.4785</v>
      </c>
      <c r="S3308" s="42">
        <f t="shared" ca="1" si="56"/>
        <v>49243</v>
      </c>
      <c r="T3308" s="43">
        <f ca="1">_xll.BInterpol('Base CDI'!$H$4:$H$28,'Base CDI'!$J$4:$J$29,S3308,"Cubic","Extrapolate=Linear","MultiX=Average","Skip=True","Sort=True")</f>
        <v>13.82140783038022</v>
      </c>
      <c r="U3308" s="43">
        <f ca="1">_xll.BInterpol('Base CDI'!$H$4:$H$28,'Base CDI'!$I$4:$I$29,S3308,"Cubic","Extrapolate=Linear","MultiX=Average","Skip=True","Sort=True")</f>
        <v>13.803246685302224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49244</v>
      </c>
      <c r="T3309" s="43">
        <f ca="1">_xll.BInterpol('Base CDI'!$H$4:$H$28,'Base CDI'!$J$4:$J$29,S3309,"Cubic","Extrapolate=Linear","MultiX=Average","Skip=True","Sort=True")</f>
        <v>13.821362961216645</v>
      </c>
      <c r="U3309" s="43">
        <f ca="1">_xll.BInterpol('Base CDI'!$H$4:$H$28,'Base CDI'!$I$4:$I$29,S3309,"Cubic","Extrapolate=Linear","MultiX=Average","Skip=True","Sort=True")</f>
        <v>13.803204221915314</v>
      </c>
    </row>
    <row r="3310" spans="16:21" x14ac:dyDescent="0.25">
      <c r="P3310" s="10">
        <v>39324</v>
      </c>
      <c r="Q3310">
        <v>17.49343</v>
      </c>
      <c r="S3310" s="42">
        <f t="shared" ca="1" si="56"/>
        <v>49245</v>
      </c>
      <c r="T3310" s="43">
        <f ca="1">_xll.BInterpol('Base CDI'!$H$4:$H$28,'Base CDI'!$J$4:$J$29,S3310,"Cubic","Extrapolate=Linear","MultiX=Average","Skip=True","Sort=True")</f>
        <v>13.821317931813146</v>
      </c>
      <c r="U3310" s="43">
        <f ca="1">_xll.BInterpol('Base CDI'!$H$4:$H$28,'Base CDI'!$I$4:$I$29,S3310,"Cubic","Extrapolate=Linear","MultiX=Average","Skip=True","Sort=True")</f>
        <v>13.80316159596698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49246</v>
      </c>
      <c r="T3311" s="43">
        <f ca="1">_xll.BInterpol('Base CDI'!$H$4:$H$28,'Base CDI'!$J$4:$J$29,S3311,"Cubic","Extrapolate=Linear","MultiX=Average","Skip=True","Sort=True")</f>
        <v>13.82127274233533</v>
      </c>
      <c r="U3311" s="43">
        <f ca="1">_xll.BInterpol('Base CDI'!$H$4:$H$28,'Base CDI'!$I$4:$I$29,S3311,"Cubic","Extrapolate=Linear","MultiX=Average","Skip=True","Sort=True")</f>
        <v>13.803118807679505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49247</v>
      </c>
      <c r="T3312" s="43">
        <f ca="1">_xll.BInterpol('Base CDI'!$H$4:$H$28,'Base CDI'!$J$4:$J$29,S3312,"Cubic","Extrapolate=Linear","MultiX=Average","Skip=True","Sort=True")</f>
        <v>13.821227392948797</v>
      </c>
      <c r="U3312" s="43">
        <f ca="1">_xll.BInterpol('Base CDI'!$H$4:$H$28,'Base CDI'!$I$4:$I$29,S3312,"Cubic","Extrapolate=Linear","MultiX=Average","Skip=True","Sort=True")</f>
        <v>13.80307585727517</v>
      </c>
    </row>
    <row r="3313" spans="16:21" x14ac:dyDescent="0.25">
      <c r="P3313" s="10">
        <v>39329</v>
      </c>
      <c r="Q3313">
        <v>17.51595</v>
      </c>
      <c r="S3313" s="42">
        <f t="shared" ca="1" si="56"/>
        <v>49248</v>
      </c>
      <c r="T3313" s="43">
        <f ca="1">_xll.BInterpol('Base CDI'!$H$4:$H$28,'Base CDI'!$J$4:$J$29,S3313,"Cubic","Extrapolate=Linear","MultiX=Average","Skip=True","Sort=True")</f>
        <v>13.821181883819147</v>
      </c>
      <c r="U3313" s="43">
        <f ca="1">_xll.BInterpol('Base CDI'!$H$4:$H$28,'Base CDI'!$I$4:$I$29,S3313,"Cubic","Extrapolate=Linear","MultiX=Average","Skip=True","Sort=True")</f>
        <v>13.803032744976257</v>
      </c>
    </row>
    <row r="3314" spans="16:21" x14ac:dyDescent="0.25">
      <c r="P3314" s="10">
        <v>39330</v>
      </c>
      <c r="Q3314">
        <v>17.52345</v>
      </c>
      <c r="S3314" s="42">
        <f t="shared" ca="1" si="56"/>
        <v>49249</v>
      </c>
      <c r="T3314" s="43">
        <f ca="1">_xll.BInterpol('Base CDI'!$H$4:$H$28,'Base CDI'!$J$4:$J$29,S3314,"Cubic","Extrapolate=Linear","MultiX=Average","Skip=True","Sort=True")</f>
        <v>13.821136215111983</v>
      </c>
      <c r="U3314" s="43">
        <f ca="1">_xll.BInterpol('Base CDI'!$H$4:$H$28,'Base CDI'!$I$4:$I$29,S3314,"Cubic","Extrapolate=Linear","MultiX=Average","Skip=True","Sort=True")</f>
        <v>13.802989471005052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49250</v>
      </c>
      <c r="T3315" s="43">
        <f ca="1">_xll.BInterpol('Base CDI'!$H$4:$H$28,'Base CDI'!$J$4:$J$29,S3315,"Cubic","Extrapolate=Linear","MultiX=Average","Skip=True","Sort=True")</f>
        <v>13.821090386992903</v>
      </c>
      <c r="U3315" s="43">
        <f ca="1">_xll.BInterpol('Base CDI'!$H$4:$H$28,'Base CDI'!$I$4:$I$29,S3315,"Cubic","Extrapolate=Linear","MultiX=Average","Skip=True","Sort=True")</f>
        <v>13.802946035583837</v>
      </c>
    </row>
    <row r="3316" spans="16:21" x14ac:dyDescent="0.25">
      <c r="P3316" s="10">
        <v>39335</v>
      </c>
      <c r="Q3316">
        <v>17.53828</v>
      </c>
      <c r="S3316" s="42">
        <f t="shared" ca="1" si="56"/>
        <v>49251</v>
      </c>
      <c r="T3316" s="43">
        <f ca="1">_xll.BInterpol('Base CDI'!$H$4:$H$28,'Base CDI'!$J$4:$J$29,S3316,"Cubic","Extrapolate=Linear","MultiX=Average","Skip=True","Sort=True")</f>
        <v>13.821044399627514</v>
      </c>
      <c r="U3316" s="43">
        <f ca="1">_xll.BInterpol('Base CDI'!$H$4:$H$28,'Base CDI'!$I$4:$I$29,S3316,"Cubic","Extrapolate=Linear","MultiX=Average","Skip=True","Sort=True")</f>
        <v>13.802902438934895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49252</v>
      </c>
      <c r="T3317" s="43">
        <f ca="1">_xll.BInterpol('Base CDI'!$H$4:$H$28,'Base CDI'!$J$4:$J$29,S3317,"Cubic","Extrapolate=Linear","MultiX=Average","Skip=True","Sort=True")</f>
        <v>13.820998253181415</v>
      </c>
      <c r="U3317" s="43">
        <f ca="1">_xll.BInterpol('Base CDI'!$H$4:$H$28,'Base CDI'!$I$4:$I$29,S3317,"Cubic","Extrapolate=Linear","MultiX=Average","Skip=True","Sort=True")</f>
        <v>13.802858681280508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49253</v>
      </c>
      <c r="T3318" s="43">
        <f ca="1">_xll.BInterpol('Base CDI'!$H$4:$H$28,'Base CDI'!$J$4:$J$29,S3318,"Cubic","Extrapolate=Linear","MultiX=Average","Skip=True","Sort=True")</f>
        <v>13.820951947820205</v>
      </c>
      <c r="U3318" s="43">
        <f ca="1">_xll.BInterpol('Base CDI'!$H$4:$H$28,'Base CDI'!$I$4:$I$29,S3318,"Cubic","Extrapolate=Linear","MultiX=Average","Skip=True","Sort=True")</f>
        <v>13.80281476284296</v>
      </c>
    </row>
    <row r="3319" spans="16:21" x14ac:dyDescent="0.25">
      <c r="P3319" s="10">
        <v>39338</v>
      </c>
      <c r="Q3319">
        <v>17.56033</v>
      </c>
      <c r="S3319" s="42">
        <f t="shared" ca="1" si="56"/>
        <v>49254</v>
      </c>
      <c r="T3319" s="43">
        <f ca="1">_xll.BInterpol('Base CDI'!$H$4:$H$28,'Base CDI'!$J$4:$J$29,S3319,"Cubic","Extrapolate=Linear","MultiX=Average","Skip=True","Sort=True")</f>
        <v>13.820905483709488</v>
      </c>
      <c r="U3319" s="43">
        <f ca="1">_xll.BInterpol('Base CDI'!$H$4:$H$28,'Base CDI'!$I$4:$I$29,S3319,"Cubic","Extrapolate=Linear","MultiX=Average","Skip=True","Sort=True")</f>
        <v>13.802770683844534</v>
      </c>
    </row>
    <row r="3320" spans="16:21" x14ac:dyDescent="0.25">
      <c r="P3320" s="10">
        <v>39339</v>
      </c>
      <c r="Q3320">
        <v>17.56767</v>
      </c>
      <c r="S3320" s="42">
        <f t="shared" ca="1" si="56"/>
        <v>49255</v>
      </c>
      <c r="T3320" s="43">
        <f ca="1">_xll.BInterpol('Base CDI'!$H$4:$H$28,'Base CDI'!$J$4:$J$29,S3320,"Cubic","Extrapolate=Linear","MultiX=Average","Skip=True","Sort=True")</f>
        <v>13.820858861014866</v>
      </c>
      <c r="U3320" s="43">
        <f ca="1">_xll.BInterpol('Base CDI'!$H$4:$H$28,'Base CDI'!$I$4:$I$29,S3320,"Cubic","Extrapolate=Linear","MultiX=Average","Skip=True","Sort=True")</f>
        <v>13.802726444507512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49256</v>
      </c>
      <c r="T3321" s="43">
        <f ca="1">_xll.BInterpol('Base CDI'!$H$4:$H$28,'Base CDI'!$J$4:$J$29,S3321,"Cubic","Extrapolate=Linear","MultiX=Average","Skip=True","Sort=True")</f>
        <v>13.820812079901939</v>
      </c>
      <c r="U3321" s="43">
        <f ca="1">_xll.BInterpol('Base CDI'!$H$4:$H$28,'Base CDI'!$I$4:$I$29,S3321,"Cubic","Extrapolate=Linear","MultiX=Average","Skip=True","Sort=True")</f>
        <v>13.802682045054178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49257</v>
      </c>
      <c r="T3322" s="43">
        <f ca="1">_xll.BInterpol('Base CDI'!$H$4:$H$28,'Base CDI'!$J$4:$J$29,S3322,"Cubic","Extrapolate=Linear","MultiX=Average","Skip=True","Sort=True")</f>
        <v>13.820765140536309</v>
      </c>
      <c r="U3322" s="43">
        <f ca="1">_xll.BInterpol('Base CDI'!$H$4:$H$28,'Base CDI'!$I$4:$I$29,S3322,"Cubic","Extrapolate=Linear","MultiX=Average","Skip=True","Sort=True")</f>
        <v>13.802637485706814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49258</v>
      </c>
      <c r="T3323" s="43">
        <f ca="1">_xll.BInterpol('Base CDI'!$H$4:$H$28,'Base CDI'!$J$4:$J$29,S3323,"Cubic","Extrapolate=Linear","MultiX=Average","Skip=True","Sort=True")</f>
        <v>13.820718043083577</v>
      </c>
      <c r="U3323" s="43">
        <f ca="1">_xll.BInterpol('Base CDI'!$H$4:$H$28,'Base CDI'!$I$4:$I$29,S3323,"Cubic","Extrapolate=Linear","MultiX=Average","Skip=True","Sort=True")</f>
        <v>13.802592766687704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49259</v>
      </c>
      <c r="T3324" s="43">
        <f ca="1">_xll.BInterpol('Base CDI'!$H$4:$H$28,'Base CDI'!$J$4:$J$29,S3324,"Cubic","Extrapolate=Linear","MultiX=Average","Skip=True","Sort=True")</f>
        <v>13.820670787709346</v>
      </c>
      <c r="U3324" s="43">
        <f ca="1">_xll.BInterpol('Base CDI'!$H$4:$H$28,'Base CDI'!$I$4:$I$29,S3324,"Cubic","Extrapolate=Linear","MultiX=Average","Skip=True","Sort=True")</f>
        <v>13.802547888219131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49260</v>
      </c>
      <c r="T3325" s="43">
        <f ca="1">_xll.BInterpol('Base CDI'!$H$4:$H$28,'Base CDI'!$J$4:$J$29,S3325,"Cubic","Extrapolate=Linear","MultiX=Average","Skip=True","Sort=True")</f>
        <v>13.820623374579215</v>
      </c>
      <c r="U3325" s="43">
        <f ca="1">_xll.BInterpol('Base CDI'!$H$4:$H$28,'Base CDI'!$I$4:$I$29,S3325,"Cubic","Extrapolate=Linear","MultiX=Average","Skip=True","Sort=True")</f>
        <v>13.802502850523378</v>
      </c>
    </row>
    <row r="3326" spans="16:21" x14ac:dyDescent="0.25">
      <c r="P3326" s="10">
        <v>39349</v>
      </c>
      <c r="Q3326">
        <v>17.61178</v>
      </c>
      <c r="S3326" s="42">
        <f t="shared" ca="1" si="56"/>
        <v>49261</v>
      </c>
      <c r="T3326" s="43">
        <f ca="1">_xll.BInterpol('Base CDI'!$H$4:$H$28,'Base CDI'!$J$4:$J$29,S3326,"Cubic","Extrapolate=Linear","MultiX=Average","Skip=True","Sort=True")</f>
        <v>13.820575803858787</v>
      </c>
      <c r="U3326" s="43">
        <f ca="1">_xll.BInterpol('Base CDI'!$H$4:$H$28,'Base CDI'!$I$4:$I$29,S3326,"Cubic","Extrapolate=Linear","MultiX=Average","Skip=True","Sort=True")</f>
        <v>13.802457653822726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49262</v>
      </c>
      <c r="T3327" s="43">
        <f ca="1">_xll.BInterpol('Base CDI'!$H$4:$H$28,'Base CDI'!$J$4:$J$29,S3327,"Cubic","Extrapolate=Linear","MultiX=Average","Skip=True","Sort=True")</f>
        <v>13.820528075713662</v>
      </c>
      <c r="U3327" s="43">
        <f ca="1">_xll.BInterpol('Base CDI'!$H$4:$H$28,'Base CDI'!$I$4:$I$29,S3327,"Cubic","Extrapolate=Linear","MultiX=Average","Skip=True","Sort=True")</f>
        <v>13.802412298339462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49263</v>
      </c>
      <c r="T3328" s="43">
        <f ca="1">_xll.BInterpol('Base CDI'!$H$4:$H$28,'Base CDI'!$J$4:$J$29,S3328,"Cubic","Extrapolate=Linear","MultiX=Average","Skip=True","Sort=True")</f>
        <v>13.820480190309443</v>
      </c>
      <c r="U3328" s="43">
        <f ca="1">_xll.BInterpol('Base CDI'!$H$4:$H$28,'Base CDI'!$I$4:$I$29,S3328,"Cubic","Extrapolate=Linear","MultiX=Average","Skip=True","Sort=True")</f>
        <v>13.802366784295865</v>
      </c>
    </row>
    <row r="3329" spans="16:21" x14ac:dyDescent="0.25">
      <c r="P3329" s="10">
        <v>39352</v>
      </c>
      <c r="Q3329">
        <v>17.63383</v>
      </c>
      <c r="S3329" s="42">
        <f t="shared" ca="1" si="56"/>
        <v>49264</v>
      </c>
      <c r="T3329" s="43">
        <f ca="1">_xll.BInterpol('Base CDI'!$H$4:$H$28,'Base CDI'!$J$4:$J$29,S3329,"Cubic","Extrapolate=Linear","MultiX=Average","Skip=True","Sort=True")</f>
        <v>13.820432147811731</v>
      </c>
      <c r="U3329" s="43">
        <f ca="1">_xll.BInterpol('Base CDI'!$H$4:$H$28,'Base CDI'!$I$4:$I$29,S3329,"Cubic","Extrapolate=Linear","MultiX=Average","Skip=True","Sort=True")</f>
        <v>13.802321111914219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49265</v>
      </c>
      <c r="T3330" s="43">
        <f ca="1">_xll.BInterpol('Base CDI'!$H$4:$H$28,'Base CDI'!$J$4:$J$29,S3330,"Cubic","Extrapolate=Linear","MultiX=Average","Skip=True","Sort=True")</f>
        <v>13.820383948386128</v>
      </c>
      <c r="U3330" s="43">
        <f ca="1">_xll.BInterpol('Base CDI'!$H$4:$H$28,'Base CDI'!$I$4:$I$29,S3330,"Cubic","Extrapolate=Linear","MultiX=Average","Skip=True","Sort=True")</f>
        <v>13.802275281416808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49266</v>
      </c>
      <c r="T3331" s="43">
        <f ca="1">_xll.BInterpol('Base CDI'!$H$4:$H$28,'Base CDI'!$J$4:$J$29,S3331,"Cubic","Extrapolate=Linear","MultiX=Average","Skip=True","Sort=True")</f>
        <v>13.820335592198235</v>
      </c>
      <c r="U3331" s="43">
        <f ca="1">_xll.BInterpol('Base CDI'!$H$4:$H$28,'Base CDI'!$I$4:$I$29,S3331,"Cubic","Extrapolate=Linear","MultiX=Average","Skip=True","Sort=True")</f>
        <v>13.802229293025915</v>
      </c>
    </row>
    <row r="3332" spans="16:21" x14ac:dyDescent="0.25">
      <c r="P3332" s="10">
        <v>39357</v>
      </c>
      <c r="Q3332">
        <v>17.65596</v>
      </c>
      <c r="S3332" s="42">
        <f t="shared" ca="1" si="56"/>
        <v>49267</v>
      </c>
      <c r="T3332" s="43">
        <f ca="1">_xll.BInterpol('Base CDI'!$H$4:$H$28,'Base CDI'!$J$4:$J$29,S3332,"Cubic","Extrapolate=Linear","MultiX=Average","Skip=True","Sort=True")</f>
        <v>13.820287079413653</v>
      </c>
      <c r="U3332" s="43">
        <f ca="1">_xll.BInterpol('Base CDI'!$H$4:$H$28,'Base CDI'!$I$4:$I$29,S3332,"Cubic","Extrapolate=Linear","MultiX=Average","Skip=True","Sort=True")</f>
        <v>13.802183146963824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49268</v>
      </c>
      <c r="T3333" s="43">
        <f ca="1">_xll.BInterpol('Base CDI'!$H$4:$H$28,'Base CDI'!$J$4:$J$29,S3333,"Cubic","Extrapolate=Linear","MultiX=Average","Skip=True","Sort=True")</f>
        <v>13.820238410197982</v>
      </c>
      <c r="U3333" s="43">
        <f ca="1">_xll.BInterpol('Base CDI'!$H$4:$H$28,'Base CDI'!$I$4:$I$29,S3333,"Cubic","Extrapolate=Linear","MultiX=Average","Skip=True","Sort=True")</f>
        <v>13.802136843452814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49269</v>
      </c>
      <c r="T3334" s="43">
        <f ca="1">_xll.BInterpol('Base CDI'!$H$4:$H$28,'Base CDI'!$J$4:$J$29,S3334,"Cubic","Extrapolate=Linear","MultiX=Average","Skip=True","Sort=True")</f>
        <v>13.820189584716827</v>
      </c>
      <c r="U3334" s="43">
        <f ca="1">_xll.BInterpol('Base CDI'!$H$4:$H$28,'Base CDI'!$I$4:$I$29,S3334,"Cubic","Extrapolate=Linear","MultiX=Average","Skip=True","Sort=True")</f>
        <v>13.802090382715171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49270</v>
      </c>
      <c r="T3335" s="43">
        <f ca="1">_xll.BInterpol('Base CDI'!$H$4:$H$28,'Base CDI'!$J$4:$J$29,S3335,"Cubic","Extrapolate=Linear","MultiX=Average","Skip=True","Sort=True")</f>
        <v>13.820140603135787</v>
      </c>
      <c r="U3335" s="43">
        <f ca="1">_xll.BInterpol('Base CDI'!$H$4:$H$28,'Base CDI'!$I$4:$I$29,S3335,"Cubic","Extrapolate=Linear","MultiX=Average","Skip=True","Sort=True")</f>
        <v>13.802043764973178</v>
      </c>
    </row>
    <row r="3336" spans="16:21" x14ac:dyDescent="0.25">
      <c r="P3336" s="10">
        <v>39363</v>
      </c>
      <c r="Q3336">
        <v>17.68552</v>
      </c>
      <c r="S3336" s="42">
        <f t="shared" ca="1" si="56"/>
        <v>49271</v>
      </c>
      <c r="T3336" s="43">
        <f ca="1">_xll.BInterpol('Base CDI'!$H$4:$H$28,'Base CDI'!$J$4:$J$29,S3336,"Cubic","Extrapolate=Linear","MultiX=Average","Skip=True","Sort=True")</f>
        <v>13.820091465620463</v>
      </c>
      <c r="U3336" s="43">
        <f ca="1">_xll.BInterpol('Base CDI'!$H$4:$H$28,'Base CDI'!$I$4:$I$29,S3336,"Cubic","Extrapolate=Linear","MultiX=Average","Skip=True","Sort=True")</f>
        <v>13.801996990449117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49272</v>
      </c>
      <c r="T3337" s="43">
        <f ca="1">_xll.BInterpol('Base CDI'!$H$4:$H$28,'Base CDI'!$J$4:$J$29,S3337,"Cubic","Extrapolate=Linear","MultiX=Average","Skip=True","Sort=True")</f>
        <v>13.820042172336459</v>
      </c>
      <c r="U3337" s="43">
        <f ca="1">_xll.BInterpol('Base CDI'!$H$4:$H$28,'Base CDI'!$I$4:$I$29,S3337,"Cubic","Extrapolate=Linear","MultiX=Average","Skip=True","Sort=True")</f>
        <v>13.801950059365272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49273</v>
      </c>
      <c r="T3338" s="43">
        <f ca="1">_xll.BInterpol('Base CDI'!$H$4:$H$28,'Base CDI'!$J$4:$J$29,S3338,"Cubic","Extrapolate=Linear","MultiX=Average","Skip=True","Sort=True")</f>
        <v>13.819992723449374</v>
      </c>
      <c r="U3338" s="43">
        <f ca="1">_xll.BInterpol('Base CDI'!$H$4:$H$28,'Base CDI'!$I$4:$I$29,S3338,"Cubic","Extrapolate=Linear","MultiX=Average","Skip=True","Sort=True")</f>
        <v>13.801902971943925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49274</v>
      </c>
      <c r="T3339" s="43">
        <f ca="1">_xll.BInterpol('Base CDI'!$H$4:$H$28,'Base CDI'!$J$4:$J$29,S3339,"Cubic","Extrapolate=Linear","MultiX=Average","Skip=True","Sort=True")</f>
        <v>13.819943119124812</v>
      </c>
      <c r="U3339" s="43">
        <f ca="1">_xll.BInterpol('Base CDI'!$H$4:$H$28,'Base CDI'!$I$4:$I$29,S3339,"Cubic","Extrapolate=Linear","MultiX=Average","Skip=True","Sort=True")</f>
        <v>13.801855728407359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49275</v>
      </c>
      <c r="T3340" s="43">
        <f ca="1">_xll.BInterpol('Base CDI'!$H$4:$H$28,'Base CDI'!$J$4:$J$29,S3340,"Cubic","Extrapolate=Linear","MultiX=Average","Skip=True","Sort=True")</f>
        <v>13.81989335952837</v>
      </c>
      <c r="U3340" s="43">
        <f ca="1">_xll.BInterpol('Base CDI'!$H$4:$H$28,'Base CDI'!$I$4:$I$29,S3340,"Cubic","Extrapolate=Linear","MultiX=Average","Skip=True","Sort=True")</f>
        <v>13.801808328977858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49276</v>
      </c>
      <c r="T3341" s="43">
        <f ca="1">_xll.BInterpol('Base CDI'!$H$4:$H$28,'Base CDI'!$J$4:$J$29,S3341,"Cubic","Extrapolate=Linear","MultiX=Average","Skip=True","Sort=True")</f>
        <v>13.819843444825654</v>
      </c>
      <c r="U3341" s="43">
        <f ca="1">_xll.BInterpol('Base CDI'!$H$4:$H$28,'Base CDI'!$I$4:$I$29,S3341,"Cubic","Extrapolate=Linear","MultiX=Average","Skip=True","Sort=True")</f>
        <v>13.801760773877705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49277</v>
      </c>
      <c r="T3342" s="43">
        <f ca="1">_xll.BInterpol('Base CDI'!$H$4:$H$28,'Base CDI'!$J$4:$J$29,S3342,"Cubic","Extrapolate=Linear","MultiX=Average","Skip=True","Sort=True")</f>
        <v>13.819793375182263</v>
      </c>
      <c r="U3342" s="43">
        <f ca="1">_xll.BInterpol('Base CDI'!$H$4:$H$28,'Base CDI'!$I$4:$I$29,S3342,"Cubic","Extrapolate=Linear","MultiX=Average","Skip=True","Sort=True")</f>
        <v>13.801713063329181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49278</v>
      </c>
      <c r="T3343" s="43">
        <f ca="1">_xll.BInterpol('Base CDI'!$H$4:$H$28,'Base CDI'!$J$4:$J$29,S3343,"Cubic","Extrapolate=Linear","MultiX=Average","Skip=True","Sort=True")</f>
        <v>13.819743150763799</v>
      </c>
      <c r="U3343" s="43">
        <f ca="1">_xll.BInterpol('Base CDI'!$H$4:$H$28,'Base CDI'!$I$4:$I$29,S3343,"Cubic","Extrapolate=Linear","MultiX=Average","Skip=True","Sort=True")</f>
        <v>13.801665197554572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49279</v>
      </c>
      <c r="T3344" s="43">
        <f ca="1">_xll.BInterpol('Base CDI'!$H$4:$H$28,'Base CDI'!$J$4:$J$29,S3344,"Cubic","Extrapolate=Linear","MultiX=Average","Skip=True","Sort=True")</f>
        <v>13.819692771735864</v>
      </c>
      <c r="U3344" s="43">
        <f ca="1">_xll.BInterpol('Base CDI'!$H$4:$H$28,'Base CDI'!$I$4:$I$29,S3344,"Cubic","Extrapolate=Linear","MultiX=Average","Skip=True","Sort=True")</f>
        <v>13.801617176776158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49280</v>
      </c>
      <c r="T3345" s="43">
        <f ca="1">_xll.BInterpol('Base CDI'!$H$4:$H$28,'Base CDI'!$J$4:$J$29,S3345,"Cubic","Extrapolate=Linear","MultiX=Average","Skip=True","Sort=True")</f>
        <v>13.819642238264059</v>
      </c>
      <c r="U3345" s="43">
        <f ca="1">_xll.BInterpol('Base CDI'!$H$4:$H$28,'Base CDI'!$I$4:$I$29,S3345,"Cubic","Extrapolate=Linear","MultiX=Average","Skip=True","Sort=True")</f>
        <v>13.801569001216224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49281</v>
      </c>
      <c r="T3346" s="43">
        <f ca="1">_xll.BInterpol('Base CDI'!$H$4:$H$28,'Base CDI'!$J$4:$J$29,S3346,"Cubic","Extrapolate=Linear","MultiX=Average","Skip=True","Sort=True")</f>
        <v>13.819591550513984</v>
      </c>
      <c r="U3346" s="43">
        <f ca="1">_xll.BInterpol('Base CDI'!$H$4:$H$28,'Base CDI'!$I$4:$I$29,S3346,"Cubic","Extrapolate=Linear","MultiX=Average","Skip=True","Sort=True")</f>
        <v>13.801520671097052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49282</v>
      </c>
      <c r="T3347" s="43">
        <f ca="1">_xll.BInterpol('Base CDI'!$H$4:$H$28,'Base CDI'!$J$4:$J$29,S3347,"Cubic","Extrapolate=Linear","MultiX=Average","Skip=True","Sort=True")</f>
        <v>13.819540708651244</v>
      </c>
      <c r="U3347" s="43">
        <f ca="1">_xll.BInterpol('Base CDI'!$H$4:$H$28,'Base CDI'!$I$4:$I$29,S3347,"Cubic","Extrapolate=Linear","MultiX=Average","Skip=True","Sort=True")</f>
        <v>13.801472186640925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49283</v>
      </c>
      <c r="T3348" s="43">
        <f ca="1">_xll.BInterpol('Base CDI'!$H$4:$H$28,'Base CDI'!$J$4:$J$29,S3348,"Cubic","Extrapolate=Linear","MultiX=Average","Skip=True","Sort=True")</f>
        <v>13.819489712841436</v>
      </c>
      <c r="U3348" s="43">
        <f ca="1">_xll.BInterpol('Base CDI'!$H$4:$H$28,'Base CDI'!$I$4:$I$29,S3348,"Cubic","Extrapolate=Linear","MultiX=Average","Skip=True","Sort=True")</f>
        <v>13.801423548070128</v>
      </c>
    </row>
    <row r="3349" spans="16:21" x14ac:dyDescent="0.25">
      <c r="P3349" s="10">
        <v>39381</v>
      </c>
      <c r="Q3349">
        <v>17.78191</v>
      </c>
      <c r="S3349" s="42">
        <f t="shared" ca="1" si="57"/>
        <v>49284</v>
      </c>
      <c r="T3349" s="43">
        <f ca="1">_xll.BInterpol('Base CDI'!$H$4:$H$28,'Base CDI'!$J$4:$J$29,S3349,"Cubic","Extrapolate=Linear","MultiX=Average","Skip=True","Sort=True")</f>
        <v>13.819438563250165</v>
      </c>
      <c r="U3349" s="43">
        <f ca="1">_xll.BInterpol('Base CDI'!$H$4:$H$28,'Base CDI'!$I$4:$I$29,S3349,"Cubic","Extrapolate=Linear","MultiX=Average","Skip=True","Sort=True")</f>
        <v>13.801374755606941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49285</v>
      </c>
      <c r="T3350" s="43">
        <f ca="1">_xll.BInterpol('Base CDI'!$H$4:$H$28,'Base CDI'!$J$4:$J$29,S3350,"Cubic","Extrapolate=Linear","MultiX=Average","Skip=True","Sort=True")</f>
        <v>13.819387260043031</v>
      </c>
      <c r="U3350" s="43">
        <f ca="1">_xll.BInterpol('Base CDI'!$H$4:$H$28,'Base CDI'!$I$4:$I$29,S3350,"Cubic","Extrapolate=Linear","MultiX=Average","Skip=True","Sort=True")</f>
        <v>13.801325809473648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49286</v>
      </c>
      <c r="T3351" s="43">
        <f ca="1">_xll.BInterpol('Base CDI'!$H$4:$H$28,'Base CDI'!$J$4:$J$29,S3351,"Cubic","Extrapolate=Linear","MultiX=Average","Skip=True","Sort=True")</f>
        <v>13.819335803385636</v>
      </c>
      <c r="U3351" s="43">
        <f ca="1">_xll.BInterpol('Base CDI'!$H$4:$H$28,'Base CDI'!$I$4:$I$29,S3351,"Cubic","Extrapolate=Linear","MultiX=Average","Skip=True","Sort=True")</f>
        <v>13.801276709892532</v>
      </c>
    </row>
    <row r="3352" spans="16:21" x14ac:dyDescent="0.25">
      <c r="P3352" s="10">
        <v>39386</v>
      </c>
      <c r="Q3352">
        <v>17.80423</v>
      </c>
      <c r="S3352" s="42">
        <f t="shared" ca="1" si="57"/>
        <v>49287</v>
      </c>
      <c r="T3352" s="43">
        <f ca="1">_xll.BInterpol('Base CDI'!$H$4:$H$28,'Base CDI'!$J$4:$J$29,S3352,"Cubic","Extrapolate=Linear","MultiX=Average","Skip=True","Sort=True")</f>
        <v>13.819284193443581</v>
      </c>
      <c r="U3352" s="43">
        <f ca="1">_xll.BInterpol('Base CDI'!$H$4:$H$28,'Base CDI'!$I$4:$I$29,S3352,"Cubic","Extrapolate=Linear","MultiX=Average","Skip=True","Sort=True")</f>
        <v>13.801227457085878</v>
      </c>
    </row>
    <row r="3353" spans="16:21" x14ac:dyDescent="0.25">
      <c r="P3353" s="10">
        <v>39387</v>
      </c>
      <c r="Q3353">
        <v>17.81166</v>
      </c>
      <c r="S3353" s="42">
        <f t="shared" ca="1" si="57"/>
        <v>49288</v>
      </c>
      <c r="T3353" s="43">
        <f ca="1">_xll.BInterpol('Base CDI'!$H$4:$H$28,'Base CDI'!$J$4:$J$29,S3353,"Cubic","Extrapolate=Linear","MultiX=Average","Skip=True","Sort=True")</f>
        <v>13.819232430382467</v>
      </c>
      <c r="U3353" s="43">
        <f ca="1">_xll.BInterpol('Base CDI'!$H$4:$H$28,'Base CDI'!$I$4:$I$29,S3353,"Cubic","Extrapolate=Linear","MultiX=Average","Skip=True","Sort=True")</f>
        <v>13.801178051275967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49289</v>
      </c>
      <c r="T3354" s="43">
        <f ca="1">_xll.BInterpol('Base CDI'!$H$4:$H$28,'Base CDI'!$J$4:$J$29,S3354,"Cubic","Extrapolate=Linear","MultiX=Average","Skip=True","Sort=True")</f>
        <v>13.819180514367895</v>
      </c>
      <c r="U3354" s="43">
        <f ca="1">_xll.BInterpol('Base CDI'!$H$4:$H$28,'Base CDI'!$I$4:$I$29,S3354,"Cubic","Extrapolate=Linear","MultiX=Average","Skip=True","Sort=True")</f>
        <v>13.801128492685081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49290</v>
      </c>
      <c r="T3355" s="43">
        <f ca="1">_xll.BInterpol('Base CDI'!$H$4:$H$28,'Base CDI'!$J$4:$J$29,S3355,"Cubic","Extrapolate=Linear","MultiX=Average","Skip=True","Sort=True")</f>
        <v>13.81912844556547</v>
      </c>
      <c r="U3355" s="43">
        <f ca="1">_xll.BInterpol('Base CDI'!$H$4:$H$28,'Base CDI'!$I$4:$I$29,S3355,"Cubic","Extrapolate=Linear","MultiX=Average","Skip=True","Sort=True")</f>
        <v>13.801078781535503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49291</v>
      </c>
      <c r="T3356" s="43">
        <f ca="1">_xll.BInterpol('Base CDI'!$H$4:$H$28,'Base CDI'!$J$4:$J$29,S3356,"Cubic","Extrapolate=Linear","MultiX=Average","Skip=True","Sort=True")</f>
        <v>13.819076224140789</v>
      </c>
      <c r="U3356" s="43">
        <f ca="1">_xll.BInterpol('Base CDI'!$H$4:$H$28,'Base CDI'!$I$4:$I$29,S3356,"Cubic","Extrapolate=Linear","MultiX=Average","Skip=True","Sort=True")</f>
        <v>13.80102891804952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49292</v>
      </c>
      <c r="T3357" s="43">
        <f ca="1">_xll.BInterpol('Base CDI'!$H$4:$H$28,'Base CDI'!$J$4:$J$29,S3357,"Cubic","Extrapolate=Linear","MultiX=Average","Skip=True","Sort=True")</f>
        <v>13.819023850259455</v>
      </c>
      <c r="U3357" s="43">
        <f ca="1">_xll.BInterpol('Base CDI'!$H$4:$H$28,'Base CDI'!$I$4:$I$29,S3357,"Cubic","Extrapolate=Linear","MultiX=Average","Skip=True","Sort=True")</f>
        <v>13.80097890244941</v>
      </c>
    </row>
    <row r="3358" spans="16:21" x14ac:dyDescent="0.25">
      <c r="P3358" s="10">
        <v>39395</v>
      </c>
      <c r="Q3358">
        <v>17.84892</v>
      </c>
      <c r="S3358" s="42">
        <f t="shared" ca="1" si="57"/>
        <v>49293</v>
      </c>
      <c r="T3358" s="43">
        <f ca="1">_xll.BInterpol('Base CDI'!$H$4:$H$28,'Base CDI'!$J$4:$J$29,S3358,"Cubic","Extrapolate=Linear","MultiX=Average","Skip=True","Sort=True")</f>
        <v>13.81897132408707</v>
      </c>
      <c r="U3358" s="43">
        <f ca="1">_xll.BInterpol('Base CDI'!$H$4:$H$28,'Base CDI'!$I$4:$I$29,S3358,"Cubic","Extrapolate=Linear","MultiX=Average","Skip=True","Sort=True")</f>
        <v>13.800928734957461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49294</v>
      </c>
      <c r="T3359" s="43">
        <f ca="1">_xll.BInterpol('Base CDI'!$H$4:$H$28,'Base CDI'!$J$4:$J$29,S3359,"Cubic","Extrapolate=Linear","MultiX=Average","Skip=True","Sort=True")</f>
        <v>13.818918645789235</v>
      </c>
      <c r="U3359" s="43">
        <f ca="1">_xll.BInterpol('Base CDI'!$H$4:$H$28,'Base CDI'!$I$4:$I$29,S3359,"Cubic","Extrapolate=Linear","MultiX=Average","Skip=True","Sort=True")</f>
        <v>13.80087841579595</v>
      </c>
    </row>
    <row r="3360" spans="16:21" x14ac:dyDescent="0.25">
      <c r="P3360" s="10">
        <v>39399</v>
      </c>
      <c r="Q3360">
        <v>17.86384</v>
      </c>
      <c r="S3360" s="42">
        <f t="shared" ca="1" si="57"/>
        <v>49295</v>
      </c>
      <c r="T3360" s="43">
        <f ca="1">_xll.BInterpol('Base CDI'!$H$4:$H$28,'Base CDI'!$J$4:$J$29,S3360,"Cubic","Extrapolate=Linear","MultiX=Average","Skip=True","Sort=True")</f>
        <v>13.81886581553155</v>
      </c>
      <c r="U3360" s="43">
        <f ca="1">_xll.BInterpol('Base CDI'!$H$4:$H$28,'Base CDI'!$I$4:$I$29,S3360,"Cubic","Extrapolate=Linear","MultiX=Average","Skip=True","Sort=True")</f>
        <v>13.800827945187166</v>
      </c>
    </row>
    <row r="3361" spans="16:21" x14ac:dyDescent="0.25">
      <c r="P3361" s="10">
        <v>39400</v>
      </c>
      <c r="Q3361">
        <v>17.87133</v>
      </c>
      <c r="S3361" s="42">
        <f t="shared" ca="1" si="57"/>
        <v>49296</v>
      </c>
      <c r="T3361" s="43">
        <f ca="1">_xll.BInterpol('Base CDI'!$H$4:$H$28,'Base CDI'!$J$4:$J$29,S3361,"Cubic","Extrapolate=Linear","MultiX=Average","Skip=True","Sort=True")</f>
        <v>13.818812833479621</v>
      </c>
      <c r="U3361" s="43">
        <f ca="1">_xll.BInterpol('Base CDI'!$H$4:$H$28,'Base CDI'!$I$4:$I$29,S3361,"Cubic","Extrapolate=Linear","MultiX=Average","Skip=True","Sort=True")</f>
        <v>13.800777323353387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49297</v>
      </c>
      <c r="T3362" s="43">
        <f ca="1">_xll.BInterpol('Base CDI'!$H$4:$H$28,'Base CDI'!$J$4:$J$29,S3362,"Cubic","Extrapolate=Linear","MultiX=Average","Skip=True","Sort=True")</f>
        <v>13.818759699799045</v>
      </c>
      <c r="U3362" s="43">
        <f ca="1">_xll.BInterpol('Base CDI'!$H$4:$H$28,'Base CDI'!$I$4:$I$29,S3362,"Cubic","Extrapolate=Linear","MultiX=Average","Skip=True","Sort=True")</f>
        <v>13.800726550516899</v>
      </c>
    </row>
    <row r="3363" spans="16:21" x14ac:dyDescent="0.25">
      <c r="P3363" s="10">
        <v>39405</v>
      </c>
      <c r="Q3363">
        <v>17.88627</v>
      </c>
      <c r="S3363" s="42">
        <f t="shared" ca="1" si="57"/>
        <v>49298</v>
      </c>
      <c r="T3363" s="43">
        <f ca="1">_xll.BInterpol('Base CDI'!$H$4:$H$28,'Base CDI'!$J$4:$J$29,S3363,"Cubic","Extrapolate=Linear","MultiX=Average","Skip=True","Sort=True")</f>
        <v>13.818706414655425</v>
      </c>
      <c r="U3363" s="43">
        <f ca="1">_xll.BInterpol('Base CDI'!$H$4:$H$28,'Base CDI'!$I$4:$I$29,S3363,"Cubic","Extrapolate=Linear","MultiX=Average","Skip=True","Sort=True")</f>
        <v>13.800675626899984</v>
      </c>
    </row>
    <row r="3364" spans="16:21" x14ac:dyDescent="0.25">
      <c r="P3364" s="10">
        <v>39406</v>
      </c>
      <c r="Q3364">
        <v>17.89376</v>
      </c>
      <c r="S3364" s="42">
        <f t="shared" ca="1" si="57"/>
        <v>49299</v>
      </c>
      <c r="T3364" s="43">
        <f ca="1">_xll.BInterpol('Base CDI'!$H$4:$H$28,'Base CDI'!$J$4:$J$29,S3364,"Cubic","Extrapolate=Linear","MultiX=Average","Skip=True","Sort=True")</f>
        <v>13.818652978214361</v>
      </c>
      <c r="U3364" s="43">
        <f ca="1">_xll.BInterpol('Base CDI'!$H$4:$H$28,'Base CDI'!$I$4:$I$29,S3364,"Cubic","Extrapolate=Linear","MultiX=Average","Skip=True","Sort=True")</f>
        <v>13.800624552724924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49300</v>
      </c>
      <c r="T3365" s="43">
        <f ca="1">_xll.BInterpol('Base CDI'!$H$4:$H$28,'Base CDI'!$J$4:$J$29,S3365,"Cubic","Extrapolate=Linear","MultiX=Average","Skip=True","Sort=True")</f>
        <v>13.818599390641458</v>
      </c>
      <c r="U3365" s="43">
        <f ca="1">_xll.BInterpol('Base CDI'!$H$4:$H$28,'Base CDI'!$I$4:$I$29,S3365,"Cubic","Extrapolate=Linear","MultiX=Average","Skip=True","Sort=True")</f>
        <v>13.800573328214005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49301</v>
      </c>
      <c r="T3366" s="43">
        <f ca="1">_xll.BInterpol('Base CDI'!$H$4:$H$28,'Base CDI'!$J$4:$J$29,S3366,"Cubic","Extrapolate=Linear","MultiX=Average","Skip=True","Sort=True")</f>
        <v>13.818545652102314</v>
      </c>
      <c r="U3366" s="43">
        <f ca="1">_xll.BInterpol('Base CDI'!$H$4:$H$28,'Base CDI'!$I$4:$I$29,S3366,"Cubic","Extrapolate=Linear","MultiX=Average","Skip=True","Sort=True")</f>
        <v>13.800521953589508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49302</v>
      </c>
      <c r="T3367" s="43">
        <f ca="1">_xll.BInterpol('Base CDI'!$H$4:$H$28,'Base CDI'!$J$4:$J$29,S3367,"Cubic","Extrapolate=Linear","MultiX=Average","Skip=True","Sort=True")</f>
        <v>13.818491762762532</v>
      </c>
      <c r="U3367" s="43">
        <f ca="1">_xll.BInterpol('Base CDI'!$H$4:$H$28,'Base CDI'!$I$4:$I$29,S3367,"Cubic","Extrapolate=Linear","MultiX=Average","Skip=True","Sort=True")</f>
        <v>13.800470429073714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49303</v>
      </c>
      <c r="T3368" s="43">
        <f ca="1">_xll.BInterpol('Base CDI'!$H$4:$H$28,'Base CDI'!$J$4:$J$29,S3368,"Cubic","Extrapolate=Linear","MultiX=Average","Skip=True","Sort=True")</f>
        <v>13.818437722787712</v>
      </c>
      <c r="U3368" s="43">
        <f ca="1">_xll.BInterpol('Base CDI'!$H$4:$H$28,'Base CDI'!$I$4:$I$29,S3368,"Cubic","Extrapolate=Linear","MultiX=Average","Skip=True","Sort=True")</f>
        <v>13.800418754888909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49304</v>
      </c>
      <c r="T3369" s="43">
        <f ca="1">_xll.BInterpol('Base CDI'!$H$4:$H$28,'Base CDI'!$J$4:$J$29,S3369,"Cubic","Extrapolate=Linear","MultiX=Average","Skip=True","Sort=True")</f>
        <v>13.818383532343457</v>
      </c>
      <c r="U3369" s="43">
        <f ca="1">_xll.BInterpol('Base CDI'!$H$4:$H$28,'Base CDI'!$I$4:$I$29,S3369,"Cubic","Extrapolate=Linear","MultiX=Average","Skip=True","Sort=True")</f>
        <v>13.800366931257376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49305</v>
      </c>
      <c r="T3370" s="43">
        <f ca="1">_xll.BInterpol('Base CDI'!$H$4:$H$28,'Base CDI'!$J$4:$J$29,S3370,"Cubic","Extrapolate=Linear","MultiX=Average","Skip=True","Sort=True")</f>
        <v>13.818329191595367</v>
      </c>
      <c r="U3370" s="43">
        <f ca="1">_xll.BInterpol('Base CDI'!$H$4:$H$28,'Base CDI'!$I$4:$I$29,S3370,"Cubic","Extrapolate=Linear","MultiX=Average","Skip=True","Sort=True")</f>
        <v>13.800314958401396</v>
      </c>
    </row>
    <row r="3371" spans="16:21" x14ac:dyDescent="0.25">
      <c r="P3371" s="10">
        <v>39415</v>
      </c>
      <c r="Q3371">
        <v>17.94624</v>
      </c>
      <c r="S3371" s="42">
        <f t="shared" ca="1" si="57"/>
        <v>49306</v>
      </c>
      <c r="T3371" s="43">
        <f ca="1">_xll.BInterpol('Base CDI'!$H$4:$H$28,'Base CDI'!$J$4:$J$29,S3371,"Cubic","Extrapolate=Linear","MultiX=Average","Skip=True","Sort=True")</f>
        <v>13.818274700709047</v>
      </c>
      <c r="U3371" s="43">
        <f ca="1">_xll.BInterpol('Base CDI'!$H$4:$H$28,'Base CDI'!$I$4:$I$29,S3371,"Cubic","Extrapolate=Linear","MultiX=Average","Skip=True","Sort=True")</f>
        <v>13.800262836543254</v>
      </c>
    </row>
    <row r="3372" spans="16:21" x14ac:dyDescent="0.25">
      <c r="P3372" s="10">
        <v>39416</v>
      </c>
      <c r="Q3372">
        <v>17.95374</v>
      </c>
      <c r="S3372" s="42">
        <f t="shared" ca="1" si="57"/>
        <v>49307</v>
      </c>
      <c r="T3372" s="43">
        <f ca="1">_xll.BInterpol('Base CDI'!$H$4:$H$28,'Base CDI'!$J$4:$J$29,S3372,"Cubic","Extrapolate=Linear","MultiX=Average","Skip=True","Sort=True")</f>
        <v>13.818220059850093</v>
      </c>
      <c r="U3372" s="43">
        <f ca="1">_xll.BInterpol('Base CDI'!$H$4:$H$28,'Base CDI'!$I$4:$I$29,S3372,"Cubic","Extrapolate=Linear","MultiX=Average","Skip=True","Sort=True")</f>
        <v>13.800210565905232</v>
      </c>
    </row>
    <row r="3373" spans="16:21" x14ac:dyDescent="0.25">
      <c r="P3373" s="10">
        <v>39419</v>
      </c>
      <c r="Q3373">
        <v>17.96125</v>
      </c>
      <c r="S3373" s="42">
        <f t="shared" ca="1" si="57"/>
        <v>49308</v>
      </c>
      <c r="T3373" s="43">
        <f ca="1">_xll.BInterpol('Base CDI'!$H$4:$H$28,'Base CDI'!$J$4:$J$29,S3373,"Cubic","Extrapolate=Linear","MultiX=Average","Skip=True","Sort=True")</f>
        <v>13.818165269184112</v>
      </c>
      <c r="U3373" s="43">
        <f ca="1">_xll.BInterpol('Base CDI'!$H$4:$H$28,'Base CDI'!$I$4:$I$29,S3373,"Cubic","Extrapolate=Linear","MultiX=Average","Skip=True","Sort=True")</f>
        <v>13.800158146709611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49309</v>
      </c>
      <c r="T3374" s="43">
        <f ca="1">_xll.BInterpol('Base CDI'!$H$4:$H$28,'Base CDI'!$J$4:$J$29,S3374,"Cubic","Extrapolate=Linear","MultiX=Average","Skip=True","Sort=True")</f>
        <v>13.818110328876701</v>
      </c>
      <c r="U3374" s="43">
        <f ca="1">_xll.BInterpol('Base CDI'!$H$4:$H$28,'Base CDI'!$I$4:$I$29,S3374,"Cubic","Extrapolate=Linear","MultiX=Average","Skip=True","Sort=True")</f>
        <v>13.800105579178679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49310</v>
      </c>
      <c r="T3375" s="43">
        <f ca="1">_xll.BInterpol('Base CDI'!$H$4:$H$28,'Base CDI'!$J$4:$J$29,S3375,"Cubic","Extrapolate=Linear","MultiX=Average","Skip=True","Sort=True")</f>
        <v>13.818055239093463</v>
      </c>
      <c r="U3375" s="43">
        <f ca="1">_xll.BInterpol('Base CDI'!$H$4:$H$28,'Base CDI'!$I$4:$I$29,S3375,"Cubic","Extrapolate=Linear","MultiX=Average","Skip=True","Sort=True")</f>
        <v>13.800052863534713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49311</v>
      </c>
      <c r="T3376" s="43">
        <f ca="1">_xll.BInterpol('Base CDI'!$H$4:$H$28,'Base CDI'!$J$4:$J$29,S3376,"Cubic","Extrapolate=Linear","MultiX=Average","Skip=True","Sort=True")</f>
        <v>13.818</v>
      </c>
      <c r="U3376" s="43">
        <f ca="1">_xll.BInterpol('Base CDI'!$H$4:$H$28,'Base CDI'!$I$4:$I$29,S3376,"Cubic","Extrapolate=Linear","MultiX=Average","Skip=True","Sort=True")</f>
        <v>13.8</v>
      </c>
    </row>
    <row r="3377" spans="16:21" x14ac:dyDescent="0.25">
      <c r="P3377" s="10">
        <v>39423</v>
      </c>
      <c r="Q3377">
        <v>17.99136</v>
      </c>
      <c r="S3377" s="42">
        <f t="shared" ca="1" si="57"/>
        <v>49312</v>
      </c>
      <c r="T3377" s="43">
        <f ca="1">_xll.BInterpol('Base CDI'!$H$4:$H$28,'Base CDI'!$J$4:$J$29,S3377,"Cubic","Extrapolate=Linear","MultiX=Average","Skip=True","Sort=True")</f>
        <v>13.817944611768317</v>
      </c>
      <c r="U3377" s="43">
        <f ca="1">_xll.BInterpol('Base CDI'!$H$4:$H$28,'Base CDI'!$I$4:$I$29,S3377,"Cubic","Extrapolate=Linear","MultiX=Average","Skip=True","Sort=True")</f>
        <v>13.799946988793444</v>
      </c>
    </row>
    <row r="3378" spans="16:21" x14ac:dyDescent="0.25">
      <c r="P3378" s="10">
        <v>39426</v>
      </c>
      <c r="Q3378">
        <v>17.99888</v>
      </c>
      <c r="S3378" s="42">
        <f t="shared" ca="1" si="57"/>
        <v>49313</v>
      </c>
      <c r="T3378" s="43">
        <f ca="1">_xll.BInterpol('Base CDI'!$H$4:$H$28,'Base CDI'!$J$4:$J$29,S3378,"Cubic","Extrapolate=Linear","MultiX=Average","Skip=True","Sort=True")</f>
        <v>13.817889074596039</v>
      </c>
      <c r="U3378" s="43">
        <f ca="1">_xll.BInterpol('Base CDI'!$H$4:$H$28,'Base CDI'!$I$4:$I$29,S3378,"Cubic","Extrapolate=Linear","MultiX=Average","Skip=True","Sort=True")</f>
        <v>13.79989383012043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49314</v>
      </c>
      <c r="T3379" s="43">
        <f ca="1">_xll.BInterpol('Base CDI'!$H$4:$H$28,'Base CDI'!$J$4:$J$29,S3379,"Cubic","Extrapolate=Linear","MultiX=Average","Skip=True","Sort=True")</f>
        <v>13.817833388687193</v>
      </c>
      <c r="U3379" s="43">
        <f ca="1">_xll.BInterpol('Base CDI'!$H$4:$H$28,'Base CDI'!$I$4:$I$29,S3379,"Cubic","Extrapolate=Linear","MultiX=Average","Skip=True","Sort=True")</f>
        <v>13.79984052418297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49315</v>
      </c>
      <c r="T3380" s="43">
        <f ca="1">_xll.BInterpol('Base CDI'!$H$4:$H$28,'Base CDI'!$J$4:$J$29,S3380,"Cubic","Extrapolate=Linear","MultiX=Average","Skip=True","Sort=True")</f>
        <v>13.817777554245806</v>
      </c>
      <c r="U3380" s="43">
        <f ca="1">_xll.BInterpol('Base CDI'!$H$4:$H$28,'Base CDI'!$I$4:$I$29,S3380,"Cubic","Extrapolate=Linear","MultiX=Average","Skip=True","Sort=True")</f>
        <v>13.799787071183072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49316</v>
      </c>
      <c r="T3381" s="43">
        <f ca="1">_xll.BInterpol('Base CDI'!$H$4:$H$28,'Base CDI'!$J$4:$J$29,S3381,"Cubic","Extrapolate=Linear","MultiX=Average","Skip=True","Sort=True")</f>
        <v>13.817721571475911</v>
      </c>
      <c r="U3381" s="43">
        <f ca="1">_xll.BInterpol('Base CDI'!$H$4:$H$28,'Base CDI'!$I$4:$I$29,S3381,"Cubic","Extrapolate=Linear","MultiX=Average","Skip=True","Sort=True")</f>
        <v>13.799733471322742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49317</v>
      </c>
      <c r="T3382" s="43">
        <f ca="1">_xll.BInterpol('Base CDI'!$H$4:$H$28,'Base CDI'!$J$4:$J$29,S3382,"Cubic","Extrapolate=Linear","MultiX=Average","Skip=True","Sort=True")</f>
        <v>13.81766544058153</v>
      </c>
      <c r="U3382" s="43">
        <f ca="1">_xll.BInterpol('Base CDI'!$H$4:$H$28,'Base CDI'!$I$4:$I$29,S3382,"Cubic","Extrapolate=Linear","MultiX=Average","Skip=True","Sort=True")</f>
        <v>13.799679724803994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49318</v>
      </c>
      <c r="T3383" s="43">
        <f ca="1">_xll.BInterpol('Base CDI'!$H$4:$H$28,'Base CDI'!$J$4:$J$29,S3383,"Cubic","Extrapolate=Linear","MultiX=Average","Skip=True","Sort=True")</f>
        <v>13.817609161766697</v>
      </c>
      <c r="U3383" s="43">
        <f ca="1">_xll.BInterpol('Base CDI'!$H$4:$H$28,'Base CDI'!$I$4:$I$29,S3383,"Cubic","Extrapolate=Linear","MultiX=Average","Skip=True","Sort=True")</f>
        <v>13.799625831828832</v>
      </c>
    </row>
    <row r="3384" spans="16:21" x14ac:dyDescent="0.25">
      <c r="P3384" s="10">
        <v>39434</v>
      </c>
      <c r="Q3384">
        <v>18.044</v>
      </c>
      <c r="S3384" s="42">
        <f t="shared" ca="1" si="57"/>
        <v>49319</v>
      </c>
      <c r="T3384" s="43">
        <f ca="1">_xll.BInterpol('Base CDI'!$H$4:$H$28,'Base CDI'!$J$4:$J$29,S3384,"Cubic","Extrapolate=Linear","MultiX=Average","Skip=True","Sort=True")</f>
        <v>13.817552735235436</v>
      </c>
      <c r="U3384" s="43">
        <f ca="1">_xll.BInterpol('Base CDI'!$H$4:$H$28,'Base CDI'!$I$4:$I$29,S3384,"Cubic","Extrapolate=Linear","MultiX=Average","Skip=True","Sort=True")</f>
        <v>13.799571792599268</v>
      </c>
    </row>
    <row r="3385" spans="16:21" x14ac:dyDescent="0.25">
      <c r="P3385" s="10">
        <v>39435</v>
      </c>
      <c r="Q3385">
        <v>18.05153</v>
      </c>
      <c r="S3385" s="42">
        <f t="shared" ca="1" si="57"/>
        <v>49320</v>
      </c>
      <c r="T3385" s="43">
        <f ca="1">_xll.BInterpol('Base CDI'!$H$4:$H$28,'Base CDI'!$J$4:$J$29,S3385,"Cubic","Extrapolate=Linear","MultiX=Average","Skip=True","Sort=True")</f>
        <v>13.817496161191777</v>
      </c>
      <c r="U3385" s="43">
        <f ca="1">_xll.BInterpol('Base CDI'!$H$4:$H$28,'Base CDI'!$I$4:$I$29,S3385,"Cubic","Extrapolate=Linear","MultiX=Average","Skip=True","Sort=True")</f>
        <v>13.799517607317309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49321</v>
      </c>
      <c r="T3386" s="43">
        <f ca="1">_xll.BInterpol('Base CDI'!$H$4:$H$28,'Base CDI'!$J$4:$J$29,S3386,"Cubic","Extrapolate=Linear","MultiX=Average","Skip=True","Sort=True")</f>
        <v>13.817439439839747</v>
      </c>
      <c r="U3386" s="43">
        <f ca="1">_xll.BInterpol('Base CDI'!$H$4:$H$28,'Base CDI'!$I$4:$I$29,S3386,"Cubic","Extrapolate=Linear","MultiX=Average","Skip=True","Sort=True")</f>
        <v>13.799463276184964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49322</v>
      </c>
      <c r="T3387" s="43">
        <f ca="1">_xll.BInterpol('Base CDI'!$H$4:$H$28,'Base CDI'!$J$4:$J$29,S3387,"Cubic","Extrapolate=Linear","MultiX=Average","Skip=True","Sort=True")</f>
        <v>13.817382571383376</v>
      </c>
      <c r="U3387" s="43">
        <f ca="1">_xll.BInterpol('Base CDI'!$H$4:$H$28,'Base CDI'!$I$4:$I$29,S3387,"Cubic","Extrapolate=Linear","MultiX=Average","Skip=True","Sort=True")</f>
        <v>13.799408799404244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49323</v>
      </c>
      <c r="T3388" s="43">
        <f ca="1">_xll.BInterpol('Base CDI'!$H$4:$H$28,'Base CDI'!$J$4:$J$29,S3388,"Cubic","Extrapolate=Linear","MultiX=Average","Skip=True","Sort=True")</f>
        <v>13.817325556026692</v>
      </c>
      <c r="U3388" s="43">
        <f ca="1">_xll.BInterpol('Base CDI'!$H$4:$H$28,'Base CDI'!$I$4:$I$29,S3388,"Cubic","Extrapolate=Linear","MultiX=Average","Skip=True","Sort=True")</f>
        <v>13.799354177177154</v>
      </c>
    </row>
    <row r="3389" spans="16:21" x14ac:dyDescent="0.25">
      <c r="P3389" s="10">
        <v>39442</v>
      </c>
      <c r="Q3389">
        <v>18.08175</v>
      </c>
      <c r="S3389" s="42">
        <f t="shared" ca="1" si="57"/>
        <v>49324</v>
      </c>
      <c r="T3389" s="43">
        <f ca="1">_xll.BInterpol('Base CDI'!$H$4:$H$28,'Base CDI'!$J$4:$J$29,S3389,"Cubic","Extrapolate=Linear","MultiX=Average","Skip=True","Sort=True")</f>
        <v>13.817268393973722</v>
      </c>
      <c r="U3389" s="43">
        <f ca="1">_xll.BInterpol('Base CDI'!$H$4:$H$28,'Base CDI'!$I$4:$I$29,S3389,"Cubic","Extrapolate=Linear","MultiX=Average","Skip=True","Sort=True")</f>
        <v>13.799299409705707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49325</v>
      </c>
      <c r="T3390" s="43">
        <f ca="1">_xll.BInterpol('Base CDI'!$H$4:$H$28,'Base CDI'!$J$4:$J$29,S3390,"Cubic","Extrapolate=Linear","MultiX=Average","Skip=True","Sort=True")</f>
        <v>13.817211085428495</v>
      </c>
      <c r="U3390" s="43">
        <f ca="1">_xll.BInterpol('Base CDI'!$H$4:$H$28,'Base CDI'!$I$4:$I$29,S3390,"Cubic","Extrapolate=Linear","MultiX=Average","Skip=True","Sort=True")</f>
        <v>13.799244497191909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49326</v>
      </c>
      <c r="T3391" s="43">
        <f ca="1">_xll.BInterpol('Base CDI'!$H$4:$H$28,'Base CDI'!$J$4:$J$29,S3391,"Cubic","Extrapolate=Linear","MultiX=Average","Skip=True","Sort=True")</f>
        <v>13.817153630595039</v>
      </c>
      <c r="U3391" s="43">
        <f ca="1">_xll.BInterpol('Base CDI'!$H$4:$H$28,'Base CDI'!$I$4:$I$29,S3391,"Cubic","Extrapolate=Linear","MultiX=Average","Skip=True","Sort=True")</f>
        <v>13.79918943983777</v>
      </c>
    </row>
    <row r="3392" spans="16:21" x14ac:dyDescent="0.25">
      <c r="P3392" s="10">
        <v>39447</v>
      </c>
      <c r="Q3392">
        <v>18.10445</v>
      </c>
      <c r="S3392" s="42">
        <f t="shared" ca="1" si="57"/>
        <v>49327</v>
      </c>
      <c r="T3392" s="43">
        <f ca="1">_xll.BInterpol('Base CDI'!$H$4:$H$28,'Base CDI'!$J$4:$J$29,S3392,"Cubic","Extrapolate=Linear","MultiX=Average","Skip=True","Sort=True")</f>
        <v>13.817096029677382</v>
      </c>
      <c r="U3392" s="43">
        <f ca="1">_xll.BInterpol('Base CDI'!$H$4:$H$28,'Base CDI'!$I$4:$I$29,S3392,"Cubic","Extrapolate=Linear","MultiX=Average","Skip=True","Sort=True")</f>
        <v>13.799134237845299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49328</v>
      </c>
      <c r="T3393" s="43">
        <f ca="1">_xll.BInterpol('Base CDI'!$H$4:$H$28,'Base CDI'!$J$4:$J$29,S3393,"Cubic","Extrapolate=Linear","MultiX=Average","Skip=True","Sort=True")</f>
        <v>13.817038282879551</v>
      </c>
      <c r="U3393" s="43">
        <f ca="1">_xll.BInterpol('Base CDI'!$H$4:$H$28,'Base CDI'!$I$4:$I$29,S3393,"Cubic","Extrapolate=Linear","MultiX=Average","Skip=True","Sort=True")</f>
        <v>13.799078891416505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49329</v>
      </c>
      <c r="T3394" s="43">
        <f ca="1">_xll.BInterpol('Base CDI'!$H$4:$H$28,'Base CDI'!$J$4:$J$29,S3394,"Cubic","Extrapolate=Linear","MultiX=Average","Skip=True","Sort=True")</f>
        <v>13.816980390405577</v>
      </c>
      <c r="U3394" s="43">
        <f ca="1">_xll.BInterpol('Base CDI'!$H$4:$H$28,'Base CDI'!$I$4:$I$29,S3394,"Cubic","Extrapolate=Linear","MultiX=Average","Skip=True","Sort=True")</f>
        <v>13.799023400753395</v>
      </c>
    </row>
    <row r="3395" spans="16:21" x14ac:dyDescent="0.25">
      <c r="P3395" s="10">
        <v>39451</v>
      </c>
      <c r="Q3395">
        <v>18.12715</v>
      </c>
      <c r="S3395" s="42">
        <f t="shared" ca="1" si="57"/>
        <v>49330</v>
      </c>
      <c r="T3395" s="43">
        <f ca="1">_xll.BInterpol('Base CDI'!$H$4:$H$28,'Base CDI'!$J$4:$J$29,S3395,"Cubic","Extrapolate=Linear","MultiX=Average","Skip=True","Sort=True")</f>
        <v>13.816922352459487</v>
      </c>
      <c r="U3395" s="43">
        <f ca="1">_xll.BInterpol('Base CDI'!$H$4:$H$28,'Base CDI'!$I$4:$I$29,S3395,"Cubic","Extrapolate=Linear","MultiX=Average","Skip=True","Sort=True")</f>
        <v>13.798967766057979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49331</v>
      </c>
      <c r="T3396" s="43">
        <f ca="1">_xll.BInterpol('Base CDI'!$H$4:$H$28,'Base CDI'!$J$4:$J$29,S3396,"Cubic","Extrapolate=Linear","MultiX=Average","Skip=True","Sort=True")</f>
        <v>13.816864169245308</v>
      </c>
      <c r="U3396" s="43">
        <f ca="1">_xll.BInterpol('Base CDI'!$H$4:$H$28,'Base CDI'!$I$4:$I$29,S3396,"Cubic","Extrapolate=Linear","MultiX=Average","Skip=True","Sort=True")</f>
        <v>13.798911987532266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49332</v>
      </c>
      <c r="T3397" s="43">
        <f ca="1">_xll.BInterpol('Base CDI'!$H$4:$H$28,'Base CDI'!$J$4:$J$29,S3397,"Cubic","Extrapolate=Linear","MultiX=Average","Skip=True","Sort=True")</f>
        <v>13.816805840967071</v>
      </c>
      <c r="U3397" s="43">
        <f ca="1">_xll.BInterpol('Base CDI'!$H$4:$H$28,'Base CDI'!$I$4:$I$29,S3397,"Cubic","Extrapolate=Linear","MultiX=Average","Skip=True","Sort=True")</f>
        <v>13.798856065378265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49333</v>
      </c>
      <c r="T3398" s="43">
        <f ca="1">_xll.BInterpol('Base CDI'!$H$4:$H$28,'Base CDI'!$J$4:$J$29,S3398,"Cubic","Extrapolate=Linear","MultiX=Average","Skip=True","Sort=True")</f>
        <v>13.816747367828802</v>
      </c>
      <c r="U3398" s="43">
        <f ca="1">_xll.BInterpol('Base CDI'!$H$4:$H$28,'Base CDI'!$I$4:$I$29,S3398,"Cubic","Extrapolate=Linear","MultiX=Average","Skip=True","Sort=True")</f>
        <v>13.798799999797986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49334</v>
      </c>
      <c r="T3399" s="43">
        <f ca="1">_xll.BInterpol('Base CDI'!$H$4:$H$28,'Base CDI'!$J$4:$J$29,S3399,"Cubic","Extrapolate=Linear","MultiX=Average","Skip=True","Sort=True")</f>
        <v>13.816688750034528</v>
      </c>
      <c r="U3399" s="43">
        <f ca="1">_xll.BInterpol('Base CDI'!$H$4:$H$28,'Base CDI'!$I$4:$I$29,S3399,"Cubic","Extrapolate=Linear","MultiX=Average","Skip=True","Sort=True")</f>
        <v>13.798743790993434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49335</v>
      </c>
      <c r="T3400" s="43">
        <f ca="1">_xll.BInterpol('Base CDI'!$H$4:$H$28,'Base CDI'!$J$4:$J$29,S3400,"Cubic","Extrapolate=Linear","MultiX=Average","Skip=True","Sort=True")</f>
        <v>13.81662998778828</v>
      </c>
      <c r="U3400" s="43">
        <f ca="1">_xll.BInterpol('Base CDI'!$H$4:$H$28,'Base CDI'!$I$4:$I$29,S3400,"Cubic","Extrapolate=Linear","MultiX=Average","Skip=True","Sort=True")</f>
        <v>13.798687439166622</v>
      </c>
    </row>
    <row r="3401" spans="16:21" x14ac:dyDescent="0.25">
      <c r="P3401" s="10">
        <v>39461</v>
      </c>
      <c r="Q3401">
        <v>18.17258</v>
      </c>
      <c r="S3401" s="42">
        <f t="shared" ca="1" si="57"/>
        <v>49336</v>
      </c>
      <c r="T3401" s="43">
        <f ca="1">_xll.BInterpol('Base CDI'!$H$4:$H$28,'Base CDI'!$J$4:$J$29,S3401,"Cubic","Extrapolate=Linear","MultiX=Average","Skip=True","Sort=True")</f>
        <v>13.816571081294086</v>
      </c>
      <c r="U3401" s="43">
        <f ca="1">_xll.BInterpol('Base CDI'!$H$4:$H$28,'Base CDI'!$I$4:$I$29,S3401,"Cubic","Extrapolate=Linear","MultiX=Average","Skip=True","Sort=True")</f>
        <v>13.798630944519557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49337</v>
      </c>
      <c r="T3402" s="43">
        <f ca="1">_xll.BInterpol('Base CDI'!$H$4:$H$28,'Base CDI'!$J$4:$J$29,S3402,"Cubic","Extrapolate=Linear","MultiX=Average","Skip=True","Sort=True")</f>
        <v>13.816512030755971</v>
      </c>
      <c r="U3402" s="43">
        <f ca="1">_xll.BInterpol('Base CDI'!$H$4:$H$28,'Base CDI'!$I$4:$I$29,S3402,"Cubic","Extrapolate=Linear","MultiX=Average","Skip=True","Sort=True")</f>
        <v>13.798574307254249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49338</v>
      </c>
      <c r="T3403" s="43">
        <f ca="1">_xll.BInterpol('Base CDI'!$H$4:$H$28,'Base CDI'!$J$4:$J$29,S3403,"Cubic","Extrapolate=Linear","MultiX=Average","Skip=True","Sort=True")</f>
        <v>13.816452836377968</v>
      </c>
      <c r="U3403" s="43">
        <f ca="1">_xll.BInterpol('Base CDI'!$H$4:$H$28,'Base CDI'!$I$4:$I$29,S3403,"Cubic","Extrapolate=Linear","MultiX=Average","Skip=True","Sort=True")</f>
        <v>13.798517527572704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49339</v>
      </c>
      <c r="T3404" s="43">
        <f ca="1">_xll.BInterpol('Base CDI'!$H$4:$H$28,'Base CDI'!$J$4:$J$29,S3404,"Cubic","Extrapolate=Linear","MultiX=Average","Skip=True","Sort=True")</f>
        <v>13.816393498364102</v>
      </c>
      <c r="U3404" s="43">
        <f ca="1">_xll.BInterpol('Base CDI'!$H$4:$H$28,'Base CDI'!$I$4:$I$29,S3404,"Cubic","Extrapolate=Linear","MultiX=Average","Skip=True","Sort=True")</f>
        <v>13.798460605676935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49340</v>
      </c>
      <c r="T3405" s="43">
        <f ca="1">_xll.BInterpol('Base CDI'!$H$4:$H$28,'Base CDI'!$J$4:$J$29,S3405,"Cubic","Extrapolate=Linear","MultiX=Average","Skip=True","Sort=True")</f>
        <v>13.816334016918402</v>
      </c>
      <c r="U3405" s="43">
        <f ca="1">_xll.BInterpol('Base CDI'!$H$4:$H$28,'Base CDI'!$I$4:$I$29,S3405,"Cubic","Extrapolate=Linear","MultiX=Average","Skip=True","Sort=True")</f>
        <v>13.798403541768947</v>
      </c>
    </row>
    <row r="3406" spans="16:21" x14ac:dyDescent="0.25">
      <c r="P3406" s="10">
        <v>39468</v>
      </c>
      <c r="Q3406">
        <v>18.2105</v>
      </c>
      <c r="S3406" s="42">
        <f t="shared" ca="1" si="58"/>
        <v>49341</v>
      </c>
      <c r="T3406" s="43">
        <f ca="1">_xll.BInterpol('Base CDI'!$H$4:$H$28,'Base CDI'!$J$4:$J$29,S3406,"Cubic","Extrapolate=Linear","MultiX=Average","Skip=True","Sort=True")</f>
        <v>13.816274392244896</v>
      </c>
      <c r="U3406" s="43">
        <f ca="1">_xll.BInterpol('Base CDI'!$H$4:$H$28,'Base CDI'!$I$4:$I$29,S3406,"Cubic","Extrapolate=Linear","MultiX=Average","Skip=True","Sort=True")</f>
        <v>13.79834633605075</v>
      </c>
    </row>
    <row r="3407" spans="16:21" x14ac:dyDescent="0.25">
      <c r="P3407" s="10">
        <v>39469</v>
      </c>
      <c r="Q3407">
        <v>18.21809</v>
      </c>
      <c r="S3407" s="42">
        <f t="shared" ca="1" si="58"/>
        <v>49342</v>
      </c>
      <c r="T3407" s="43">
        <f ca="1">_xll.BInterpol('Base CDI'!$H$4:$H$28,'Base CDI'!$J$4:$J$29,S3407,"Cubic","Extrapolate=Linear","MultiX=Average","Skip=True","Sort=True")</f>
        <v>13.816214624547612</v>
      </c>
      <c r="U3407" s="43">
        <f ca="1">_xll.BInterpol('Base CDI'!$H$4:$H$28,'Base CDI'!$I$4:$I$29,S3407,"Cubic","Extrapolate=Linear","MultiX=Average","Skip=True","Sort=True")</f>
        <v>13.798288988724353</v>
      </c>
    </row>
    <row r="3408" spans="16:21" x14ac:dyDescent="0.25">
      <c r="P3408" s="10">
        <v>39470</v>
      </c>
      <c r="Q3408">
        <v>18.22569</v>
      </c>
      <c r="S3408" s="42">
        <f t="shared" ca="1" si="58"/>
        <v>49343</v>
      </c>
      <c r="T3408" s="43">
        <f ca="1">_xll.BInterpol('Base CDI'!$H$4:$H$28,'Base CDI'!$J$4:$J$29,S3408,"Cubic","Extrapolate=Linear","MultiX=Average","Skip=True","Sort=True")</f>
        <v>13.81615471403058</v>
      </c>
      <c r="U3408" s="43">
        <f ca="1">_xll.BInterpol('Base CDI'!$H$4:$H$28,'Base CDI'!$I$4:$I$29,S3408,"Cubic","Extrapolate=Linear","MultiX=Average","Skip=True","Sort=True")</f>
        <v>13.798231499991767</v>
      </c>
    </row>
    <row r="3409" spans="16:21" x14ac:dyDescent="0.25">
      <c r="P3409" s="10">
        <v>39471</v>
      </c>
      <c r="Q3409">
        <v>18.23329</v>
      </c>
      <c r="S3409" s="42">
        <f t="shared" ca="1" si="58"/>
        <v>49344</v>
      </c>
      <c r="T3409" s="43">
        <f ca="1">_xll.BInterpol('Base CDI'!$H$4:$H$28,'Base CDI'!$J$4:$J$29,S3409,"Cubic","Extrapolate=Linear","MultiX=Average","Skip=True","Sort=True")</f>
        <v>13.816094660897825</v>
      </c>
      <c r="U3409" s="43">
        <f ca="1">_xll.BInterpol('Base CDI'!$H$4:$H$28,'Base CDI'!$I$4:$I$29,S3409,"Cubic","Extrapolate=Linear","MultiX=Average","Skip=True","Sort=True")</f>
        <v>13.798173870054997</v>
      </c>
    </row>
    <row r="3410" spans="16:21" x14ac:dyDescent="0.25">
      <c r="P3410" s="10">
        <v>39472</v>
      </c>
      <c r="Q3410">
        <v>18.24091</v>
      </c>
      <c r="S3410" s="42">
        <f t="shared" ca="1" si="58"/>
        <v>49345</v>
      </c>
      <c r="T3410" s="43">
        <f ca="1">_xll.BInterpol('Base CDI'!$H$4:$H$28,'Base CDI'!$J$4:$J$29,S3410,"Cubic","Extrapolate=Linear","MultiX=Average","Skip=True","Sort=True")</f>
        <v>13.816034465353377</v>
      </c>
      <c r="U3410" s="43">
        <f ca="1">_xll.BInterpol('Base CDI'!$H$4:$H$28,'Base CDI'!$I$4:$I$29,S3410,"Cubic","Extrapolate=Linear","MultiX=Average","Skip=True","Sort=True")</f>
        <v>13.798116099116056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49346</v>
      </c>
      <c r="T3411" s="43">
        <f ca="1">_xll.BInterpol('Base CDI'!$H$4:$H$28,'Base CDI'!$J$4:$J$29,S3411,"Cubic","Extrapolate=Linear","MultiX=Average","Skip=True","Sort=True")</f>
        <v>13.815974127601265</v>
      </c>
      <c r="U3411" s="43">
        <f ca="1">_xll.BInterpol('Base CDI'!$H$4:$H$28,'Base CDI'!$I$4:$I$29,S3411,"Cubic","Extrapolate=Linear","MultiX=Average","Skip=True","Sort=True")</f>
        <v>13.798058187376949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49347</v>
      </c>
      <c r="T3412" s="43">
        <f ca="1">_xll.BInterpol('Base CDI'!$H$4:$H$28,'Base CDI'!$J$4:$J$29,S3412,"Cubic","Extrapolate=Linear","MultiX=Average","Skip=True","Sort=True")</f>
        <v>13.815913647845518</v>
      </c>
      <c r="U3412" s="43">
        <f ca="1">_xll.BInterpol('Base CDI'!$H$4:$H$28,'Base CDI'!$I$4:$I$29,S3412,"Cubic","Extrapolate=Linear","MultiX=Average","Skip=True","Sort=True")</f>
        <v>13.798000135039688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49348</v>
      </c>
      <c r="T3413" s="43">
        <f ca="1">_xll.BInterpol('Base CDI'!$H$4:$H$28,'Base CDI'!$J$4:$J$29,S3413,"Cubic","Extrapolate=Linear","MultiX=Average","Skip=True","Sort=True")</f>
        <v>13.81585302629016</v>
      </c>
      <c r="U3413" s="43">
        <f ca="1">_xll.BInterpol('Base CDI'!$H$4:$H$28,'Base CDI'!$I$4:$I$29,S3413,"Cubic","Extrapolate=Linear","MultiX=Average","Skip=True","Sort=True")</f>
        <v>13.797941942306279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49349</v>
      </c>
      <c r="T3414" s="43">
        <f ca="1">_xll.BInterpol('Base CDI'!$H$4:$H$28,'Base CDI'!$J$4:$J$29,S3414,"Cubic","Extrapolate=Linear","MultiX=Average","Skip=True","Sort=True")</f>
        <v>13.815792263139224</v>
      </c>
      <c r="U3414" s="43">
        <f ca="1">_xll.BInterpol('Base CDI'!$H$4:$H$28,'Base CDI'!$I$4:$I$29,S3414,"Cubic","Extrapolate=Linear","MultiX=Average","Skip=True","Sort=True")</f>
        <v>13.797883609378731</v>
      </c>
    </row>
    <row r="3415" spans="16:21" x14ac:dyDescent="0.25">
      <c r="P3415" s="10">
        <v>39479</v>
      </c>
      <c r="Q3415">
        <v>18.27901</v>
      </c>
      <c r="S3415" s="42">
        <f t="shared" ca="1" si="58"/>
        <v>49350</v>
      </c>
      <c r="T3415" s="43">
        <f ca="1">_xll.BInterpol('Base CDI'!$H$4:$H$28,'Base CDI'!$J$4:$J$29,S3415,"Cubic","Extrapolate=Linear","MultiX=Average","Skip=True","Sort=True")</f>
        <v>13.815731358596736</v>
      </c>
      <c r="U3415" s="43">
        <f ca="1">_xll.BInterpol('Base CDI'!$H$4:$H$28,'Base CDI'!$I$4:$I$29,S3415,"Cubic","Extrapolate=Linear","MultiX=Average","Skip=True","Sort=True")</f>
        <v>13.797825136459055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49351</v>
      </c>
      <c r="T3416" s="43">
        <f ca="1">_xll.BInterpol('Base CDI'!$H$4:$H$28,'Base CDI'!$J$4:$J$29,S3416,"Cubic","Extrapolate=Linear","MultiX=Average","Skip=True","Sort=True")</f>
        <v>13.815670312866724</v>
      </c>
      <c r="U3416" s="43">
        <f ca="1">_xll.BInterpol('Base CDI'!$H$4:$H$28,'Base CDI'!$I$4:$I$29,S3416,"Cubic","Extrapolate=Linear","MultiX=Average","Skip=True","Sort=True")</f>
        <v>13.79776652374926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49352</v>
      </c>
      <c r="T3417" s="43">
        <f ca="1">_xll.BInterpol('Base CDI'!$H$4:$H$28,'Base CDI'!$J$4:$J$29,S3417,"Cubic","Extrapolate=Linear","MultiX=Average","Skip=True","Sort=True")</f>
        <v>13.815609126153214</v>
      </c>
      <c r="U3417" s="43">
        <f ca="1">_xll.BInterpol('Base CDI'!$H$4:$H$28,'Base CDI'!$I$4:$I$29,S3417,"Cubic","Extrapolate=Linear","MultiX=Average","Skip=True","Sort=True")</f>
        <v>13.797707771451353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49353</v>
      </c>
      <c r="T3418" s="43">
        <f ca="1">_xll.BInterpol('Base CDI'!$H$4:$H$28,'Base CDI'!$J$4:$J$29,S3418,"Cubic","Extrapolate=Linear","MultiX=Average","Skip=True","Sort=True")</f>
        <v>13.815547798660239</v>
      </c>
      <c r="U3418" s="43">
        <f ca="1">_xll.BInterpol('Base CDI'!$H$4:$H$28,'Base CDI'!$I$4:$I$29,S3418,"Cubic","Extrapolate=Linear","MultiX=Average","Skip=True","Sort=True")</f>
        <v>13.797648879767344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49354</v>
      </c>
      <c r="T3419" s="43">
        <f ca="1">_xll.BInterpol('Base CDI'!$H$4:$H$28,'Base CDI'!$J$4:$J$29,S3419,"Cubic","Extrapolate=Linear","MultiX=Average","Skip=True","Sort=True")</f>
        <v>13.815486330591826</v>
      </c>
      <c r="U3419" s="43">
        <f ca="1">_xll.BInterpol('Base CDI'!$H$4:$H$28,'Base CDI'!$I$4:$I$29,S3419,"Cubic","Extrapolate=Linear","MultiX=Average","Skip=True","Sort=True")</f>
        <v>13.797589848899241</v>
      </c>
    </row>
    <row r="3420" spans="16:21" x14ac:dyDescent="0.25">
      <c r="P3420" s="10">
        <v>39490</v>
      </c>
      <c r="Q3420">
        <v>18.31719</v>
      </c>
      <c r="S3420" s="42">
        <f t="shared" ca="1" si="58"/>
        <v>49355</v>
      </c>
      <c r="T3420" s="43">
        <f ca="1">_xll.BInterpol('Base CDI'!$H$4:$H$28,'Base CDI'!$J$4:$J$29,S3420,"Cubic","Extrapolate=Linear","MultiX=Average","Skip=True","Sort=True")</f>
        <v>13.815424722152001</v>
      </c>
      <c r="U3420" s="43">
        <f ca="1">_xll.BInterpol('Base CDI'!$H$4:$H$28,'Base CDI'!$I$4:$I$29,S3420,"Cubic","Extrapolate=Linear","MultiX=Average","Skip=True","Sort=True")</f>
        <v>13.797530679049054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49356</v>
      </c>
      <c r="T3421" s="43">
        <f ca="1">_xll.BInterpol('Base CDI'!$H$4:$H$28,'Base CDI'!$J$4:$J$29,S3421,"Cubic","Extrapolate=Linear","MultiX=Average","Skip=True","Sort=True")</f>
        <v>13.815362973544794</v>
      </c>
      <c r="U3421" s="43">
        <f ca="1">_xll.BInterpol('Base CDI'!$H$4:$H$28,'Base CDI'!$I$4:$I$29,S3421,"Cubic","Extrapolate=Linear","MultiX=Average","Skip=True","Sort=True")</f>
        <v>13.797471370418789</v>
      </c>
    </row>
    <row r="3422" spans="16:21" x14ac:dyDescent="0.25">
      <c r="P3422" s="10">
        <v>39492</v>
      </c>
      <c r="Q3422">
        <v>18.33248</v>
      </c>
      <c r="S3422" s="42">
        <f t="shared" ca="1" si="58"/>
        <v>49357</v>
      </c>
      <c r="T3422" s="43">
        <f ca="1">_xll.BInterpol('Base CDI'!$H$4:$H$28,'Base CDI'!$J$4:$J$29,S3422,"Cubic","Extrapolate=Linear","MultiX=Average","Skip=True","Sort=True")</f>
        <v>13.81530108497423</v>
      </c>
      <c r="U3422" s="43">
        <f ca="1">_xll.BInterpol('Base CDI'!$H$4:$H$28,'Base CDI'!$I$4:$I$29,S3422,"Cubic","Extrapolate=Linear","MultiX=Average","Skip=True","Sort=True")</f>
        <v>13.797411923210458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49358</v>
      </c>
      <c r="T3423" s="43">
        <f ca="1">_xll.BInterpol('Base CDI'!$H$4:$H$28,'Base CDI'!$J$4:$J$29,S3423,"Cubic","Extrapolate=Linear","MultiX=Average","Skip=True","Sort=True")</f>
        <v>13.815239056644343</v>
      </c>
      <c r="U3423" s="43">
        <f ca="1">_xll.BInterpol('Base CDI'!$H$4:$H$28,'Base CDI'!$I$4:$I$29,S3423,"Cubic","Extrapolate=Linear","MultiX=Average","Skip=True","Sort=True")</f>
        <v>13.797352337626069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49359</v>
      </c>
      <c r="T3424" s="43">
        <f ca="1">_xll.BInterpol('Base CDI'!$H$4:$H$28,'Base CDI'!$J$4:$J$29,S3424,"Cubic","Extrapolate=Linear","MultiX=Average","Skip=True","Sort=True")</f>
        <v>13.815176888759156</v>
      </c>
      <c r="U3424" s="43">
        <f ca="1">_xll.BInterpol('Base CDI'!$H$4:$H$28,'Base CDI'!$I$4:$I$29,S3424,"Cubic","Extrapolate=Linear","MultiX=Average","Skip=True","Sort=True")</f>
        <v>13.797292613867631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49360</v>
      </c>
      <c r="T3425" s="43">
        <f ca="1">_xll.BInterpol('Base CDI'!$H$4:$H$28,'Base CDI'!$J$4:$J$29,S3425,"Cubic","Extrapolate=Linear","MultiX=Average","Skip=True","Sort=True")</f>
        <v>13.8151145815227</v>
      </c>
      <c r="U3425" s="43">
        <f ca="1">_xll.BInterpol('Base CDI'!$H$4:$H$28,'Base CDI'!$I$4:$I$29,S3425,"Cubic","Extrapolate=Linear","MultiX=Average","Skip=True","Sort=True")</f>
        <v>13.797232752137152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49361</v>
      </c>
      <c r="T3426" s="43">
        <f ca="1">_xll.BInterpol('Base CDI'!$H$4:$H$28,'Base CDI'!$J$4:$J$29,S3426,"Cubic","Extrapolate=Linear","MultiX=Average","Skip=True","Sort=True")</f>
        <v>13.815052135139004</v>
      </c>
      <c r="U3426" s="43">
        <f ca="1">_xll.BInterpol('Base CDI'!$H$4:$H$28,'Base CDI'!$I$4:$I$29,S3426,"Cubic","Extrapolate=Linear","MultiX=Average","Skip=True","Sort=True")</f>
        <v>13.797172752636641</v>
      </c>
    </row>
    <row r="3427" spans="16:21" x14ac:dyDescent="0.25">
      <c r="P3427" s="10">
        <v>39499</v>
      </c>
      <c r="Q3427">
        <v>18.37069</v>
      </c>
      <c r="S3427" s="42">
        <f t="shared" ca="1" si="58"/>
        <v>49362</v>
      </c>
      <c r="T3427" s="43">
        <f ca="1">_xll.BInterpol('Base CDI'!$H$4:$H$28,'Base CDI'!$J$4:$J$29,S3427,"Cubic","Extrapolate=Linear","MultiX=Average","Skip=True","Sort=True")</f>
        <v>13.814989549812092</v>
      </c>
      <c r="U3427" s="43">
        <f ca="1">_xll.BInterpol('Base CDI'!$H$4:$H$28,'Base CDI'!$I$4:$I$29,S3427,"Cubic","Extrapolate=Linear","MultiX=Average","Skip=True","Sort=True")</f>
        <v>13.797112615568107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49363</v>
      </c>
      <c r="T3428" s="43">
        <f ca="1">_xll.BInterpol('Base CDI'!$H$4:$H$28,'Base CDI'!$J$4:$J$29,S3428,"Cubic","Extrapolate=Linear","MultiX=Average","Skip=True","Sort=True")</f>
        <v>13.814926825745996</v>
      </c>
      <c r="U3428" s="43">
        <f ca="1">_xll.BInterpol('Base CDI'!$H$4:$H$28,'Base CDI'!$I$4:$I$29,S3428,"Cubic","Extrapolate=Linear","MultiX=Average","Skip=True","Sort=True")</f>
        <v>13.797052341133559</v>
      </c>
    </row>
    <row r="3429" spans="16:21" x14ac:dyDescent="0.25">
      <c r="P3429" s="10">
        <v>39503</v>
      </c>
      <c r="Q3429">
        <v>18.38598</v>
      </c>
      <c r="S3429" s="42">
        <f t="shared" ca="1" si="58"/>
        <v>49364</v>
      </c>
      <c r="T3429" s="43">
        <f ca="1">_xll.BInterpol('Base CDI'!$H$4:$H$28,'Base CDI'!$J$4:$J$29,S3429,"Cubic","Extrapolate=Linear","MultiX=Average","Skip=True","Sort=True")</f>
        <v>13.814863963144743</v>
      </c>
      <c r="U3429" s="43">
        <f ca="1">_xll.BInterpol('Base CDI'!$H$4:$H$28,'Base CDI'!$I$4:$I$29,S3429,"Cubic","Extrapolate=Linear","MultiX=Average","Skip=True","Sort=True")</f>
        <v>13.796991929535007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49365</v>
      </c>
      <c r="T3430" s="43">
        <f ca="1">_xll.BInterpol('Base CDI'!$H$4:$H$28,'Base CDI'!$J$4:$J$29,S3430,"Cubic","Extrapolate=Linear","MultiX=Average","Skip=True","Sort=True")</f>
        <v>13.814800962212361</v>
      </c>
      <c r="U3430" s="43">
        <f ca="1">_xll.BInterpol('Base CDI'!$H$4:$H$28,'Base CDI'!$I$4:$I$29,S3430,"Cubic","Extrapolate=Linear","MultiX=Average","Skip=True","Sort=True")</f>
        <v>13.796931380974458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49366</v>
      </c>
      <c r="T3431" s="43">
        <f ca="1">_xll.BInterpol('Base CDI'!$H$4:$H$28,'Base CDI'!$J$4:$J$29,S3431,"Cubic","Extrapolate=Linear","MultiX=Average","Skip=True","Sort=True")</f>
        <v>13.81473782315288</v>
      </c>
      <c r="U3431" s="43">
        <f ca="1">_xll.BInterpol('Base CDI'!$H$4:$H$28,'Base CDI'!$I$4:$I$29,S3431,"Cubic","Extrapolate=Linear","MultiX=Average","Skip=True","Sort=True")</f>
        <v>13.79687069565392</v>
      </c>
    </row>
    <row r="3432" spans="16:21" x14ac:dyDescent="0.25">
      <c r="P3432" s="10">
        <v>39506</v>
      </c>
      <c r="Q3432">
        <v>18.40897</v>
      </c>
      <c r="S3432" s="42">
        <f t="shared" ca="1" si="58"/>
        <v>49367</v>
      </c>
      <c r="T3432" s="43">
        <f ca="1">_xll.BInterpol('Base CDI'!$H$4:$H$28,'Base CDI'!$J$4:$J$29,S3432,"Cubic","Extrapolate=Linear","MultiX=Average","Skip=True","Sort=True")</f>
        <v>13.814674546170325</v>
      </c>
      <c r="U3432" s="43">
        <f ca="1">_xll.BInterpol('Base CDI'!$H$4:$H$28,'Base CDI'!$I$4:$I$29,S3432,"Cubic","Extrapolate=Linear","MultiX=Average","Skip=True","Sort=True")</f>
        <v>13.796809873775405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49368</v>
      </c>
      <c r="T3433" s="43">
        <f ca="1">_xll.BInterpol('Base CDI'!$H$4:$H$28,'Base CDI'!$J$4:$J$29,S3433,"Cubic","Extrapolate=Linear","MultiX=Average","Skip=True","Sort=True")</f>
        <v>13.814611131468727</v>
      </c>
      <c r="U3433" s="43">
        <f ca="1">_xll.BInterpol('Base CDI'!$H$4:$H$28,'Base CDI'!$I$4:$I$29,S3433,"Cubic","Extrapolate=Linear","MultiX=Average","Skip=True","Sort=True")</f>
        <v>13.79674891554092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49369</v>
      </c>
      <c r="T3434" s="43">
        <f ca="1">_xll.BInterpol('Base CDI'!$H$4:$H$28,'Base CDI'!$J$4:$J$29,S3434,"Cubic","Extrapolate=Linear","MultiX=Average","Skip=True","Sort=True")</f>
        <v>13.814547579252112</v>
      </c>
      <c r="U3434" s="43">
        <f ca="1">_xll.BInterpol('Base CDI'!$H$4:$H$28,'Base CDI'!$I$4:$I$29,S3434,"Cubic","Extrapolate=Linear","MultiX=Average","Skip=True","Sort=True")</f>
        <v>13.796687821152474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49370</v>
      </c>
      <c r="T3435" s="43">
        <f ca="1">_xll.BInterpol('Base CDI'!$H$4:$H$28,'Base CDI'!$J$4:$J$29,S3435,"Cubic","Extrapolate=Linear","MultiX=Average","Skip=True","Sort=True")</f>
        <v>13.814483889724512</v>
      </c>
      <c r="U3435" s="43">
        <f ca="1">_xll.BInterpol('Base CDI'!$H$4:$H$28,'Base CDI'!$I$4:$I$29,S3435,"Cubic","Extrapolate=Linear","MultiX=Average","Skip=True","Sort=True")</f>
        <v>13.796626590812076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49371</v>
      </c>
      <c r="T3436" s="43">
        <f ca="1">_xll.BInterpol('Base CDI'!$H$4:$H$28,'Base CDI'!$J$4:$J$29,S3436,"Cubic","Extrapolate=Linear","MultiX=Average","Skip=True","Sort=True")</f>
        <v>13.814420063089949</v>
      </c>
      <c r="U3436" s="43">
        <f ca="1">_xll.BInterpol('Base CDI'!$H$4:$H$28,'Base CDI'!$I$4:$I$29,S3436,"Cubic","Extrapolate=Linear","MultiX=Average","Skip=True","Sort=True")</f>
        <v>13.796565224721736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49372</v>
      </c>
      <c r="T3437" s="43">
        <f ca="1">_xll.BInterpol('Base CDI'!$H$4:$H$28,'Base CDI'!$J$4:$J$29,S3437,"Cubic","Extrapolate=Linear","MultiX=Average","Skip=True","Sort=True")</f>
        <v>13.814356099552457</v>
      </c>
      <c r="U3437" s="43">
        <f ca="1">_xll.BInterpol('Base CDI'!$H$4:$H$28,'Base CDI'!$I$4:$I$29,S3437,"Cubic","Extrapolate=Linear","MultiX=Average","Skip=True","Sort=True")</f>
        <v>13.796503723083461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49373</v>
      </c>
      <c r="T3438" s="43">
        <f ca="1">_xll.BInterpol('Base CDI'!$H$4:$H$28,'Base CDI'!$J$4:$J$29,S3438,"Cubic","Extrapolate=Linear","MultiX=Average","Skip=True","Sort=True")</f>
        <v>13.814291999316062</v>
      </c>
      <c r="U3438" s="43">
        <f ca="1">_xll.BInterpol('Base CDI'!$H$4:$H$28,'Base CDI'!$I$4:$I$29,S3438,"Cubic","Extrapolate=Linear","MultiX=Average","Skip=True","Sort=True")</f>
        <v>13.796442086099258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49374</v>
      </c>
      <c r="T3439" s="43">
        <f ca="1">_xll.BInterpol('Base CDI'!$H$4:$H$28,'Base CDI'!$J$4:$J$29,S3439,"Cubic","Extrapolate=Linear","MultiX=Average","Skip=True","Sort=True")</f>
        <v>13.814227762584792</v>
      </c>
      <c r="U3439" s="43">
        <f ca="1">_xll.BInterpol('Base CDI'!$H$4:$H$28,'Base CDI'!$I$4:$I$29,S3439,"Cubic","Extrapolate=Linear","MultiX=Average","Skip=True","Sort=True")</f>
        <v>13.796380313971142</v>
      </c>
    </row>
    <row r="3440" spans="16:21" x14ac:dyDescent="0.25">
      <c r="P3440" s="10">
        <v>39518</v>
      </c>
      <c r="Q3440">
        <v>18.47052</v>
      </c>
      <c r="S3440" s="42">
        <f t="shared" ca="1" si="58"/>
        <v>49375</v>
      </c>
      <c r="T3440" s="43">
        <f ca="1">_xll.BInterpol('Base CDI'!$H$4:$H$28,'Base CDI'!$J$4:$J$29,S3440,"Cubic","Extrapolate=Linear","MultiX=Average","Skip=True","Sort=True")</f>
        <v>13.814163389562674</v>
      </c>
      <c r="U3440" s="43">
        <f ca="1">_xll.BInterpol('Base CDI'!$H$4:$H$28,'Base CDI'!$I$4:$I$29,S3440,"Cubic","Extrapolate=Linear","MultiX=Average","Skip=True","Sort=True")</f>
        <v>13.796318406901115</v>
      </c>
    </row>
    <row r="3441" spans="16:21" x14ac:dyDescent="0.25">
      <c r="P3441" s="10">
        <v>39519</v>
      </c>
      <c r="Q3441">
        <v>18.47824</v>
      </c>
      <c r="S3441" s="42">
        <f t="shared" ca="1" si="58"/>
        <v>49376</v>
      </c>
      <c r="T3441" s="43">
        <f ca="1">_xll.BInterpol('Base CDI'!$H$4:$H$28,'Base CDI'!$J$4:$J$29,S3441,"Cubic","Extrapolate=Linear","MultiX=Average","Skip=True","Sort=True")</f>
        <v>13.81409888045374</v>
      </c>
      <c r="U3441" s="43">
        <f ca="1">_xll.BInterpol('Base CDI'!$H$4:$H$28,'Base CDI'!$I$4:$I$29,S3441,"Cubic","Extrapolate=Linear","MultiX=Average","Skip=True","Sort=True")</f>
        <v>13.796256365091191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49377</v>
      </c>
      <c r="T3442" s="43">
        <f ca="1">_xll.BInterpol('Base CDI'!$H$4:$H$28,'Base CDI'!$J$4:$J$29,S3442,"Cubic","Extrapolate=Linear","MultiX=Average","Skip=True","Sort=True")</f>
        <v>13.814034235462014</v>
      </c>
      <c r="U3442" s="43">
        <f ca="1">_xll.BInterpol('Base CDI'!$H$4:$H$28,'Base CDI'!$I$4:$I$29,S3442,"Cubic","Extrapolate=Linear","MultiX=Average","Skip=True","Sort=True")</f>
        <v>13.796194188743375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49378</v>
      </c>
      <c r="T3443" s="43">
        <f ca="1">_xll.BInterpol('Base CDI'!$H$4:$H$28,'Base CDI'!$J$4:$J$29,S3443,"Cubic","Extrapolate=Linear","MultiX=Average","Skip=True","Sort=True")</f>
        <v>13.813969454791527</v>
      </c>
      <c r="U3443" s="43">
        <f ca="1">_xll.BInterpol('Base CDI'!$H$4:$H$28,'Base CDI'!$I$4:$I$29,S3443,"Cubic","Extrapolate=Linear","MultiX=Average","Skip=True","Sort=True")</f>
        <v>13.796131878059679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49379</v>
      </c>
      <c r="T3444" s="43">
        <f ca="1">_xll.BInterpol('Base CDI'!$H$4:$H$28,'Base CDI'!$J$4:$J$29,S3444,"Cubic","Extrapolate=Linear","MultiX=Average","Skip=True","Sort=True")</f>
        <v>13.813904538646307</v>
      </c>
      <c r="U3444" s="43">
        <f ca="1">_xll.BInterpol('Base CDI'!$H$4:$H$28,'Base CDI'!$I$4:$I$29,S3444,"Cubic","Extrapolate=Linear","MultiX=Average","Skip=True","Sort=True")</f>
        <v>13.79606943324211</v>
      </c>
    </row>
    <row r="3445" spans="16:21" x14ac:dyDescent="0.25">
      <c r="P3445" s="10">
        <v>39525</v>
      </c>
      <c r="Q3445">
        <v>18.5091</v>
      </c>
      <c r="S3445" s="42">
        <f t="shared" ca="1" si="58"/>
        <v>49380</v>
      </c>
      <c r="T3445" s="43">
        <f ca="1">_xll.BInterpol('Base CDI'!$H$4:$H$28,'Base CDI'!$J$4:$J$29,S3445,"Cubic","Extrapolate=Linear","MultiX=Average","Skip=True","Sort=True")</f>
        <v>13.81383948723038</v>
      </c>
      <c r="U3445" s="43">
        <f ca="1">_xll.BInterpol('Base CDI'!$H$4:$H$28,'Base CDI'!$I$4:$I$29,S3445,"Cubic","Extrapolate=Linear","MultiX=Average","Skip=True","Sort=True")</f>
        <v>13.796006854492678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49381</v>
      </c>
      <c r="T3446" s="43">
        <f ca="1">_xll.BInterpol('Base CDI'!$H$4:$H$28,'Base CDI'!$J$4:$J$29,S3446,"Cubic","Extrapolate=Linear","MultiX=Average","Skip=True","Sort=True")</f>
        <v>13.813774300747777</v>
      </c>
      <c r="U3446" s="43">
        <f ca="1">_xll.BInterpol('Base CDI'!$H$4:$H$28,'Base CDI'!$I$4:$I$29,S3446,"Cubic","Extrapolate=Linear","MultiX=Average","Skip=True","Sort=True")</f>
        <v>13.79594414201339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49382</v>
      </c>
      <c r="T3447" s="43">
        <f ca="1">_xll.BInterpol('Base CDI'!$H$4:$H$28,'Base CDI'!$J$4:$J$29,S3447,"Cubic","Extrapolate=Linear","MultiX=Average","Skip=True","Sort=True")</f>
        <v>13.813708979402524</v>
      </c>
      <c r="U3447" s="43">
        <f ca="1">_xll.BInterpol('Base CDI'!$H$4:$H$28,'Base CDI'!$I$4:$I$29,S3447,"Cubic","Extrapolate=Linear","MultiX=Average","Skip=True","Sort=True")</f>
        <v>13.795881296006256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49383</v>
      </c>
      <c r="T3448" s="43">
        <f ca="1">_xll.BInterpol('Base CDI'!$H$4:$H$28,'Base CDI'!$J$4:$J$29,S3448,"Cubic","Extrapolate=Linear","MultiX=Average","Skip=True","Sort=True")</f>
        <v>13.81364352339865</v>
      </c>
      <c r="U3448" s="43">
        <f ca="1">_xll.BInterpol('Base CDI'!$H$4:$H$28,'Base CDI'!$I$4:$I$29,S3448,"Cubic","Extrapolate=Linear","MultiX=Average","Skip=True","Sort=True")</f>
        <v>13.795818316673286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49384</v>
      </c>
      <c r="T3449" s="43">
        <f ca="1">_xll.BInterpol('Base CDI'!$H$4:$H$28,'Base CDI'!$J$4:$J$29,S3449,"Cubic","Extrapolate=Linear","MultiX=Average","Skip=True","Sort=True")</f>
        <v>13.813577932940184</v>
      </c>
      <c r="U3449" s="43">
        <f ca="1">_xll.BInterpol('Base CDI'!$H$4:$H$28,'Base CDI'!$I$4:$I$29,S3449,"Cubic","Extrapolate=Linear","MultiX=Average","Skip=True","Sort=True")</f>
        <v>13.795755204216487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49385</v>
      </c>
      <c r="T3450" s="43">
        <f ca="1">_xll.BInterpol('Base CDI'!$H$4:$H$28,'Base CDI'!$J$4:$J$29,S3450,"Cubic","Extrapolate=Linear","MultiX=Average","Skip=True","Sort=True")</f>
        <v>13.813512208231154</v>
      </c>
      <c r="U3450" s="43">
        <f ca="1">_xll.BInterpol('Base CDI'!$H$4:$H$28,'Base CDI'!$I$4:$I$29,S3450,"Cubic","Extrapolate=Linear","MultiX=Average","Skip=True","Sort=True")</f>
        <v>13.795691958837869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49386</v>
      </c>
      <c r="T3451" s="43">
        <f ca="1">_xll.BInterpol('Base CDI'!$H$4:$H$28,'Base CDI'!$J$4:$J$29,S3451,"Cubic","Extrapolate=Linear","MultiX=Average","Skip=True","Sort=True")</f>
        <v>13.813446349475587</v>
      </c>
      <c r="U3451" s="43">
        <f ca="1">_xll.BInterpol('Base CDI'!$H$4:$H$28,'Base CDI'!$I$4:$I$29,S3451,"Cubic","Extrapolate=Linear","MultiX=Average","Skip=True","Sort=True")</f>
        <v>13.795628580739439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49387</v>
      </c>
      <c r="T3452" s="43">
        <f ca="1">_xll.BInterpol('Base CDI'!$H$4:$H$28,'Base CDI'!$J$4:$J$29,S3452,"Cubic","Extrapolate=Linear","MultiX=Average","Skip=True","Sort=True")</f>
        <v>13.813380356877511</v>
      </c>
      <c r="U3452" s="43">
        <f ca="1">_xll.BInterpol('Base CDI'!$H$4:$H$28,'Base CDI'!$I$4:$I$29,S3452,"Cubic","Extrapolate=Linear","MultiX=Average","Skip=True","Sort=True")</f>
        <v>13.795565070123208</v>
      </c>
    </row>
    <row r="3453" spans="16:21" x14ac:dyDescent="0.25">
      <c r="P3453" s="10">
        <v>39538</v>
      </c>
      <c r="Q3453">
        <v>18.57103</v>
      </c>
      <c r="S3453" s="42">
        <f t="shared" ca="1" si="58"/>
        <v>49388</v>
      </c>
      <c r="T3453" s="43">
        <f ca="1">_xll.BInterpol('Base CDI'!$H$4:$H$28,'Base CDI'!$J$4:$J$29,S3453,"Cubic","Extrapolate=Linear","MultiX=Average","Skip=True","Sort=True")</f>
        <v>13.813314230640957</v>
      </c>
      <c r="U3453" s="43">
        <f ca="1">_xll.BInterpol('Base CDI'!$H$4:$H$28,'Base CDI'!$I$4:$I$29,S3453,"Cubic","Extrapolate=Linear","MultiX=Average","Skip=True","Sort=True")</f>
        <v>13.795501427191185</v>
      </c>
    </row>
    <row r="3454" spans="16:21" x14ac:dyDescent="0.25">
      <c r="P3454" s="10">
        <v>39539</v>
      </c>
      <c r="Q3454">
        <v>18.57883</v>
      </c>
      <c r="S3454" s="42">
        <f t="shared" ca="1" si="58"/>
        <v>49389</v>
      </c>
      <c r="T3454" s="43">
        <f ca="1">_xll.BInterpol('Base CDI'!$H$4:$H$28,'Base CDI'!$J$4:$J$29,S3454,"Cubic","Extrapolate=Linear","MultiX=Average","Skip=True","Sort=True")</f>
        <v>13.81324797096995</v>
      </c>
      <c r="U3454" s="43">
        <f ca="1">_xll.BInterpol('Base CDI'!$H$4:$H$28,'Base CDI'!$I$4:$I$29,S3454,"Cubic","Extrapolate=Linear","MultiX=Average","Skip=True","Sort=True")</f>
        <v>13.795437652145377</v>
      </c>
    </row>
    <row r="3455" spans="16:21" x14ac:dyDescent="0.25">
      <c r="P3455" s="10">
        <v>39540</v>
      </c>
      <c r="Q3455">
        <v>18.58661</v>
      </c>
      <c r="S3455" s="42">
        <f t="shared" ca="1" si="58"/>
        <v>49390</v>
      </c>
      <c r="T3455" s="43">
        <f ca="1">_xll.BInterpol('Base CDI'!$H$4:$H$28,'Base CDI'!$J$4:$J$29,S3455,"Cubic","Extrapolate=Linear","MultiX=Average","Skip=True","Sort=True")</f>
        <v>13.813181578068521</v>
      </c>
      <c r="U3455" s="43">
        <f ca="1">_xll.BInterpol('Base CDI'!$H$4:$H$28,'Base CDI'!$I$4:$I$29,S3455,"Cubic","Extrapolate=Linear","MultiX=Average","Skip=True","Sort=True")</f>
        <v>13.795373745187796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49391</v>
      </c>
      <c r="T3456" s="43">
        <f ca="1">_xll.BInterpol('Base CDI'!$H$4:$H$28,'Base CDI'!$J$4:$J$29,S3456,"Cubic","Extrapolate=Linear","MultiX=Average","Skip=True","Sort=True")</f>
        <v>13.813115052140697</v>
      </c>
      <c r="U3456" s="43">
        <f ca="1">_xll.BInterpol('Base CDI'!$H$4:$H$28,'Base CDI'!$I$4:$I$29,S3456,"Cubic","Extrapolate=Linear","MultiX=Average","Skip=True","Sort=True")</f>
        <v>13.795309706520445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49392</v>
      </c>
      <c r="T3457" s="43">
        <f ca="1">_xll.BInterpol('Base CDI'!$H$4:$H$28,'Base CDI'!$J$4:$J$29,S3457,"Cubic","Extrapolate=Linear","MultiX=Average","Skip=True","Sort=True")</f>
        <v>13.813048393390506</v>
      </c>
      <c r="U3457" s="43">
        <f ca="1">_xll.BInterpol('Base CDI'!$H$4:$H$28,'Base CDI'!$I$4:$I$29,S3457,"Cubic","Extrapolate=Linear","MultiX=Average","Skip=True","Sort=True")</f>
        <v>13.795245536345339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49393</v>
      </c>
      <c r="T3458" s="43">
        <f ca="1">_xll.BInterpol('Base CDI'!$H$4:$H$28,'Base CDI'!$J$4:$J$29,S3458,"Cubic","Extrapolate=Linear","MultiX=Average","Skip=True","Sort=True")</f>
        <v>13.812981602021974</v>
      </c>
      <c r="U3458" s="43">
        <f ca="1">_xll.BInterpol('Base CDI'!$H$4:$H$28,'Base CDI'!$I$4:$I$29,S3458,"Cubic","Extrapolate=Linear","MultiX=Average","Skip=True","Sort=True")</f>
        <v>13.795181234864485</v>
      </c>
    </row>
    <row r="3459" spans="16:21" x14ac:dyDescent="0.25">
      <c r="P3459" s="10">
        <v>39546</v>
      </c>
      <c r="Q3459">
        <v>18.61778</v>
      </c>
      <c r="S3459" s="42">
        <f t="shared" ca="1" si="58"/>
        <v>49394</v>
      </c>
      <c r="T3459" s="43">
        <f ca="1">_xll.BInterpol('Base CDI'!$H$4:$H$28,'Base CDI'!$J$4:$J$29,S3459,"Cubic","Extrapolate=Linear","MultiX=Average","Skip=True","Sort=True")</f>
        <v>13.812914678239133</v>
      </c>
      <c r="U3459" s="43">
        <f ca="1">_xll.BInterpol('Base CDI'!$H$4:$H$28,'Base CDI'!$I$4:$I$29,S3459,"Cubic","Extrapolate=Linear","MultiX=Average","Skip=True","Sort=True")</f>
        <v>13.795116802279889</v>
      </c>
    </row>
    <row r="3460" spans="16:21" x14ac:dyDescent="0.25">
      <c r="P3460" s="10">
        <v>39547</v>
      </c>
      <c r="Q3460">
        <v>18.62557</v>
      </c>
      <c r="S3460" s="42">
        <f t="shared" ca="1" si="58"/>
        <v>49395</v>
      </c>
      <c r="T3460" s="43">
        <f ca="1">_xll.BInterpol('Base CDI'!$H$4:$H$28,'Base CDI'!$J$4:$J$29,S3460,"Cubic","Extrapolate=Linear","MultiX=Average","Skip=True","Sort=True")</f>
        <v>13.812847622246011</v>
      </c>
      <c r="U3460" s="43">
        <f ca="1">_xll.BInterpol('Base CDI'!$H$4:$H$28,'Base CDI'!$I$4:$I$29,S3460,"Cubic","Extrapolate=Linear","MultiX=Average","Skip=True","Sort=True")</f>
        <v>13.795052238793563</v>
      </c>
    </row>
    <row r="3461" spans="16:21" x14ac:dyDescent="0.25">
      <c r="P3461" s="10">
        <v>39548</v>
      </c>
      <c r="Q3461">
        <v>18.63335</v>
      </c>
      <c r="S3461" s="42">
        <f t="shared" ca="1" si="58"/>
        <v>49396</v>
      </c>
      <c r="T3461" s="43">
        <f ca="1">_xll.BInterpol('Base CDI'!$H$4:$H$28,'Base CDI'!$J$4:$J$29,S3461,"Cubic","Extrapolate=Linear","MultiX=Average","Skip=True","Sort=True")</f>
        <v>13.812780434246633</v>
      </c>
      <c r="U3461" s="43">
        <f ca="1">_xll.BInterpol('Base CDI'!$H$4:$H$28,'Base CDI'!$I$4:$I$29,S3461,"Cubic","Extrapolate=Linear","MultiX=Average","Skip=True","Sort=True")</f>
        <v>13.794987544607514</v>
      </c>
    </row>
    <row r="3462" spans="16:21" x14ac:dyDescent="0.25">
      <c r="P3462" s="10">
        <v>39549</v>
      </c>
      <c r="Q3462">
        <v>18.64114</v>
      </c>
      <c r="S3462" s="42">
        <f t="shared" ca="1" si="58"/>
        <v>49397</v>
      </c>
      <c r="T3462" s="43">
        <f ca="1">_xll.BInterpol('Base CDI'!$H$4:$H$28,'Base CDI'!$J$4:$J$29,S3462,"Cubic","Extrapolate=Linear","MultiX=Average","Skip=True","Sort=True")</f>
        <v>13.81271311444503</v>
      </c>
      <c r="U3462" s="43">
        <f ca="1">_xll.BInterpol('Base CDI'!$H$4:$H$28,'Base CDI'!$I$4:$I$29,S3462,"Cubic","Extrapolate=Linear","MultiX=Average","Skip=True","Sort=True")</f>
        <v>13.794922719923752</v>
      </c>
    </row>
    <row r="3463" spans="16:21" x14ac:dyDescent="0.25">
      <c r="P3463" s="10">
        <v>39552</v>
      </c>
      <c r="Q3463">
        <v>18.64893</v>
      </c>
      <c r="S3463" s="42">
        <f t="shared" ca="1" si="58"/>
        <v>49398</v>
      </c>
      <c r="T3463" s="43">
        <f ca="1">_xll.BInterpol('Base CDI'!$H$4:$H$28,'Base CDI'!$J$4:$J$29,S3463,"Cubic","Extrapolate=Linear","MultiX=Average","Skip=True","Sort=True")</f>
        <v>13.812645663045229</v>
      </c>
      <c r="U3463" s="43">
        <f ca="1">_xll.BInterpol('Base CDI'!$H$4:$H$28,'Base CDI'!$I$4:$I$29,S3463,"Cubic","Extrapolate=Linear","MultiX=Average","Skip=True","Sort=True")</f>
        <v>13.794857764944286</v>
      </c>
    </row>
    <row r="3464" spans="16:21" x14ac:dyDescent="0.25">
      <c r="P3464" s="10">
        <v>39553</v>
      </c>
      <c r="Q3464">
        <v>18.65673</v>
      </c>
      <c r="S3464" s="42">
        <f t="shared" ca="1" si="58"/>
        <v>49399</v>
      </c>
      <c r="T3464" s="43">
        <f ca="1">_xll.BInterpol('Base CDI'!$H$4:$H$28,'Base CDI'!$J$4:$J$29,S3464,"Cubic","Extrapolate=Linear","MultiX=Average","Skip=True","Sort=True")</f>
        <v>13.81257808025126</v>
      </c>
      <c r="U3464" s="43">
        <f ca="1">_xll.BInterpol('Base CDI'!$H$4:$H$28,'Base CDI'!$I$4:$I$29,S3464,"Cubic","Extrapolate=Linear","MultiX=Average","Skip=True","Sort=True")</f>
        <v>13.794792679871124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49400</v>
      </c>
      <c r="T3465" s="43">
        <f ca="1">_xll.BInterpol('Base CDI'!$H$4:$H$28,'Base CDI'!$J$4:$J$29,S3465,"Cubic","Extrapolate=Linear","MultiX=Average","Skip=True","Sort=True")</f>
        <v>13.812510366267148</v>
      </c>
      <c r="U3465" s="43">
        <f ca="1">_xll.BInterpol('Base CDI'!$H$4:$H$28,'Base CDI'!$I$4:$I$29,S3465,"Cubic","Extrapolate=Linear","MultiX=Average","Skip=True","Sort=True")</f>
        <v>13.794727464906275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49401</v>
      </c>
      <c r="T3466" s="43">
        <f ca="1">_xll.BInterpol('Base CDI'!$H$4:$H$28,'Base CDI'!$J$4:$J$29,S3466,"Cubic","Extrapolate=Linear","MultiX=Average","Skip=True","Sort=True")</f>
        <v>13.812442521296925</v>
      </c>
      <c r="U3466" s="43">
        <f ca="1">_xll.BInterpol('Base CDI'!$H$4:$H$28,'Base CDI'!$I$4:$I$29,S3466,"Cubic","Extrapolate=Linear","MultiX=Average","Skip=True","Sort=True")</f>
        <v>13.794662120251749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49402</v>
      </c>
      <c r="T3467" s="43">
        <f ca="1">_xll.BInterpol('Base CDI'!$H$4:$H$28,'Base CDI'!$J$4:$J$29,S3467,"Cubic","Extrapolate=Linear","MultiX=Average","Skip=True","Sort=True")</f>
        <v>13.812374545544614</v>
      </c>
      <c r="U3467" s="43">
        <f ca="1">_xll.BInterpol('Base CDI'!$H$4:$H$28,'Base CDI'!$I$4:$I$29,S3467,"Cubic","Extrapolate=Linear","MultiX=Average","Skip=True","Sort=True")</f>
        <v>13.794596646109554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49403</v>
      </c>
      <c r="T3468" s="43">
        <f ca="1">_xll.BInterpol('Base CDI'!$H$4:$H$28,'Base CDI'!$J$4:$J$29,S3468,"Cubic","Extrapolate=Linear","MultiX=Average","Skip=True","Sort=True")</f>
        <v>13.812306439214248</v>
      </c>
      <c r="U3468" s="43">
        <f ca="1">_xll.BInterpol('Base CDI'!$H$4:$H$28,'Base CDI'!$I$4:$I$29,S3468,"Cubic","Extrapolate=Linear","MultiX=Average","Skip=True","Sort=True")</f>
        <v>13.794531042681697</v>
      </c>
    </row>
    <row r="3469" spans="16:21" x14ac:dyDescent="0.25">
      <c r="P3469" s="10">
        <v>39561</v>
      </c>
      <c r="Q3469">
        <v>18.6968</v>
      </c>
      <c r="S3469" s="42">
        <f t="shared" ca="1" si="59"/>
        <v>49404</v>
      </c>
      <c r="T3469" s="43">
        <f ca="1">_xll.BInterpol('Base CDI'!$H$4:$H$28,'Base CDI'!$J$4:$J$29,S3469,"Cubic","Extrapolate=Linear","MultiX=Average","Skip=True","Sort=True")</f>
        <v>13.812238202509855</v>
      </c>
      <c r="U3469" s="43">
        <f ca="1">_xll.BInterpol('Base CDI'!$H$4:$H$28,'Base CDI'!$I$4:$I$29,S3469,"Cubic","Extrapolate=Linear","MultiX=Average","Skip=True","Sort=True")</f>
        <v>13.794465310170191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49405</v>
      </c>
      <c r="T3470" s="43">
        <f ca="1">_xll.BInterpol('Base CDI'!$H$4:$H$28,'Base CDI'!$J$4:$J$29,S3470,"Cubic","Extrapolate=Linear","MultiX=Average","Skip=True","Sort=True")</f>
        <v>13.81216983563546</v>
      </c>
      <c r="U3470" s="43">
        <f ca="1">_xll.BInterpol('Base CDI'!$H$4:$H$28,'Base CDI'!$I$4:$I$29,S3470,"Cubic","Extrapolate=Linear","MultiX=Average","Skip=True","Sort=True")</f>
        <v>13.794399448777041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49406</v>
      </c>
      <c r="T3471" s="43">
        <f ca="1">_xll.BInterpol('Base CDI'!$H$4:$H$28,'Base CDI'!$J$4:$J$29,S3471,"Cubic","Extrapolate=Linear","MultiX=Average","Skip=True","Sort=True")</f>
        <v>13.812101338795093</v>
      </c>
      <c r="U3471" s="43">
        <f ca="1">_xll.BInterpol('Base CDI'!$H$4:$H$28,'Base CDI'!$I$4:$I$29,S3471,"Cubic","Extrapolate=Linear","MultiX=Average","Skip=True","Sort=True")</f>
        <v>13.794333458704257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49407</v>
      </c>
      <c r="T3472" s="43">
        <f ca="1">_xll.BInterpol('Base CDI'!$H$4:$H$28,'Base CDI'!$J$4:$J$29,S3472,"Cubic","Extrapolate=Linear","MultiX=Average","Skip=True","Sort=True")</f>
        <v>13.812032712192785</v>
      </c>
      <c r="U3472" s="43">
        <f ca="1">_xll.BInterpol('Base CDI'!$H$4:$H$28,'Base CDI'!$I$4:$I$29,S3472,"Cubic","Extrapolate=Linear","MultiX=Average","Skip=True","Sort=True")</f>
        <v>13.79426734015385</v>
      </c>
    </row>
    <row r="3473" spans="16:21" x14ac:dyDescent="0.25">
      <c r="P3473" s="10">
        <v>39567</v>
      </c>
      <c r="Q3473">
        <v>18.72935</v>
      </c>
      <c r="S3473" s="42">
        <f t="shared" ca="1" si="59"/>
        <v>49408</v>
      </c>
      <c r="T3473" s="43">
        <f ca="1">_xll.BInterpol('Base CDI'!$H$4:$H$28,'Base CDI'!$J$4:$J$29,S3473,"Cubic","Extrapolate=Linear","MultiX=Average","Skip=True","Sort=True")</f>
        <v>13.811963956032558</v>
      </c>
      <c r="U3473" s="43">
        <f ca="1">_xll.BInterpol('Base CDI'!$H$4:$H$28,'Base CDI'!$I$4:$I$29,S3473,"Cubic","Extrapolate=Linear","MultiX=Average","Skip=True","Sort=True")</f>
        <v>13.794201093327825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49409</v>
      </c>
      <c r="T3474" s="43">
        <f ca="1">_xll.BInterpol('Base CDI'!$H$4:$H$28,'Base CDI'!$J$4:$J$29,S3474,"Cubic","Extrapolate=Linear","MultiX=Average","Skip=True","Sort=True")</f>
        <v>13.811895070518446</v>
      </c>
      <c r="U3474" s="43">
        <f ca="1">_xll.BInterpol('Base CDI'!$H$4:$H$28,'Base CDI'!$I$4:$I$29,S3474,"Cubic","Extrapolate=Linear","MultiX=Average","Skip=True","Sort=True")</f>
        <v>13.794134718428193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49410</v>
      </c>
      <c r="T3475" s="43">
        <f ca="1">_xll.BInterpol('Base CDI'!$H$4:$H$28,'Base CDI'!$J$4:$J$29,S3475,"Cubic","Extrapolate=Linear","MultiX=Average","Skip=True","Sort=True")</f>
        <v>13.811826055854475</v>
      </c>
      <c r="U3475" s="43">
        <f ca="1">_xll.BInterpol('Base CDI'!$H$4:$H$28,'Base CDI'!$I$4:$I$29,S3475,"Cubic","Extrapolate=Linear","MultiX=Average","Skip=True","Sort=True")</f>
        <v>13.794068215656964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49411</v>
      </c>
      <c r="T3476" s="43">
        <f ca="1">_xll.BInterpol('Base CDI'!$H$4:$H$28,'Base CDI'!$J$4:$J$29,S3476,"Cubic","Extrapolate=Linear","MultiX=Average","Skip=True","Sort=True")</f>
        <v>13.811756912244672</v>
      </c>
      <c r="U3476" s="43">
        <f ca="1">_xll.BInterpol('Base CDI'!$H$4:$H$28,'Base CDI'!$I$4:$I$29,S3476,"Cubic","Extrapolate=Linear","MultiX=Average","Skip=True","Sort=True")</f>
        <v>13.794001585216144</v>
      </c>
    </row>
    <row r="3477" spans="16:21" x14ac:dyDescent="0.25">
      <c r="P3477" s="10">
        <v>39574</v>
      </c>
      <c r="Q3477">
        <v>18.76193</v>
      </c>
      <c r="S3477" s="42">
        <f t="shared" ca="1" si="59"/>
        <v>49412</v>
      </c>
      <c r="T3477" s="43">
        <f ca="1">_xll.BInterpol('Base CDI'!$H$4:$H$28,'Base CDI'!$J$4:$J$29,S3477,"Cubic","Extrapolate=Linear","MultiX=Average","Skip=True","Sort=True")</f>
        <v>13.811687639893066</v>
      </c>
      <c r="U3477" s="43">
        <f ca="1">_xll.BInterpol('Base CDI'!$H$4:$H$28,'Base CDI'!$I$4:$I$29,S3477,"Cubic","Extrapolate=Linear","MultiX=Average","Skip=True","Sort=True")</f>
        <v>13.793934827307744</v>
      </c>
    </row>
    <row r="3478" spans="16:21" x14ac:dyDescent="0.25">
      <c r="P3478" s="10">
        <v>39575</v>
      </c>
      <c r="Q3478">
        <v>18.77007</v>
      </c>
      <c r="S3478" s="42">
        <f t="shared" ca="1" si="59"/>
        <v>49413</v>
      </c>
      <c r="T3478" s="43">
        <f ca="1">_xll.BInterpol('Base CDI'!$H$4:$H$28,'Base CDI'!$J$4:$J$29,S3478,"Cubic","Extrapolate=Linear","MultiX=Average","Skip=True","Sort=True")</f>
        <v>13.811618239003685</v>
      </c>
      <c r="U3478" s="43">
        <f ca="1">_xll.BInterpol('Base CDI'!$H$4:$H$28,'Base CDI'!$I$4:$I$29,S3478,"Cubic","Extrapolate=Linear","MultiX=Average","Skip=True","Sort=True")</f>
        <v>13.793867942133772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49414</v>
      </c>
      <c r="T3479" s="43">
        <f ca="1">_xll.BInterpol('Base CDI'!$H$4:$H$28,'Base CDI'!$J$4:$J$29,S3479,"Cubic","Extrapolate=Linear","MultiX=Average","Skip=True","Sort=True")</f>
        <v>13.81154870978056</v>
      </c>
      <c r="U3479" s="43">
        <f ca="1">_xll.BInterpol('Base CDI'!$H$4:$H$28,'Base CDI'!$I$4:$I$29,S3479,"Cubic","Extrapolate=Linear","MultiX=Average","Skip=True","Sort=True")</f>
        <v>13.793800929896237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49415</v>
      </c>
      <c r="T3480" s="43">
        <f ca="1">_xll.BInterpol('Base CDI'!$H$4:$H$28,'Base CDI'!$J$4:$J$29,S3480,"Cubic","Extrapolate=Linear","MultiX=Average","Skip=True","Sort=True")</f>
        <v>13.811479052427716</v>
      </c>
      <c r="U3480" s="43">
        <f ca="1">_xll.BInterpol('Base CDI'!$H$4:$H$28,'Base CDI'!$I$4:$I$29,S3480,"Cubic","Extrapolate=Linear","MultiX=Average","Skip=True","Sort=True")</f>
        <v>13.793733790797148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49416</v>
      </c>
      <c r="T3481" s="43">
        <f ca="1">_xll.BInterpol('Base CDI'!$H$4:$H$28,'Base CDI'!$J$4:$J$29,S3481,"Cubic","Extrapolate=Linear","MultiX=Average","Skip=True","Sort=True")</f>
        <v>13.811409267149182</v>
      </c>
      <c r="U3481" s="43">
        <f ca="1">_xll.BInterpol('Base CDI'!$H$4:$H$28,'Base CDI'!$I$4:$I$29,S3481,"Cubic","Extrapolate=Linear","MultiX=Average","Skip=True","Sort=True")</f>
        <v>13.793666525038514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49417</v>
      </c>
      <c r="T3482" s="43">
        <f ca="1">_xll.BInterpol('Base CDI'!$H$4:$H$28,'Base CDI'!$J$4:$J$29,S3482,"Cubic","Extrapolate=Linear","MultiX=Average","Skip=True","Sort=True")</f>
        <v>13.811339354148986</v>
      </c>
      <c r="U3482" s="43">
        <f ca="1">_xll.BInterpol('Base CDI'!$H$4:$H$28,'Base CDI'!$I$4:$I$29,S3482,"Cubic","Extrapolate=Linear","MultiX=Average","Skip=True","Sort=True")</f>
        <v>13.793599132822344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49418</v>
      </c>
      <c r="T3483" s="43">
        <f ca="1">_xll.BInterpol('Base CDI'!$H$4:$H$28,'Base CDI'!$J$4:$J$29,S3483,"Cubic","Extrapolate=Linear","MultiX=Average","Skip=True","Sort=True")</f>
        <v>13.811269313631158</v>
      </c>
      <c r="U3483" s="43">
        <f ca="1">_xll.BInterpol('Base CDI'!$H$4:$H$28,'Base CDI'!$I$4:$I$29,S3483,"Cubic","Extrapolate=Linear","MultiX=Average","Skip=True","Sort=True")</f>
        <v>13.793531614350645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49419</v>
      </c>
      <c r="T3484" s="43">
        <f ca="1">_xll.BInterpol('Base CDI'!$H$4:$H$28,'Base CDI'!$J$4:$J$29,S3484,"Cubic","Extrapolate=Linear","MultiX=Average","Skip=True","Sort=True")</f>
        <v>13.811199145799723</v>
      </c>
      <c r="U3484" s="43">
        <f ca="1">_xll.BInterpol('Base CDI'!$H$4:$H$28,'Base CDI'!$I$4:$I$29,S3484,"Cubic","Extrapolate=Linear","MultiX=Average","Skip=True","Sort=True")</f>
        <v>13.793463969825428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49420</v>
      </c>
      <c r="T3485" s="43">
        <f ca="1">_xll.BInterpol('Base CDI'!$H$4:$H$28,'Base CDI'!$J$4:$J$29,S3485,"Cubic","Extrapolate=Linear","MultiX=Average","Skip=True","Sort=True")</f>
        <v>13.811128850858712</v>
      </c>
      <c r="U3485" s="43">
        <f ca="1">_xll.BInterpol('Base CDI'!$H$4:$H$28,'Base CDI'!$I$4:$I$29,S3485,"Cubic","Extrapolate=Linear","MultiX=Average","Skip=True","Sort=True")</f>
        <v>13.793396199448701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49421</v>
      </c>
      <c r="T3486" s="43">
        <f ca="1">_xll.BInterpol('Base CDI'!$H$4:$H$28,'Base CDI'!$J$4:$J$29,S3486,"Cubic","Extrapolate=Linear","MultiX=Average","Skip=True","Sort=True")</f>
        <v>13.811058429012153</v>
      </c>
      <c r="U3486" s="43">
        <f ca="1">_xll.BInterpol('Base CDI'!$H$4:$H$28,'Base CDI'!$I$4:$I$29,S3486,"Cubic","Extrapolate=Linear","MultiX=Average","Skip=True","Sort=True")</f>
        <v>13.793328303422474</v>
      </c>
    </row>
    <row r="3487" spans="16:21" x14ac:dyDescent="0.25">
      <c r="P3487" s="10">
        <v>39588</v>
      </c>
      <c r="Q3487">
        <v>18.84347</v>
      </c>
      <c r="S3487" s="42">
        <f t="shared" ca="1" si="59"/>
        <v>49422</v>
      </c>
      <c r="T3487" s="43">
        <f ca="1">_xll.BInterpol('Base CDI'!$H$4:$H$28,'Base CDI'!$J$4:$J$29,S3487,"Cubic","Extrapolate=Linear","MultiX=Average","Skip=True","Sort=True")</f>
        <v>13.810987880464072</v>
      </c>
      <c r="U3487" s="43">
        <f ca="1">_xll.BInterpol('Base CDI'!$H$4:$H$28,'Base CDI'!$I$4:$I$29,S3487,"Cubic","Extrapolate=Linear","MultiX=Average","Skip=True","Sort=True")</f>
        <v>13.793260281948754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49423</v>
      </c>
      <c r="T3488" s="43">
        <f ca="1">_xll.BInterpol('Base CDI'!$H$4:$H$28,'Base CDI'!$J$4:$J$29,S3488,"Cubic","Extrapolate=Linear","MultiX=Average","Skip=True","Sort=True")</f>
        <v>13.8109172054185</v>
      </c>
      <c r="U3488" s="43">
        <f ca="1">_xll.BInterpol('Base CDI'!$H$4:$H$28,'Base CDI'!$I$4:$I$29,S3488,"Cubic","Extrapolate=Linear","MultiX=Average","Skip=True","Sort=True")</f>
        <v>13.79319213522955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49424</v>
      </c>
      <c r="T3489" s="43">
        <f ca="1">_xll.BInterpol('Base CDI'!$H$4:$H$28,'Base CDI'!$J$4:$J$29,S3489,"Cubic","Extrapolate=Linear","MultiX=Average","Skip=True","Sort=True")</f>
        <v>13.810846404079463</v>
      </c>
      <c r="U3489" s="43">
        <f ca="1">_xll.BInterpol('Base CDI'!$H$4:$H$28,'Base CDI'!$I$4:$I$29,S3489,"Cubic","Extrapolate=Linear","MultiX=Average","Skip=True","Sort=True")</f>
        <v>13.793123863466873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49425</v>
      </c>
      <c r="T3490" s="43">
        <f ca="1">_xll.BInterpol('Base CDI'!$H$4:$H$28,'Base CDI'!$J$4:$J$29,S3490,"Cubic","Extrapolate=Linear","MultiX=Average","Skip=True","Sort=True")</f>
        <v>13.81077547665099</v>
      </c>
      <c r="U3490" s="43">
        <f ca="1">_xll.BInterpol('Base CDI'!$H$4:$H$28,'Base CDI'!$I$4:$I$29,S3490,"Cubic","Extrapolate=Linear","MultiX=Average","Skip=True","Sort=True")</f>
        <v>13.793055466862729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49426</v>
      </c>
      <c r="T3491" s="43">
        <f ca="1">_xll.BInterpol('Base CDI'!$H$4:$H$28,'Base CDI'!$J$4:$J$29,S3491,"Cubic","Extrapolate=Linear","MultiX=Average","Skip=True","Sort=True")</f>
        <v>13.810704423337111</v>
      </c>
      <c r="U3491" s="43">
        <f ca="1">_xll.BInterpol('Base CDI'!$H$4:$H$28,'Base CDI'!$I$4:$I$29,S3491,"Cubic","Extrapolate=Linear","MultiX=Average","Skip=True","Sort=True")</f>
        <v>13.792986945619129</v>
      </c>
    </row>
    <row r="3492" spans="16:21" x14ac:dyDescent="0.25">
      <c r="P3492" s="10">
        <v>39596</v>
      </c>
      <c r="Q3492">
        <v>18.88438</v>
      </c>
      <c r="S3492" s="42">
        <f t="shared" ca="1" si="59"/>
        <v>49427</v>
      </c>
      <c r="T3492" s="43">
        <f ca="1">_xll.BInterpol('Base CDI'!$H$4:$H$28,'Base CDI'!$J$4:$J$29,S3492,"Cubic","Extrapolate=Linear","MultiX=Average","Skip=True","Sort=True")</f>
        <v>13.810633244341849</v>
      </c>
      <c r="U3492" s="43">
        <f ca="1">_xll.BInterpol('Base CDI'!$H$4:$H$28,'Base CDI'!$I$4:$I$29,S3492,"Cubic","Extrapolate=Linear","MultiX=Average","Skip=True","Sort=True")</f>
        <v>13.79291829993808</v>
      </c>
    </row>
    <row r="3493" spans="16:21" x14ac:dyDescent="0.25">
      <c r="P3493" s="10">
        <v>39597</v>
      </c>
      <c r="Q3493">
        <v>18.89256</v>
      </c>
      <c r="S3493" s="42">
        <f t="shared" ca="1" si="59"/>
        <v>49428</v>
      </c>
      <c r="T3493" s="43">
        <f ca="1">_xll.BInterpol('Base CDI'!$H$4:$H$28,'Base CDI'!$J$4:$J$29,S3493,"Cubic","Extrapolate=Linear","MultiX=Average","Skip=True","Sort=True")</f>
        <v>13.810561939869238</v>
      </c>
      <c r="U3493" s="43">
        <f ca="1">_xll.BInterpol('Base CDI'!$H$4:$H$28,'Base CDI'!$I$4:$I$29,S3493,"Cubic","Extrapolate=Linear","MultiX=Average","Skip=True","Sort=True")</f>
        <v>13.792849530021591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49429</v>
      </c>
      <c r="T3494" s="43">
        <f ca="1">_xll.BInterpol('Base CDI'!$H$4:$H$28,'Base CDI'!$J$4:$J$29,S3494,"Cubic","Extrapolate=Linear","MultiX=Average","Skip=True","Sort=True")</f>
        <v>13.810490510123305</v>
      </c>
      <c r="U3494" s="43">
        <f ca="1">_xll.BInterpol('Base CDI'!$H$4:$H$28,'Base CDI'!$I$4:$I$29,S3494,"Cubic","Extrapolate=Linear","MultiX=Average","Skip=True","Sort=True")</f>
        <v>13.792780636071674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49430</v>
      </c>
      <c r="T3495" s="43">
        <f ca="1">_xll.BInterpol('Base CDI'!$H$4:$H$28,'Base CDI'!$J$4:$J$29,S3495,"Cubic","Extrapolate=Linear","MultiX=Average","Skip=True","Sort=True")</f>
        <v>13.810418955308077</v>
      </c>
      <c r="U3495" s="43">
        <f ca="1">_xll.BInterpol('Base CDI'!$H$4:$H$28,'Base CDI'!$I$4:$I$29,S3495,"Cubic","Extrapolate=Linear","MultiX=Average","Skip=True","Sort=True")</f>
        <v>13.792711618290335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49431</v>
      </c>
      <c r="T3496" s="43">
        <f ca="1">_xll.BInterpol('Base CDI'!$H$4:$H$28,'Base CDI'!$J$4:$J$29,S3496,"Cubic","Extrapolate=Linear","MultiX=Average","Skip=True","Sort=True")</f>
        <v>13.810347275627581</v>
      </c>
      <c r="U3496" s="43">
        <f ca="1">_xll.BInterpol('Base CDI'!$H$4:$H$28,'Base CDI'!$I$4:$I$29,S3496,"Cubic","Extrapolate=Linear","MultiX=Average","Skip=True","Sort=True")</f>
        <v>13.792642476879582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49432</v>
      </c>
      <c r="T3497" s="43">
        <f ca="1">_xll.BInterpol('Base CDI'!$H$4:$H$28,'Base CDI'!$J$4:$J$29,S3497,"Cubic","Extrapolate=Linear","MultiX=Average","Skip=True","Sort=True")</f>
        <v>13.810275471285847</v>
      </c>
      <c r="U3497" s="43">
        <f ca="1">_xll.BInterpol('Base CDI'!$H$4:$H$28,'Base CDI'!$I$4:$I$29,S3497,"Cubic","Extrapolate=Linear","MultiX=Average","Skip=True","Sort=True")</f>
        <v>13.792573212041427</v>
      </c>
    </row>
    <row r="3498" spans="16:21" x14ac:dyDescent="0.25">
      <c r="P3498" s="10">
        <v>39604</v>
      </c>
      <c r="Q3498">
        <v>18.93355</v>
      </c>
      <c r="S3498" s="42">
        <f t="shared" ca="1" si="59"/>
        <v>49433</v>
      </c>
      <c r="T3498" s="43">
        <f ca="1">_xll.BInterpol('Base CDI'!$H$4:$H$28,'Base CDI'!$J$4:$J$29,S3498,"Cubic","Extrapolate=Linear","MultiX=Average","Skip=True","Sort=True")</f>
        <v>13.810203542486903</v>
      </c>
      <c r="U3498" s="43">
        <f ca="1">_xll.BInterpol('Base CDI'!$H$4:$H$28,'Base CDI'!$I$4:$I$29,S3498,"Cubic","Extrapolate=Linear","MultiX=Average","Skip=True","Sort=True")</f>
        <v>13.792503823977876</v>
      </c>
    </row>
    <row r="3499" spans="16:21" x14ac:dyDescent="0.25">
      <c r="P3499" s="10">
        <v>39605</v>
      </c>
      <c r="Q3499">
        <v>18.94209</v>
      </c>
      <c r="S3499" s="42">
        <f t="shared" ca="1" si="59"/>
        <v>49434</v>
      </c>
      <c r="T3499" s="43">
        <f ca="1">_xll.BInterpol('Base CDI'!$H$4:$H$28,'Base CDI'!$J$4:$J$29,S3499,"Cubic","Extrapolate=Linear","MultiX=Average","Skip=True","Sort=True")</f>
        <v>13.810131489434777</v>
      </c>
      <c r="U3499" s="43">
        <f ca="1">_xll.BInterpol('Base CDI'!$H$4:$H$28,'Base CDI'!$I$4:$I$29,S3499,"Cubic","Extrapolate=Linear","MultiX=Average","Skip=True","Sort=True")</f>
        <v>13.79243431289094</v>
      </c>
    </row>
    <row r="3500" spans="16:21" x14ac:dyDescent="0.25">
      <c r="P3500" s="10">
        <v>39608</v>
      </c>
      <c r="Q3500">
        <v>18.95063</v>
      </c>
      <c r="S3500" s="42">
        <f t="shared" ca="1" si="59"/>
        <v>49435</v>
      </c>
      <c r="T3500" s="43">
        <f ca="1">_xll.BInterpol('Base CDI'!$H$4:$H$28,'Base CDI'!$J$4:$J$29,S3500,"Cubic","Extrapolate=Linear","MultiX=Average","Skip=True","Sort=True")</f>
        <v>13.810059312333497</v>
      </c>
      <c r="U3500" s="43">
        <f ca="1">_xll.BInterpol('Base CDI'!$H$4:$H$28,'Base CDI'!$I$4:$I$29,S3500,"Cubic","Extrapolate=Linear","MultiX=Average","Skip=True","Sort=True")</f>
        <v>13.792364678982626</v>
      </c>
    </row>
    <row r="3501" spans="16:21" x14ac:dyDescent="0.25">
      <c r="P3501" s="10">
        <v>39609</v>
      </c>
      <c r="Q3501">
        <v>18.95918</v>
      </c>
      <c r="S3501" s="42">
        <f t="shared" ca="1" si="59"/>
        <v>49436</v>
      </c>
      <c r="T3501" s="43">
        <f ca="1">_xll.BInterpol('Base CDI'!$H$4:$H$28,'Base CDI'!$J$4:$J$29,S3501,"Cubic","Extrapolate=Linear","MultiX=Average","Skip=True","Sort=True")</f>
        <v>13.809987011387092</v>
      </c>
      <c r="U3501" s="43">
        <f ca="1">_xll.BInterpol('Base CDI'!$H$4:$H$28,'Base CDI'!$I$4:$I$29,S3501,"Cubic","Extrapolate=Linear","MultiX=Average","Skip=True","Sort=True")</f>
        <v>13.792294922454943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49437</v>
      </c>
      <c r="T3502" s="43">
        <f ca="1">_xll.BInterpol('Base CDI'!$H$4:$H$28,'Base CDI'!$J$4:$J$29,S3502,"Cubic","Extrapolate=Linear","MultiX=Average","Skip=True","Sort=True")</f>
        <v>13.809914586799589</v>
      </c>
      <c r="U3502" s="43">
        <f ca="1">_xll.BInterpol('Base CDI'!$H$4:$H$28,'Base CDI'!$I$4:$I$29,S3502,"Cubic","Extrapolate=Linear","MultiX=Average","Skip=True","Sort=True")</f>
        <v>13.792225043509902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49438</v>
      </c>
      <c r="T3503" s="43">
        <f ca="1">_xll.BInterpol('Base CDI'!$H$4:$H$28,'Base CDI'!$J$4:$J$29,S3503,"Cubic","Extrapolate=Linear","MultiX=Average","Skip=True","Sort=True")</f>
        <v>13.809842038775017</v>
      </c>
      <c r="U3503" s="43">
        <f ca="1">_xll.BInterpol('Base CDI'!$H$4:$H$28,'Base CDI'!$I$4:$I$29,S3503,"Cubic","Extrapolate=Linear","MultiX=Average","Skip=True","Sort=True")</f>
        <v>13.792155042349508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49439</v>
      </c>
      <c r="T3504" s="43">
        <f ca="1">_xll.BInterpol('Base CDI'!$H$4:$H$28,'Base CDI'!$J$4:$J$29,S3504,"Cubic","Extrapolate=Linear","MultiX=Average","Skip=True","Sort=True")</f>
        <v>13.809769367517404</v>
      </c>
      <c r="U3504" s="43">
        <f ca="1">_xll.BInterpol('Base CDI'!$H$4:$H$28,'Base CDI'!$I$4:$I$29,S3504,"Cubic","Extrapolate=Linear","MultiX=Average","Skip=True","Sort=True")</f>
        <v>13.792084919175775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49440</v>
      </c>
      <c r="T3505" s="43">
        <f ca="1">_xll.BInterpol('Base CDI'!$H$4:$H$28,'Base CDI'!$J$4:$J$29,S3505,"Cubic","Extrapolate=Linear","MultiX=Average","Skip=True","Sort=True")</f>
        <v>13.809696573230779</v>
      </c>
      <c r="U3505" s="43">
        <f ca="1">_xll.BInterpol('Base CDI'!$H$4:$H$28,'Base CDI'!$I$4:$I$29,S3505,"Cubic","Extrapolate=Linear","MultiX=Average","Skip=True","Sort=True")</f>
        <v>13.792014674190707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49441</v>
      </c>
      <c r="T3506" s="43">
        <f ca="1">_xll.BInterpol('Base CDI'!$H$4:$H$28,'Base CDI'!$J$4:$J$29,S3506,"Cubic","Extrapolate=Linear","MultiX=Average","Skip=True","Sort=True")</f>
        <v>13.80962365611917</v>
      </c>
      <c r="U3506" s="43">
        <f ca="1">_xll.BInterpol('Base CDI'!$H$4:$H$28,'Base CDI'!$I$4:$I$29,S3506,"Cubic","Extrapolate=Linear","MultiX=Average","Skip=True","Sort=True")</f>
        <v>13.791944307596316</v>
      </c>
    </row>
    <row r="3507" spans="16:21" x14ac:dyDescent="0.25">
      <c r="P3507" s="10">
        <v>39617</v>
      </c>
      <c r="Q3507">
        <v>19.0107</v>
      </c>
      <c r="S3507" s="42">
        <f t="shared" ca="1" si="59"/>
        <v>49442</v>
      </c>
      <c r="T3507" s="43">
        <f ca="1">_xll.BInterpol('Base CDI'!$H$4:$H$28,'Base CDI'!$J$4:$J$29,S3507,"Cubic","Extrapolate=Linear","MultiX=Average","Skip=True","Sort=True")</f>
        <v>13.809550616386604</v>
      </c>
      <c r="U3507" s="43">
        <f ca="1">_xll.BInterpol('Base CDI'!$H$4:$H$28,'Base CDI'!$I$4:$I$29,S3507,"Cubic","Extrapolate=Linear","MultiX=Average","Skip=True","Sort=True")</f>
        <v>13.791873819594608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49443</v>
      </c>
      <c r="T3508" s="43">
        <f ca="1">_xll.BInterpol('Base CDI'!$H$4:$H$28,'Base CDI'!$J$4:$J$29,S3508,"Cubic","Extrapolate=Linear","MultiX=Average","Skip=True","Sort=True")</f>
        <v>13.809477454237109</v>
      </c>
      <c r="U3508" s="43">
        <f ca="1">_xll.BInterpol('Base CDI'!$H$4:$H$28,'Base CDI'!$I$4:$I$29,S3508,"Cubic","Extrapolate=Linear","MultiX=Average","Skip=True","Sort=True")</f>
        <v>13.791803210387595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49444</v>
      </c>
      <c r="T3509" s="43">
        <f ca="1">_xll.BInterpol('Base CDI'!$H$4:$H$28,'Base CDI'!$J$4:$J$29,S3509,"Cubic","Extrapolate=Linear","MultiX=Average","Skip=True","Sort=True")</f>
        <v>13.809404169874714</v>
      </c>
      <c r="U3509" s="43">
        <f ca="1">_xll.BInterpol('Base CDI'!$H$4:$H$28,'Base CDI'!$I$4:$I$29,S3509,"Cubic","Extrapolate=Linear","MultiX=Average","Skip=True","Sort=True")</f>
        <v>13.791732480177284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49445</v>
      </c>
      <c r="T3510" s="43">
        <f ca="1">_xll.BInterpol('Base CDI'!$H$4:$H$28,'Base CDI'!$J$4:$J$29,S3510,"Cubic","Extrapolate=Linear","MultiX=Average","Skip=True","Sort=True")</f>
        <v>13.80933076350345</v>
      </c>
      <c r="U3510" s="43">
        <f ca="1">_xll.BInterpol('Base CDI'!$H$4:$H$28,'Base CDI'!$I$4:$I$29,S3510,"Cubic","Extrapolate=Linear","MultiX=Average","Skip=True","Sort=True")</f>
        <v>13.791661629165684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49446</v>
      </c>
      <c r="T3511" s="43">
        <f ca="1">_xll.BInterpol('Base CDI'!$H$4:$H$28,'Base CDI'!$J$4:$J$29,S3511,"Cubic","Extrapolate=Linear","MultiX=Average","Skip=True","Sort=True")</f>
        <v>13.80925723532734</v>
      </c>
      <c r="U3511" s="43">
        <f ca="1">_xll.BInterpol('Base CDI'!$H$4:$H$28,'Base CDI'!$I$4:$I$29,S3511,"Cubic","Extrapolate=Linear","MultiX=Average","Skip=True","Sort=True")</f>
        <v>13.791590657554805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49447</v>
      </c>
      <c r="T3512" s="43">
        <f ca="1">_xll.BInterpol('Base CDI'!$H$4:$H$28,'Base CDI'!$J$4:$J$29,S3512,"Cubic","Extrapolate=Linear","MultiX=Average","Skip=True","Sort=True")</f>
        <v>13.809183585550416</v>
      </c>
      <c r="U3512" s="43">
        <f ca="1">_xll.BInterpol('Base CDI'!$H$4:$H$28,'Base CDI'!$I$4:$I$29,S3512,"Cubic","Extrapolate=Linear","MultiX=Average","Skip=True","Sort=True")</f>
        <v>13.791519565546652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49448</v>
      </c>
      <c r="T3513" s="43">
        <f ca="1">_xll.BInterpol('Base CDI'!$H$4:$H$28,'Base CDI'!$J$4:$J$29,S3513,"Cubic","Extrapolate=Linear","MultiX=Average","Skip=True","Sort=True")</f>
        <v>13.809109814376704</v>
      </c>
      <c r="U3513" s="43">
        <f ca="1">_xll.BInterpol('Base CDI'!$H$4:$H$28,'Base CDI'!$I$4:$I$29,S3513,"Cubic","Extrapolate=Linear","MultiX=Average","Skip=True","Sort=True")</f>
        <v>13.79144835334324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49449</v>
      </c>
      <c r="T3514" s="43">
        <f ca="1">_xll.BInterpol('Base CDI'!$H$4:$H$28,'Base CDI'!$J$4:$J$29,S3514,"Cubic","Extrapolate=Linear","MultiX=Average","Skip=True","Sort=True")</f>
        <v>13.809035922010235</v>
      </c>
      <c r="U3514" s="43">
        <f ca="1">_xll.BInterpol('Base CDI'!$H$4:$H$28,'Base CDI'!$I$4:$I$29,S3514,"Cubic","Extrapolate=Linear","MultiX=Average","Skip=True","Sort=True")</f>
        <v>13.791377021146573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49450</v>
      </c>
      <c r="T3515" s="43">
        <f ca="1">_xll.BInterpol('Base CDI'!$H$4:$H$28,'Base CDI'!$J$4:$J$29,S3515,"Cubic","Extrapolate=Linear","MultiX=Average","Skip=True","Sort=True")</f>
        <v>13.808961908655034</v>
      </c>
      <c r="U3515" s="43">
        <f ca="1">_xll.BInterpol('Base CDI'!$H$4:$H$28,'Base CDI'!$I$4:$I$29,S3515,"Cubic","Extrapolate=Linear","MultiX=Average","Skip=True","Sort=True")</f>
        <v>13.791305569158663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49451</v>
      </c>
      <c r="T3516" s="43">
        <f ca="1">_xll.BInterpol('Base CDI'!$H$4:$H$28,'Base CDI'!$J$4:$J$29,S3516,"Cubic","Extrapolate=Linear","MultiX=Average","Skip=True","Sort=True")</f>
        <v>13.808887774515131</v>
      </c>
      <c r="U3516" s="43">
        <f ca="1">_xll.BInterpol('Base CDI'!$H$4:$H$28,'Base CDI'!$I$4:$I$29,S3516,"Cubic","Extrapolate=Linear","MultiX=Average","Skip=True","Sort=True")</f>
        <v>13.791233997581514</v>
      </c>
    </row>
    <row r="3517" spans="16:21" x14ac:dyDescent="0.25">
      <c r="P3517" s="10">
        <v>39631</v>
      </c>
      <c r="Q3517">
        <v>19.09695</v>
      </c>
      <c r="S3517" s="42">
        <f t="shared" ca="1" si="59"/>
        <v>49452</v>
      </c>
      <c r="T3517" s="43">
        <f ca="1">_xll.BInterpol('Base CDI'!$H$4:$H$28,'Base CDI'!$J$4:$J$29,S3517,"Cubic","Extrapolate=Linear","MultiX=Average","Skip=True","Sort=True")</f>
        <v>13.808813519794555</v>
      </c>
      <c r="U3517" s="43">
        <f ca="1">_xll.BInterpol('Base CDI'!$H$4:$H$28,'Base CDI'!$I$4:$I$29,S3517,"Cubic","Extrapolate=Linear","MultiX=Average","Skip=True","Sort=True")</f>
        <v>13.79116230661714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49453</v>
      </c>
      <c r="T3518" s="43">
        <f ca="1">_xll.BInterpol('Base CDI'!$H$4:$H$28,'Base CDI'!$J$4:$J$29,S3518,"Cubic","Extrapolate=Linear","MultiX=Average","Skip=True","Sort=True")</f>
        <v>13.808739144697332</v>
      </c>
      <c r="U3518" s="43">
        <f ca="1">_xll.BInterpol('Base CDI'!$H$4:$H$28,'Base CDI'!$I$4:$I$29,S3518,"Cubic","Extrapolate=Linear","MultiX=Average","Skip=True","Sort=True")</f>
        <v>13.79109049646755</v>
      </c>
    </row>
    <row r="3519" spans="16:21" x14ac:dyDescent="0.25">
      <c r="P3519" s="10">
        <v>39633</v>
      </c>
      <c r="Q3519">
        <v>19.11429</v>
      </c>
      <c r="S3519" s="42">
        <f t="shared" ca="1" si="59"/>
        <v>49454</v>
      </c>
      <c r="T3519" s="43">
        <f ca="1">_xll.BInterpol('Base CDI'!$H$4:$H$28,'Base CDI'!$J$4:$J$29,S3519,"Cubic","Extrapolate=Linear","MultiX=Average","Skip=True","Sort=True")</f>
        <v>13.808664649427492</v>
      </c>
      <c r="U3519" s="43">
        <f ca="1">_xll.BInterpol('Base CDI'!$H$4:$H$28,'Base CDI'!$I$4:$I$29,S3519,"Cubic","Extrapolate=Linear","MultiX=Average","Skip=True","Sort=True")</f>
        <v>13.791018567334749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49455</v>
      </c>
      <c r="T3520" s="43">
        <f ca="1">_xll.BInterpol('Base CDI'!$H$4:$H$28,'Base CDI'!$J$4:$J$29,S3520,"Cubic","Extrapolate=Linear","MultiX=Average","Skip=True","Sort=True")</f>
        <v>13.808590034189061</v>
      </c>
      <c r="U3520" s="43">
        <f ca="1">_xll.BInterpol('Base CDI'!$H$4:$H$28,'Base CDI'!$I$4:$I$29,S3520,"Cubic","Extrapolate=Linear","MultiX=Average","Skip=True","Sort=True")</f>
        <v>13.790946519420746</v>
      </c>
    </row>
    <row r="3521" spans="16:21" x14ac:dyDescent="0.25">
      <c r="P3521" s="10">
        <v>39637</v>
      </c>
      <c r="Q3521">
        <v>19.13165</v>
      </c>
      <c r="S3521" s="42">
        <f t="shared" ca="1" si="59"/>
        <v>49456</v>
      </c>
      <c r="T3521" s="43">
        <f ca="1">_xll.BInterpol('Base CDI'!$H$4:$H$28,'Base CDI'!$J$4:$J$29,S3521,"Cubic","Extrapolate=Linear","MultiX=Average","Skip=True","Sort=True")</f>
        <v>13.80851529918607</v>
      </c>
      <c r="U3521" s="43">
        <f ca="1">_xll.BInterpol('Base CDI'!$H$4:$H$28,'Base CDI'!$I$4:$I$29,S3521,"Cubic","Extrapolate=Linear","MultiX=Average","Skip=True","Sort=True")</f>
        <v>13.790874352927554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49457</v>
      </c>
      <c r="T3522" s="43">
        <f ca="1">_xll.BInterpol('Base CDI'!$H$4:$H$28,'Base CDI'!$J$4:$J$29,S3522,"Cubic","Extrapolate=Linear","MultiX=Average","Skip=True","Sort=True")</f>
        <v>13.808440444622546</v>
      </c>
      <c r="U3522" s="43">
        <f ca="1">_xll.BInterpol('Base CDI'!$H$4:$H$28,'Base CDI'!$I$4:$I$29,S3522,"Cubic","Extrapolate=Linear","MultiX=Average","Skip=True","Sort=True")</f>
        <v>13.790802068057179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49458</v>
      </c>
      <c r="T3523" s="43">
        <f ca="1">_xll.BInterpol('Base CDI'!$H$4:$H$28,'Base CDI'!$J$4:$J$29,S3523,"Cubic","Extrapolate=Linear","MultiX=Average","Skip=True","Sort=True")</f>
        <v>13.808365470702515</v>
      </c>
      <c r="U3523" s="43">
        <f ca="1">_xll.BInterpol('Base CDI'!$H$4:$H$28,'Base CDI'!$I$4:$I$29,S3523,"Cubic","Extrapolate=Linear","MultiX=Average","Skip=True","Sort=True")</f>
        <v>13.790729665011629</v>
      </c>
    </row>
    <row r="3524" spans="16:21" x14ac:dyDescent="0.25">
      <c r="P3524" s="10">
        <v>39640</v>
      </c>
      <c r="Q3524">
        <v>19.15774</v>
      </c>
      <c r="S3524" s="42">
        <f t="shared" ca="1" si="59"/>
        <v>49459</v>
      </c>
      <c r="T3524" s="43">
        <f ca="1">_xll.BInterpol('Base CDI'!$H$4:$H$28,'Base CDI'!$J$4:$J$29,S3524,"Cubic","Extrapolate=Linear","MultiX=Average","Skip=True","Sort=True")</f>
        <v>13.80829037763001</v>
      </c>
      <c r="U3524" s="43">
        <f ca="1">_xll.BInterpol('Base CDI'!$H$4:$H$28,'Base CDI'!$I$4:$I$29,S3524,"Cubic","Extrapolate=Linear","MultiX=Average","Skip=True","Sort=True")</f>
        <v>13.790657143992915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49460</v>
      </c>
      <c r="T3525" s="43">
        <f ca="1">_xll.BInterpol('Base CDI'!$H$4:$H$28,'Base CDI'!$J$4:$J$29,S3525,"Cubic","Extrapolate=Linear","MultiX=Average","Skip=True","Sort=True")</f>
        <v>13.808215165609056</v>
      </c>
      <c r="U3525" s="43">
        <f ca="1">_xll.BInterpol('Base CDI'!$H$4:$H$28,'Base CDI'!$I$4:$I$29,S3525,"Cubic","Extrapolate=Linear","MultiX=Average","Skip=True","Sort=True")</f>
        <v>13.790584505203045</v>
      </c>
    </row>
    <row r="3526" spans="16:21" x14ac:dyDescent="0.25">
      <c r="P3526" s="10">
        <v>39644</v>
      </c>
      <c r="Q3526">
        <v>19.17512</v>
      </c>
      <c r="S3526" s="42">
        <f t="shared" ca="1" si="59"/>
        <v>49461</v>
      </c>
      <c r="T3526" s="43">
        <f ca="1">_xll.BInterpol('Base CDI'!$H$4:$H$28,'Base CDI'!$J$4:$J$29,S3526,"Cubic","Extrapolate=Linear","MultiX=Average","Skip=True","Sort=True")</f>
        <v>13.808139834843681</v>
      </c>
      <c r="U3526" s="43">
        <f ca="1">_xll.BInterpol('Base CDI'!$H$4:$H$28,'Base CDI'!$I$4:$I$29,S3526,"Cubic","Extrapolate=Linear","MultiX=Average","Skip=True","Sort=True")</f>
        <v>13.790511748844027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49462</v>
      </c>
      <c r="T3527" s="43">
        <f ca="1">_xll.BInterpol('Base CDI'!$H$4:$H$28,'Base CDI'!$J$4:$J$29,S3527,"Cubic","Extrapolate=Linear","MultiX=Average","Skip=True","Sort=True")</f>
        <v>13.808064385537914</v>
      </c>
      <c r="U3527" s="43">
        <f ca="1">_xll.BInterpol('Base CDI'!$H$4:$H$28,'Base CDI'!$I$4:$I$29,S3527,"Cubic","Extrapolate=Linear","MultiX=Average","Skip=True","Sort=True")</f>
        <v>13.790438875117871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49463</v>
      </c>
      <c r="T3528" s="43">
        <f ca="1">_xll.BInterpol('Base CDI'!$H$4:$H$28,'Base CDI'!$J$4:$J$29,S3528,"Cubic","Extrapolate=Linear","MultiX=Average","Skip=True","Sort=True")</f>
        <v>13.807988817895785</v>
      </c>
      <c r="U3528" s="43">
        <f ca="1">_xll.BInterpol('Base CDI'!$H$4:$H$28,'Base CDI'!$I$4:$I$29,S3528,"Cubic","Extrapolate=Linear","MultiX=Average","Skip=True","Sort=True")</f>
        <v>13.790365884226585</v>
      </c>
    </row>
    <row r="3529" spans="16:21" x14ac:dyDescent="0.25">
      <c r="P3529" s="10">
        <v>39647</v>
      </c>
      <c r="Q3529">
        <v>19.20119</v>
      </c>
      <c r="S3529" s="42">
        <f t="shared" ca="1" si="59"/>
        <v>49464</v>
      </c>
      <c r="T3529" s="43">
        <f ca="1">_xll.BInterpol('Base CDI'!$H$4:$H$28,'Base CDI'!$J$4:$J$29,S3529,"Cubic","Extrapolate=Linear","MultiX=Average","Skip=True","Sort=True")</f>
        <v>13.807913132121319</v>
      </c>
      <c r="U3529" s="43">
        <f ca="1">_xll.BInterpol('Base CDI'!$H$4:$H$28,'Base CDI'!$I$4:$I$29,S3529,"Cubic","Extrapolate=Linear","MultiX=Average","Skip=True","Sort=True")</f>
        <v>13.790292776372178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49465</v>
      </c>
      <c r="T3530" s="43">
        <f ca="1">_xll.BInterpol('Base CDI'!$H$4:$H$28,'Base CDI'!$J$4:$J$29,S3530,"Cubic","Extrapolate=Linear","MultiX=Average","Skip=True","Sort=True")</f>
        <v>13.807837328418545</v>
      </c>
      <c r="U3530" s="43">
        <f ca="1">_xll.BInterpol('Base CDI'!$H$4:$H$28,'Base CDI'!$I$4:$I$29,S3530,"Cubic","Extrapolate=Linear","MultiX=Average","Skip=True","Sort=True")</f>
        <v>13.79021955175666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49466</v>
      </c>
      <c r="T3531" s="43">
        <f ca="1">_xll.BInterpol('Base CDI'!$H$4:$H$28,'Base CDI'!$J$4:$J$29,S3531,"Cubic","Extrapolate=Linear","MultiX=Average","Skip=True","Sort=True")</f>
        <v>13.807761406991494</v>
      </c>
      <c r="U3531" s="43">
        <f ca="1">_xll.BInterpol('Base CDI'!$H$4:$H$28,'Base CDI'!$I$4:$I$29,S3531,"Cubic","Extrapolate=Linear","MultiX=Average","Skip=True","Sort=True")</f>
        <v>13.790146210582039</v>
      </c>
    </row>
    <row r="3532" spans="16:21" x14ac:dyDescent="0.25">
      <c r="P3532" s="10">
        <v>39652</v>
      </c>
      <c r="Q3532">
        <v>19.22729</v>
      </c>
      <c r="S3532" s="42">
        <f t="shared" ca="1" si="60"/>
        <v>49467</v>
      </c>
      <c r="T3532" s="43">
        <f ca="1">_xll.BInterpol('Base CDI'!$H$4:$H$28,'Base CDI'!$J$4:$J$29,S3532,"Cubic","Extrapolate=Linear","MultiX=Average","Skip=True","Sort=True")</f>
        <v>13.80768536804419</v>
      </c>
      <c r="U3532" s="43">
        <f ca="1">_xll.BInterpol('Base CDI'!$H$4:$H$28,'Base CDI'!$I$4:$I$29,S3532,"Cubic","Extrapolate=Linear","MultiX=Average","Skip=True","Sort=True")</f>
        <v>13.790072753050323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49468</v>
      </c>
      <c r="T3533" s="43">
        <f ca="1">_xll.BInterpol('Base CDI'!$H$4:$H$28,'Base CDI'!$J$4:$J$29,S3533,"Cubic","Extrapolate=Linear","MultiX=Average","Skip=True","Sort=True")</f>
        <v>13.807609211780663</v>
      </c>
      <c r="U3533" s="43">
        <f ca="1">_xll.BInterpol('Base CDI'!$H$4:$H$28,'Base CDI'!$I$4:$I$29,S3533,"Cubic","Extrapolate=Linear","MultiX=Average","Skip=True","Sort=True")</f>
        <v>13.789999179363521</v>
      </c>
    </row>
    <row r="3534" spans="16:21" x14ac:dyDescent="0.25">
      <c r="P3534" s="10">
        <v>39654</v>
      </c>
      <c r="Q3534">
        <v>19.24521</v>
      </c>
      <c r="S3534" s="42">
        <f t="shared" ca="1" si="60"/>
        <v>49469</v>
      </c>
      <c r="T3534" s="43">
        <f ca="1">_xll.BInterpol('Base CDI'!$H$4:$H$28,'Base CDI'!$J$4:$J$29,S3534,"Cubic","Extrapolate=Linear","MultiX=Average","Skip=True","Sort=True")</f>
        <v>13.807532938404943</v>
      </c>
      <c r="U3534" s="43">
        <f ca="1">_xll.BInterpol('Base CDI'!$H$4:$H$28,'Base CDI'!$I$4:$I$29,S3534,"Cubic","Extrapolate=Linear","MultiX=Average","Skip=True","Sort=True")</f>
        <v>13.789925489723643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49470</v>
      </c>
      <c r="T3535" s="43">
        <f ca="1">_xll.BInterpol('Base CDI'!$H$4:$H$28,'Base CDI'!$J$4:$J$29,S3535,"Cubic","Extrapolate=Linear","MultiX=Average","Skip=True","Sort=True")</f>
        <v>13.807456548121056</v>
      </c>
      <c r="U3535" s="43">
        <f ca="1">_xll.BInterpol('Base CDI'!$H$4:$H$28,'Base CDI'!$I$4:$I$29,S3535,"Cubic","Extrapolate=Linear","MultiX=Average","Skip=True","Sort=True")</f>
        <v>13.789851684332698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49471</v>
      </c>
      <c r="T3536" s="43">
        <f ca="1">_xll.BInterpol('Base CDI'!$H$4:$H$28,'Base CDI'!$J$4:$J$29,S3536,"Cubic","Extrapolate=Linear","MultiX=Average","Skip=True","Sort=True")</f>
        <v>13.807380041133031</v>
      </c>
      <c r="U3536" s="43">
        <f ca="1">_xll.BInterpol('Base CDI'!$H$4:$H$28,'Base CDI'!$I$4:$I$29,S3536,"Cubic","Extrapolate=Linear","MultiX=Average","Skip=True","Sort=True")</f>
        <v>13.789777763392694</v>
      </c>
    </row>
    <row r="3537" spans="16:21" x14ac:dyDescent="0.25">
      <c r="P3537" s="10">
        <v>39659</v>
      </c>
      <c r="Q3537">
        <v>19.2729</v>
      </c>
      <c r="S3537" s="42">
        <f t="shared" ca="1" si="60"/>
        <v>49472</v>
      </c>
      <c r="T3537" s="43">
        <f ca="1">_xll.BInterpol('Base CDI'!$H$4:$H$28,'Base CDI'!$J$4:$J$29,S3537,"Cubic","Extrapolate=Linear","MultiX=Average","Skip=True","Sort=True")</f>
        <v>13.807303417644897</v>
      </c>
      <c r="U3537" s="43">
        <f ca="1">_xll.BInterpol('Base CDI'!$H$4:$H$28,'Base CDI'!$I$4:$I$29,S3537,"Cubic","Extrapolate=Linear","MultiX=Average","Skip=True","Sort=True")</f>
        <v>13.789703727105641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49473</v>
      </c>
      <c r="T3538" s="43">
        <f ca="1">_xll.BInterpol('Base CDI'!$H$4:$H$28,'Base CDI'!$J$4:$J$29,S3538,"Cubic","Extrapolate=Linear","MultiX=Average","Skip=True","Sort=True")</f>
        <v>13.807226677860681</v>
      </c>
      <c r="U3538" s="43">
        <f ca="1">_xll.BInterpol('Base CDI'!$H$4:$H$28,'Base CDI'!$I$4:$I$29,S3538,"Cubic","Extrapolate=Linear","MultiX=Average","Skip=True","Sort=True")</f>
        <v>13.789629575673544</v>
      </c>
    </row>
    <row r="3539" spans="16:21" x14ac:dyDescent="0.25">
      <c r="P3539" s="10">
        <v>39661</v>
      </c>
      <c r="Q3539">
        <v>19.29139</v>
      </c>
      <c r="S3539" s="42">
        <f t="shared" ca="1" si="60"/>
        <v>49474</v>
      </c>
      <c r="T3539" s="43">
        <f ca="1">_xll.BInterpol('Base CDI'!$H$4:$H$28,'Base CDI'!$J$4:$J$29,S3539,"Cubic","Extrapolate=Linear","MultiX=Average","Skip=True","Sort=True")</f>
        <v>13.80714982198441</v>
      </c>
      <c r="U3539" s="43">
        <f ca="1">_xll.BInterpol('Base CDI'!$H$4:$H$28,'Base CDI'!$I$4:$I$29,S3539,"Cubic","Extrapolate=Linear","MultiX=Average","Skip=True","Sort=True")</f>
        <v>13.789555309298418</v>
      </c>
    </row>
    <row r="3540" spans="16:21" x14ac:dyDescent="0.25">
      <c r="P3540" s="10">
        <v>39664</v>
      </c>
      <c r="Q3540">
        <v>19.30067</v>
      </c>
      <c r="S3540" s="42">
        <f t="shared" ca="1" si="60"/>
        <v>49475</v>
      </c>
      <c r="T3540" s="43">
        <f ca="1">_xll.BInterpol('Base CDI'!$H$4:$H$28,'Base CDI'!$J$4:$J$29,S3540,"Cubic","Extrapolate=Linear","MultiX=Average","Skip=True","Sort=True")</f>
        <v>13.807072850220116</v>
      </c>
      <c r="U3540" s="43">
        <f ca="1">_xll.BInterpol('Base CDI'!$H$4:$H$28,'Base CDI'!$I$4:$I$29,S3540,"Cubic","Extrapolate=Linear","MultiX=Average","Skip=True","Sort=True")</f>
        <v>13.789480928182266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49476</v>
      </c>
      <c r="T3541" s="43">
        <f ca="1">_xll.BInterpol('Base CDI'!$H$4:$H$28,'Base CDI'!$J$4:$J$29,S3541,"Cubic","Extrapolate=Linear","MultiX=Average","Skip=True","Sort=True")</f>
        <v>13.806995762771825</v>
      </c>
      <c r="U3541" s="43">
        <f ca="1">_xll.BInterpol('Base CDI'!$H$4:$H$28,'Base CDI'!$I$4:$I$29,S3541,"Cubic","Extrapolate=Linear","MultiX=Average","Skip=True","Sort=True")</f>
        <v>13.7894064325271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49477</v>
      </c>
      <c r="T3542" s="43">
        <f ca="1">_xll.BInterpol('Base CDI'!$H$4:$H$28,'Base CDI'!$J$4:$J$29,S3542,"Cubic","Extrapolate=Linear","MultiX=Average","Skip=True","Sort=True")</f>
        <v>13.806918559843563</v>
      </c>
      <c r="U3542" s="43">
        <f ca="1">_xll.BInterpol('Base CDI'!$H$4:$H$28,'Base CDI'!$I$4:$I$29,S3542,"Cubic","Extrapolate=Linear","MultiX=Average","Skip=True","Sort=True")</f>
        <v>13.78933182253493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49478</v>
      </c>
      <c r="T3543" s="43">
        <f ca="1">_xll.BInterpol('Base CDI'!$H$4:$H$28,'Base CDI'!$J$4:$J$29,S3543,"Cubic","Extrapolate=Linear","MultiX=Average","Skip=True","Sort=True")</f>
        <v>13.806841241639361</v>
      </c>
      <c r="U3543" s="43">
        <f ca="1">_xll.BInterpol('Base CDI'!$H$4:$H$28,'Base CDI'!$I$4:$I$29,S3543,"Cubic","Extrapolate=Linear","MultiX=Average","Skip=True","Sort=True")</f>
        <v>13.789257098407761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49479</v>
      </c>
      <c r="T3544" s="43">
        <f ca="1">_xll.BInterpol('Base CDI'!$H$4:$H$28,'Base CDI'!$J$4:$J$29,S3544,"Cubic","Extrapolate=Linear","MultiX=Average","Skip=True","Sort=True")</f>
        <v>13.806763808363248</v>
      </c>
      <c r="U3544" s="43">
        <f ca="1">_xll.BInterpol('Base CDI'!$H$4:$H$28,'Base CDI'!$I$4:$I$29,S3544,"Cubic","Extrapolate=Linear","MultiX=Average","Skip=True","Sort=True")</f>
        <v>13.789182260347603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49480</v>
      </c>
      <c r="T3545" s="43">
        <f ca="1">_xll.BInterpol('Base CDI'!$H$4:$H$28,'Base CDI'!$J$4:$J$29,S3545,"Cubic","Extrapolate=Linear","MultiX=Average","Skip=True","Sort=True")</f>
        <v>13.80668626021925</v>
      </c>
      <c r="U3545" s="43">
        <f ca="1">_xll.BInterpol('Base CDI'!$H$4:$H$28,'Base CDI'!$I$4:$I$29,S3545,"Cubic","Extrapolate=Linear","MultiX=Average","Skip=True","Sort=True")</f>
        <v>13.789107308556469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49481</v>
      </c>
      <c r="T3546" s="43">
        <f ca="1">_xll.BInterpol('Base CDI'!$H$4:$H$28,'Base CDI'!$J$4:$J$29,S3546,"Cubic","Extrapolate=Linear","MultiX=Average","Skip=True","Sort=True")</f>
        <v>13.806608597411396</v>
      </c>
      <c r="U3546" s="43">
        <f ca="1">_xll.BInterpol('Base CDI'!$H$4:$H$28,'Base CDI'!$I$4:$I$29,S3546,"Cubic","Extrapolate=Linear","MultiX=Average","Skip=True","Sort=True")</f>
        <v>13.789032243236361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49482</v>
      </c>
      <c r="T3547" s="43">
        <f ca="1">_xll.BInterpol('Base CDI'!$H$4:$H$28,'Base CDI'!$J$4:$J$29,S3547,"Cubic","Extrapolate=Linear","MultiX=Average","Skip=True","Sort=True")</f>
        <v>13.806530820143715</v>
      </c>
      <c r="U3547" s="43">
        <f ca="1">_xll.BInterpol('Base CDI'!$H$4:$H$28,'Base CDI'!$I$4:$I$29,S3547,"Cubic","Extrapolate=Linear","MultiX=Average","Skip=True","Sort=True")</f>
        <v>13.788957064589294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49483</v>
      </c>
      <c r="T3548" s="43">
        <f ca="1">_xll.BInterpol('Base CDI'!$H$4:$H$28,'Base CDI'!$J$4:$J$29,S3548,"Cubic","Extrapolate=Linear","MultiX=Average","Skip=True","Sort=True")</f>
        <v>13.806452928620233</v>
      </c>
      <c r="U3548" s="43">
        <f ca="1">_xll.BInterpol('Base CDI'!$H$4:$H$28,'Base CDI'!$I$4:$I$29,S3548,"Cubic","Extrapolate=Linear","MultiX=Average","Skip=True","Sort=True")</f>
        <v>13.788881772817273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49484</v>
      </c>
      <c r="T3549" s="43">
        <f ca="1">_xll.BInterpol('Base CDI'!$H$4:$H$28,'Base CDI'!$J$4:$J$29,S3549,"Cubic","Extrapolate=Linear","MultiX=Average","Skip=True","Sort=True")</f>
        <v>13.806374923044981</v>
      </c>
      <c r="U3549" s="43">
        <f ca="1">_xll.BInterpol('Base CDI'!$H$4:$H$28,'Base CDI'!$I$4:$I$29,S3549,"Cubic","Extrapolate=Linear","MultiX=Average","Skip=True","Sort=True")</f>
        <v>13.788806368122309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49485</v>
      </c>
      <c r="T3550" s="43">
        <f ca="1">_xll.BInterpol('Base CDI'!$H$4:$H$28,'Base CDI'!$J$4:$J$29,S3550,"Cubic","Extrapolate=Linear","MultiX=Average","Skip=True","Sort=True")</f>
        <v>13.806296803621986</v>
      </c>
      <c r="U3550" s="43">
        <f ca="1">_xll.BInterpol('Base CDI'!$H$4:$H$28,'Base CDI'!$I$4:$I$29,S3550,"Cubic","Extrapolate=Linear","MultiX=Average","Skip=True","Sort=True")</f>
        <v>13.788730850706409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49486</v>
      </c>
      <c r="T3551" s="43">
        <f ca="1">_xll.BInterpol('Base CDI'!$H$4:$H$28,'Base CDI'!$J$4:$J$29,S3551,"Cubic","Extrapolate=Linear","MultiX=Average","Skip=True","Sort=True")</f>
        <v>13.806218570555275</v>
      </c>
      <c r="U3551" s="43">
        <f ca="1">_xll.BInterpol('Base CDI'!$H$4:$H$28,'Base CDI'!$I$4:$I$29,S3551,"Cubic","Extrapolate=Linear","MultiX=Average","Skip=True","Sort=True")</f>
        <v>13.788655220771584</v>
      </c>
    </row>
    <row r="3552" spans="16:21" x14ac:dyDescent="0.25">
      <c r="P3552" s="10">
        <v>39680</v>
      </c>
      <c r="Q3552">
        <v>19.41217</v>
      </c>
      <c r="S3552" s="42">
        <f t="shared" ca="1" si="60"/>
        <v>49487</v>
      </c>
      <c r="T3552" s="43">
        <f ca="1">_xll.BInterpol('Base CDI'!$H$4:$H$28,'Base CDI'!$J$4:$J$29,S3552,"Cubic","Extrapolate=Linear","MultiX=Average","Skip=True","Sort=True")</f>
        <v>13.806140224048878</v>
      </c>
      <c r="U3552" s="43">
        <f ca="1">_xll.BInterpol('Base CDI'!$H$4:$H$28,'Base CDI'!$I$4:$I$29,S3552,"Cubic","Extrapolate=Linear","MultiX=Average","Skip=True","Sort=True")</f>
        <v>13.788579478519841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49488</v>
      </c>
      <c r="T3553" s="43">
        <f ca="1">_xll.BInterpol('Base CDI'!$H$4:$H$28,'Base CDI'!$J$4:$J$29,S3553,"Cubic","Extrapolate=Linear","MultiX=Average","Skip=True","Sort=True")</f>
        <v>13.806061764306824</v>
      </c>
      <c r="U3553" s="43">
        <f ca="1">_xll.BInterpol('Base CDI'!$H$4:$H$28,'Base CDI'!$I$4:$I$29,S3553,"Cubic","Extrapolate=Linear","MultiX=Average","Skip=True","Sort=True")</f>
        <v>13.78850362415319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49489</v>
      </c>
      <c r="T3554" s="43">
        <f ca="1">_xll.BInterpol('Base CDI'!$H$4:$H$28,'Base CDI'!$J$4:$J$29,S3554,"Cubic","Extrapolate=Linear","MultiX=Average","Skip=True","Sort=True")</f>
        <v>13.805983191533137</v>
      </c>
      <c r="U3554" s="43">
        <f ca="1">_xll.BInterpol('Base CDI'!$H$4:$H$28,'Base CDI'!$I$4:$I$29,S3554,"Cubic","Extrapolate=Linear","MultiX=Average","Skip=True","Sort=True")</f>
        <v>13.788427657873639</v>
      </c>
    </row>
    <row r="3555" spans="16:21" x14ac:dyDescent="0.25">
      <c r="P3555" s="10">
        <v>39685</v>
      </c>
      <c r="Q3555">
        <v>19.44013</v>
      </c>
      <c r="S3555" s="42">
        <f t="shared" ca="1" si="60"/>
        <v>49490</v>
      </c>
      <c r="T3555" s="43">
        <f ca="1">_xll.BInterpol('Base CDI'!$H$4:$H$28,'Base CDI'!$J$4:$J$29,S3555,"Cubic","Extrapolate=Linear","MultiX=Average","Skip=True","Sort=True")</f>
        <v>13.805904505931851</v>
      </c>
      <c r="U3555" s="43">
        <f ca="1">_xll.BInterpol('Base CDI'!$H$4:$H$28,'Base CDI'!$I$4:$I$29,S3555,"Cubic","Extrapolate=Linear","MultiX=Average","Skip=True","Sort=True")</f>
        <v>13.788351579883198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49491</v>
      </c>
      <c r="T3556" s="43">
        <f ca="1">_xll.BInterpol('Base CDI'!$H$4:$H$28,'Base CDI'!$J$4:$J$29,S3556,"Cubic","Extrapolate=Linear","MultiX=Average","Skip=True","Sort=True")</f>
        <v>13.805825707706989</v>
      </c>
      <c r="U3556" s="43">
        <f ca="1">_xll.BInterpol('Base CDI'!$H$4:$H$28,'Base CDI'!$I$4:$I$29,S3556,"Cubic","Extrapolate=Linear","MultiX=Average","Skip=True","Sort=True")</f>
        <v>13.788275390383873</v>
      </c>
    </row>
    <row r="3557" spans="16:21" x14ac:dyDescent="0.25">
      <c r="P3557" s="10">
        <v>39687</v>
      </c>
      <c r="Q3557">
        <v>19.45879</v>
      </c>
      <c r="S3557" s="42">
        <f t="shared" ca="1" si="60"/>
        <v>49492</v>
      </c>
      <c r="T3557" s="43">
        <f ca="1">_xll.BInterpol('Base CDI'!$H$4:$H$28,'Base CDI'!$J$4:$J$29,S3557,"Cubic","Extrapolate=Linear","MultiX=Average","Skip=True","Sort=True")</f>
        <v>13.805746797062582</v>
      </c>
      <c r="U3557" s="43">
        <f ca="1">_xll.BInterpol('Base CDI'!$H$4:$H$28,'Base CDI'!$I$4:$I$29,S3557,"Cubic","Extrapolate=Linear","MultiX=Average","Skip=True","Sort=True")</f>
        <v>13.788199089577677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49493</v>
      </c>
      <c r="T3558" s="43">
        <f ca="1">_xll.BInterpol('Base CDI'!$H$4:$H$28,'Base CDI'!$J$4:$J$29,S3558,"Cubic","Extrapolate=Linear","MultiX=Average","Skip=True","Sort=True")</f>
        <v>13.805667774202657</v>
      </c>
      <c r="U3558" s="43">
        <f ca="1">_xll.BInterpol('Base CDI'!$H$4:$H$28,'Base CDI'!$I$4:$I$29,S3558,"Cubic","Extrapolate=Linear","MultiX=Average","Skip=True","Sort=True")</f>
        <v>13.788122677666616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49494</v>
      </c>
      <c r="T3559" s="43">
        <f ca="1">_xll.BInterpol('Base CDI'!$H$4:$H$28,'Base CDI'!$J$4:$J$29,S3559,"Cubic","Extrapolate=Linear","MultiX=Average","Skip=True","Sort=True")</f>
        <v>13.805588639331244</v>
      </c>
      <c r="U3559" s="43">
        <f ca="1">_xll.BInterpol('Base CDI'!$H$4:$H$28,'Base CDI'!$I$4:$I$29,S3559,"Cubic","Extrapolate=Linear","MultiX=Average","Skip=True","Sort=True")</f>
        <v>13.788046154852699</v>
      </c>
    </row>
    <row r="3560" spans="16:21" x14ac:dyDescent="0.25">
      <c r="P3560" s="10">
        <v>39692</v>
      </c>
      <c r="Q3560">
        <v>19.48678</v>
      </c>
      <c r="S3560" s="42">
        <f t="shared" ca="1" si="60"/>
        <v>49495</v>
      </c>
      <c r="T3560" s="43">
        <f ca="1">_xll.BInterpol('Base CDI'!$H$4:$H$28,'Base CDI'!$J$4:$J$29,S3560,"Cubic","Extrapolate=Linear","MultiX=Average","Skip=True","Sort=True")</f>
        <v>13.80550939265237</v>
      </c>
      <c r="U3560" s="43">
        <f ca="1">_xll.BInterpol('Base CDI'!$H$4:$H$28,'Base CDI'!$I$4:$I$29,S3560,"Cubic","Extrapolate=Linear","MultiX=Average","Skip=True","Sort=True")</f>
        <v>13.787969521337935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49496</v>
      </c>
      <c r="T3561" s="43">
        <f ca="1">_xll.BInterpol('Base CDI'!$H$4:$H$28,'Base CDI'!$J$4:$J$29,S3561,"Cubic","Extrapolate=Linear","MultiX=Average","Skip=True","Sort=True")</f>
        <v>13.805430034370062</v>
      </c>
      <c r="U3561" s="43">
        <f ca="1">_xll.BInterpol('Base CDI'!$H$4:$H$28,'Base CDI'!$I$4:$I$29,S3561,"Cubic","Extrapolate=Linear","MultiX=Average","Skip=True","Sort=True")</f>
        <v>13.787892777324334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49497</v>
      </c>
      <c r="T3562" s="43">
        <f ca="1">_xll.BInterpol('Base CDI'!$H$4:$H$28,'Base CDI'!$J$4:$J$29,S3562,"Cubic","Extrapolate=Linear","MultiX=Average","Skip=True","Sort=True")</f>
        <v>13.80535056468835</v>
      </c>
      <c r="U3562" s="43">
        <f ca="1">_xll.BInterpol('Base CDI'!$H$4:$H$28,'Base CDI'!$I$4:$I$29,S3562,"Cubic","Extrapolate=Linear","MultiX=Average","Skip=True","Sort=True")</f>
        <v>13.787815923013905</v>
      </c>
    </row>
    <row r="3563" spans="16:21" x14ac:dyDescent="0.25">
      <c r="P3563" s="10">
        <v>39695</v>
      </c>
      <c r="Q3563">
        <v>19.51484</v>
      </c>
      <c r="S3563" s="42">
        <f t="shared" ca="1" si="60"/>
        <v>49498</v>
      </c>
      <c r="T3563" s="43">
        <f ca="1">_xll.BInterpol('Base CDI'!$H$4:$H$28,'Base CDI'!$J$4:$J$29,S3563,"Cubic","Extrapolate=Linear","MultiX=Average","Skip=True","Sort=True")</f>
        <v>13.805270983811262</v>
      </c>
      <c r="U3563" s="43">
        <f ca="1">_xll.BInterpol('Base CDI'!$H$4:$H$28,'Base CDI'!$I$4:$I$29,S3563,"Cubic","Extrapolate=Linear","MultiX=Average","Skip=True","Sort=True")</f>
        <v>13.787738958608655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49499</v>
      </c>
      <c r="T3564" s="43">
        <f ca="1">_xll.BInterpol('Base CDI'!$H$4:$H$28,'Base CDI'!$J$4:$J$29,S3564,"Cubic","Extrapolate=Linear","MultiX=Average","Skip=True","Sort=True")</f>
        <v>13.805191291942826</v>
      </c>
      <c r="U3564" s="43">
        <f ca="1">_xll.BInterpol('Base CDI'!$H$4:$H$28,'Base CDI'!$I$4:$I$29,S3564,"Cubic","Extrapolate=Linear","MultiX=Average","Skip=True","Sort=True")</f>
        <v>13.787661884310594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49500</v>
      </c>
      <c r="T3565" s="43">
        <f ca="1">_xll.BInterpol('Base CDI'!$H$4:$H$28,'Base CDI'!$J$4:$J$29,S3565,"Cubic","Extrapolate=Linear","MultiX=Average","Skip=True","Sort=True")</f>
        <v>13.80511148928707</v>
      </c>
      <c r="U3565" s="43">
        <f ca="1">_xll.BInterpol('Base CDI'!$H$4:$H$28,'Base CDI'!$I$4:$I$29,S3565,"Cubic","Extrapolate=Linear","MultiX=Average","Skip=True","Sort=True")</f>
        <v>13.78758470032173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49501</v>
      </c>
      <c r="T3566" s="43">
        <f ca="1">_xll.BInterpol('Base CDI'!$H$4:$H$28,'Base CDI'!$J$4:$J$29,S3566,"Cubic","Extrapolate=Linear","MultiX=Average","Skip=True","Sort=True")</f>
        <v>13.805031576048021</v>
      </c>
      <c r="U3566" s="43">
        <f ca="1">_xll.BInterpol('Base CDI'!$H$4:$H$28,'Base CDI'!$I$4:$I$29,S3566,"Cubic","Extrapolate=Linear","MultiX=Average","Skip=True","Sort=True")</f>
        <v>13.787507406844073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49502</v>
      </c>
      <c r="T3567" s="43">
        <f ca="1">_xll.BInterpol('Base CDI'!$H$4:$H$28,'Base CDI'!$J$4:$J$29,S3567,"Cubic","Extrapolate=Linear","MultiX=Average","Skip=True","Sort=True")</f>
        <v>13.80495155242971</v>
      </c>
      <c r="U3567" s="43">
        <f ca="1">_xll.BInterpol('Base CDI'!$H$4:$H$28,'Base CDI'!$I$4:$I$29,S3567,"Cubic","Extrapolate=Linear","MultiX=Average","Skip=True","Sort=True")</f>
        <v>13.787430004079631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49503</v>
      </c>
      <c r="T3568" s="43">
        <f ca="1">_xll.BInterpol('Base CDI'!$H$4:$H$28,'Base CDI'!$J$4:$J$29,S3568,"Cubic","Extrapolate=Linear","MultiX=Average","Skip=True","Sort=True")</f>
        <v>13.804871418636164</v>
      </c>
      <c r="U3568" s="43">
        <f ca="1">_xll.BInterpol('Base CDI'!$H$4:$H$28,'Base CDI'!$I$4:$I$29,S3568,"Cubic","Extrapolate=Linear","MultiX=Average","Skip=True","Sort=True")</f>
        <v>13.787352492230415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49504</v>
      </c>
      <c r="T3569" s="43">
        <f ca="1">_xll.BInterpol('Base CDI'!$H$4:$H$28,'Base CDI'!$J$4:$J$29,S3569,"Cubic","Extrapolate=Linear","MultiX=Average","Skip=True","Sort=True")</f>
        <v>13.804791174871411</v>
      </c>
      <c r="U3569" s="43">
        <f ca="1">_xll.BInterpol('Base CDI'!$H$4:$H$28,'Base CDI'!$I$4:$I$29,S3569,"Cubic","Extrapolate=Linear","MultiX=Average","Skip=True","Sort=True")</f>
        <v>13.787274871498431</v>
      </c>
    </row>
    <row r="3570" spans="16:21" x14ac:dyDescent="0.25">
      <c r="P3570" s="10">
        <v>39706</v>
      </c>
      <c r="Q3570">
        <v>19.58154</v>
      </c>
      <c r="S3570" s="42">
        <f t="shared" ca="1" si="60"/>
        <v>49505</v>
      </c>
      <c r="T3570" s="43">
        <f ca="1">_xll.BInterpol('Base CDI'!$H$4:$H$28,'Base CDI'!$J$4:$J$29,S3570,"Cubic","Extrapolate=Linear","MultiX=Average","Skip=True","Sort=True")</f>
        <v>13.804710821339478</v>
      </c>
      <c r="U3570" s="43">
        <f ca="1">_xll.BInterpol('Base CDI'!$H$4:$H$28,'Base CDI'!$I$4:$I$29,S3570,"Cubic","Extrapolate=Linear","MultiX=Average","Skip=True","Sort=True")</f>
        <v>13.787197142085688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49506</v>
      </c>
      <c r="T3571" s="43">
        <f ca="1">_xll.BInterpol('Base CDI'!$H$4:$H$28,'Base CDI'!$J$4:$J$29,S3571,"Cubic","Extrapolate=Linear","MultiX=Average","Skip=True","Sort=True")</f>
        <v>13.804630358244395</v>
      </c>
      <c r="U3571" s="43">
        <f ca="1">_xll.BInterpol('Base CDI'!$H$4:$H$28,'Base CDI'!$I$4:$I$29,S3571,"Cubic","Extrapolate=Linear","MultiX=Average","Skip=True","Sort=True")</f>
        <v>13.787119304194196</v>
      </c>
    </row>
    <row r="3572" spans="16:21" x14ac:dyDescent="0.25">
      <c r="P3572" s="10">
        <v>39708</v>
      </c>
      <c r="Q3572">
        <v>19.60136</v>
      </c>
      <c r="S3572" s="42">
        <f t="shared" ca="1" si="60"/>
        <v>49507</v>
      </c>
      <c r="T3572" s="43">
        <f ca="1">_xll.BInterpol('Base CDI'!$H$4:$H$28,'Base CDI'!$J$4:$J$29,S3572,"Cubic","Extrapolate=Linear","MultiX=Average","Skip=True","Sort=True")</f>
        <v>13.80454978579019</v>
      </c>
      <c r="U3572" s="43">
        <f ca="1">_xll.BInterpol('Base CDI'!$H$4:$H$28,'Base CDI'!$I$4:$I$29,S3572,"Cubic","Extrapolate=Linear","MultiX=Average","Skip=True","Sort=True")</f>
        <v>13.787041358025963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49508</v>
      </c>
      <c r="T3573" s="43">
        <f ca="1">_xll.BInterpol('Base CDI'!$H$4:$H$28,'Base CDI'!$J$4:$J$29,S3573,"Cubic","Extrapolate=Linear","MultiX=Average","Skip=True","Sort=True")</f>
        <v>13.804469104180891</v>
      </c>
      <c r="U3573" s="43">
        <f ca="1">_xll.BInterpol('Base CDI'!$H$4:$H$28,'Base CDI'!$I$4:$I$29,S3573,"Cubic","Extrapolate=Linear","MultiX=Average","Skip=True","Sort=True")</f>
        <v>13.786963303782999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49509</v>
      </c>
      <c r="T3574" s="43">
        <f ca="1">_xll.BInterpol('Base CDI'!$H$4:$H$28,'Base CDI'!$J$4:$J$29,S3574,"Cubic","Extrapolate=Linear","MultiX=Average","Skip=True","Sort=True")</f>
        <v>13.804388313620525</v>
      </c>
      <c r="U3574" s="43">
        <f ca="1">_xll.BInterpol('Base CDI'!$H$4:$H$28,'Base CDI'!$I$4:$I$29,S3574,"Cubic","Extrapolate=Linear","MultiX=Average","Skip=True","Sort=True")</f>
        <v>13.786885141667312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49510</v>
      </c>
      <c r="T3575" s="43">
        <f ca="1">_xll.BInterpol('Base CDI'!$H$4:$H$28,'Base CDI'!$J$4:$J$29,S3575,"Cubic","Extrapolate=Linear","MultiX=Average","Skip=True","Sort=True")</f>
        <v>13.804307414313122</v>
      </c>
      <c r="U3575" s="43">
        <f ca="1">_xll.BInterpol('Base CDI'!$H$4:$H$28,'Base CDI'!$I$4:$I$29,S3575,"Cubic","Extrapolate=Linear","MultiX=Average","Skip=True","Sort=True")</f>
        <v>13.786806871880911</v>
      </c>
    </row>
    <row r="3576" spans="16:21" x14ac:dyDescent="0.25">
      <c r="P3576" s="10">
        <v>39714</v>
      </c>
      <c r="Q3576">
        <v>19.64114</v>
      </c>
      <c r="S3576" s="42">
        <f t="shared" ca="1" si="60"/>
        <v>49511</v>
      </c>
      <c r="T3576" s="43">
        <f ca="1">_xll.BInterpol('Base CDI'!$H$4:$H$28,'Base CDI'!$J$4:$J$29,S3576,"Cubic","Extrapolate=Linear","MultiX=Average","Skip=True","Sort=True")</f>
        <v>13.804226406462709</v>
      </c>
      <c r="U3576" s="43">
        <f ca="1">_xll.BInterpol('Base CDI'!$H$4:$H$28,'Base CDI'!$I$4:$I$29,S3576,"Cubic","Extrapolate=Linear","MultiX=Average","Skip=True","Sort=True")</f>
        <v>13.786728494625805</v>
      </c>
    </row>
    <row r="3577" spans="16:21" x14ac:dyDescent="0.25">
      <c r="P3577" s="10">
        <v>39715</v>
      </c>
      <c r="Q3577">
        <v>19.65109</v>
      </c>
      <c r="S3577" s="42">
        <f t="shared" ca="1" si="60"/>
        <v>49512</v>
      </c>
      <c r="T3577" s="43">
        <f ca="1">_xll.BInterpol('Base CDI'!$H$4:$H$28,'Base CDI'!$J$4:$J$29,S3577,"Cubic","Extrapolate=Linear","MultiX=Average","Skip=True","Sort=True")</f>
        <v>13.804145290273315</v>
      </c>
      <c r="U3577" s="43">
        <f ca="1">_xll.BInterpol('Base CDI'!$H$4:$H$28,'Base CDI'!$I$4:$I$29,S3577,"Cubic","Extrapolate=Linear","MultiX=Average","Skip=True","Sort=True")</f>
        <v>13.786650010104005</v>
      </c>
    </row>
    <row r="3578" spans="16:21" x14ac:dyDescent="0.25">
      <c r="P3578" s="10">
        <v>39716</v>
      </c>
      <c r="Q3578">
        <v>19.66103</v>
      </c>
      <c r="S3578" s="42">
        <f t="shared" ca="1" si="60"/>
        <v>49513</v>
      </c>
      <c r="T3578" s="43">
        <f ca="1">_xll.BInterpol('Base CDI'!$H$4:$H$28,'Base CDI'!$J$4:$J$29,S3578,"Cubic","Extrapolate=Linear","MultiX=Average","Skip=True","Sort=True")</f>
        <v>13.804064065948968</v>
      </c>
      <c r="U3578" s="43">
        <f ca="1">_xll.BInterpol('Base CDI'!$H$4:$H$28,'Base CDI'!$I$4:$I$29,S3578,"Cubic","Extrapolate=Linear","MultiX=Average","Skip=True","Sort=True")</f>
        <v>13.786571418517514</v>
      </c>
    </row>
    <row r="3579" spans="16:21" x14ac:dyDescent="0.25">
      <c r="P3579" s="10">
        <v>39717</v>
      </c>
      <c r="Q3579">
        <v>19.67098</v>
      </c>
      <c r="S3579" s="42">
        <f t="shared" ca="1" si="60"/>
        <v>49514</v>
      </c>
      <c r="T3579" s="43">
        <f ca="1">_xll.BInterpol('Base CDI'!$H$4:$H$28,'Base CDI'!$J$4:$J$29,S3579,"Cubic","Extrapolate=Linear","MultiX=Average","Skip=True","Sort=True")</f>
        <v>13.803982733693696</v>
      </c>
      <c r="U3579" s="43">
        <f ca="1">_xll.BInterpol('Base CDI'!$H$4:$H$28,'Base CDI'!$I$4:$I$29,S3579,"Cubic","Extrapolate=Linear","MultiX=Average","Skip=True","Sort=True")</f>
        <v>13.786492720068347</v>
      </c>
    </row>
    <row r="3580" spans="16:21" x14ac:dyDescent="0.25">
      <c r="P3580" s="10">
        <v>39720</v>
      </c>
      <c r="Q3580">
        <v>19.68094</v>
      </c>
      <c r="S3580" s="42">
        <f t="shared" ca="1" si="60"/>
        <v>49515</v>
      </c>
      <c r="T3580" s="43">
        <f ca="1">_xll.BInterpol('Base CDI'!$H$4:$H$28,'Base CDI'!$J$4:$J$29,S3580,"Cubic","Extrapolate=Linear","MultiX=Average","Skip=True","Sort=True")</f>
        <v>13.803901293711528</v>
      </c>
      <c r="U3580" s="43">
        <f ca="1">_xll.BInterpol('Base CDI'!$H$4:$H$28,'Base CDI'!$I$4:$I$29,S3580,"Cubic","Extrapolate=Linear","MultiX=Average","Skip=True","Sort=True")</f>
        <v>13.786413914958509</v>
      </c>
    </row>
    <row r="3581" spans="16:21" x14ac:dyDescent="0.25">
      <c r="P3581" s="10">
        <v>39721</v>
      </c>
      <c r="Q3581">
        <v>19.69089</v>
      </c>
      <c r="S3581" s="42">
        <f t="shared" ca="1" si="60"/>
        <v>49516</v>
      </c>
      <c r="T3581" s="43">
        <f ca="1">_xll.BInterpol('Base CDI'!$H$4:$H$28,'Base CDI'!$J$4:$J$29,S3581,"Cubic","Extrapolate=Linear","MultiX=Average","Skip=True","Sort=True")</f>
        <v>13.803819746206491</v>
      </c>
      <c r="U3581" s="43">
        <f ca="1">_xll.BInterpol('Base CDI'!$H$4:$H$28,'Base CDI'!$I$4:$I$29,S3581,"Cubic","Extrapolate=Linear","MultiX=Average","Skip=True","Sort=True")</f>
        <v>13.786335003390011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49517</v>
      </c>
      <c r="T3582" s="43">
        <f ca="1">_xll.BInterpol('Base CDI'!$H$4:$H$28,'Base CDI'!$J$4:$J$29,S3582,"Cubic","Extrapolate=Linear","MultiX=Average","Skip=True","Sort=True")</f>
        <v>13.803738091382613</v>
      </c>
      <c r="U3582" s="43">
        <f ca="1">_xll.BInterpol('Base CDI'!$H$4:$H$28,'Base CDI'!$I$4:$I$29,S3582,"Cubic","Extrapolate=Linear","MultiX=Average","Skip=True","Sort=True")</f>
        <v>13.786255985564861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49518</v>
      </c>
      <c r="T3583" s="43">
        <f ca="1">_xll.BInterpol('Base CDI'!$H$4:$H$28,'Base CDI'!$J$4:$J$29,S3583,"Cubic","Extrapolate=Linear","MultiX=Average","Skip=True","Sort=True")</f>
        <v>13.803656329443923</v>
      </c>
      <c r="U3583" s="43">
        <f ca="1">_xll.BInterpol('Base CDI'!$H$4:$H$28,'Base CDI'!$I$4:$I$29,S3583,"Cubic","Extrapolate=Linear","MultiX=Average","Skip=True","Sort=True")</f>
        <v>13.786176861685066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49519</v>
      </c>
      <c r="T3584" s="43">
        <f ca="1">_xll.BInterpol('Base CDI'!$H$4:$H$28,'Base CDI'!$J$4:$J$29,S3584,"Cubic","Extrapolate=Linear","MultiX=Average","Skip=True","Sort=True")</f>
        <v>13.803574460594451</v>
      </c>
      <c r="U3584" s="43">
        <f ca="1">_xll.BInterpol('Base CDI'!$H$4:$H$28,'Base CDI'!$I$4:$I$29,S3584,"Cubic","Extrapolate=Linear","MultiX=Average","Skip=True","Sort=True")</f>
        <v>13.786097631952638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49520</v>
      </c>
      <c r="T3585" s="43">
        <f ca="1">_xll.BInterpol('Base CDI'!$H$4:$H$28,'Base CDI'!$J$4:$J$29,S3585,"Cubic","Extrapolate=Linear","MultiX=Average","Skip=True","Sort=True")</f>
        <v>13.803492485038221</v>
      </c>
      <c r="U3585" s="43">
        <f ca="1">_xll.BInterpol('Base CDI'!$H$4:$H$28,'Base CDI'!$I$4:$I$29,S3585,"Cubic","Extrapolate=Linear","MultiX=Average","Skip=True","Sort=True")</f>
        <v>13.786018296569585</v>
      </c>
    </row>
    <row r="3586" spans="16:21" x14ac:dyDescent="0.25">
      <c r="P3586" s="10">
        <v>39728</v>
      </c>
      <c r="Q3586">
        <v>19.74089</v>
      </c>
      <c r="S3586" s="42">
        <f t="shared" ca="1" si="60"/>
        <v>49521</v>
      </c>
      <c r="T3586" s="43">
        <f ca="1">_xll.BInterpol('Base CDI'!$H$4:$H$28,'Base CDI'!$J$4:$J$29,S3586,"Cubic","Extrapolate=Linear","MultiX=Average","Skip=True","Sort=True")</f>
        <v>13.803410402979265</v>
      </c>
      <c r="U3586" s="43">
        <f ca="1">_xll.BInterpol('Base CDI'!$H$4:$H$28,'Base CDI'!$I$4:$I$29,S3586,"Cubic","Extrapolate=Linear","MultiX=Average","Skip=True","Sort=True")</f>
        <v>13.785938855737914</v>
      </c>
    </row>
    <row r="3587" spans="16:21" x14ac:dyDescent="0.25">
      <c r="P3587" s="10">
        <v>39729</v>
      </c>
      <c r="Q3587">
        <v>19.75095</v>
      </c>
      <c r="S3587" s="42">
        <f t="shared" ca="1" si="60"/>
        <v>49522</v>
      </c>
      <c r="T3587" s="43">
        <f ca="1">_xll.BInterpol('Base CDI'!$H$4:$H$28,'Base CDI'!$J$4:$J$29,S3587,"Cubic","Extrapolate=Linear","MultiX=Average","Skip=True","Sort=True")</f>
        <v>13.80332821462161</v>
      </c>
      <c r="U3587" s="43">
        <f ca="1">_xll.BInterpol('Base CDI'!$H$4:$H$28,'Base CDI'!$I$4:$I$29,S3587,"Cubic","Extrapolate=Linear","MultiX=Average","Skip=True","Sort=True")</f>
        <v>13.785859309659637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49523</v>
      </c>
      <c r="T3588" s="43">
        <f ca="1">_xll.BInterpol('Base CDI'!$H$4:$H$28,'Base CDI'!$J$4:$J$29,S3588,"Cubic","Extrapolate=Linear","MultiX=Average","Skip=True","Sort=True")</f>
        <v>13.803245920169283</v>
      </c>
      <c r="U3588" s="43">
        <f ca="1">_xll.BInterpol('Base CDI'!$H$4:$H$28,'Base CDI'!$I$4:$I$29,S3588,"Cubic","Extrapolate=Linear","MultiX=Average","Skip=True","Sort=True")</f>
        <v>13.785779658536761</v>
      </c>
    </row>
    <row r="3589" spans="16:21" x14ac:dyDescent="0.25">
      <c r="P3589" s="10">
        <v>39731</v>
      </c>
      <c r="Q3589">
        <v>19.77103</v>
      </c>
      <c r="S3589" s="42">
        <f t="shared" ca="1" si="60"/>
        <v>49524</v>
      </c>
      <c r="T3589" s="43">
        <f ca="1">_xll.BInterpol('Base CDI'!$H$4:$H$28,'Base CDI'!$J$4:$J$29,S3589,"Cubic","Extrapolate=Linear","MultiX=Average","Skip=True","Sort=True")</f>
        <v>13.803163519826313</v>
      </c>
      <c r="U3589" s="43">
        <f ca="1">_xll.BInterpol('Base CDI'!$H$4:$H$28,'Base CDI'!$I$4:$I$29,S3589,"Cubic","Extrapolate=Linear","MultiX=Average","Skip=True","Sort=True")</f>
        <v>13.785699902571293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49525</v>
      </c>
      <c r="T3590" s="43">
        <f ca="1">_xll.BInterpol('Base CDI'!$H$4:$H$28,'Base CDI'!$J$4:$J$29,S3590,"Cubic","Extrapolate=Linear","MultiX=Average","Skip=True","Sort=True")</f>
        <v>13.80308101379673</v>
      </c>
      <c r="U3590" s="43">
        <f ca="1">_xll.BInterpol('Base CDI'!$H$4:$H$28,'Base CDI'!$I$4:$I$29,S3590,"Cubic","Extrapolate=Linear","MultiX=Average","Skip=True","Sort=True")</f>
        <v>13.785620041965245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49526</v>
      </c>
      <c r="T3591" s="43">
        <f ca="1">_xll.BInterpol('Base CDI'!$H$4:$H$28,'Base CDI'!$J$4:$J$29,S3591,"Cubic","Extrapolate=Linear","MultiX=Average","Skip=True","Sort=True")</f>
        <v>13.80299840228456</v>
      </c>
      <c r="U3591" s="43">
        <f ca="1">_xll.BInterpol('Base CDI'!$H$4:$H$28,'Base CDI'!$I$4:$I$29,S3591,"Cubic","Extrapolate=Linear","MultiX=Average","Skip=True","Sort=True")</f>
        <v>13.785540076920624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49527</v>
      </c>
      <c r="T3592" s="43">
        <f ca="1">_xll.BInterpol('Base CDI'!$H$4:$H$28,'Base CDI'!$J$4:$J$29,S3592,"Cubic","Extrapolate=Linear","MultiX=Average","Skip=True","Sort=True")</f>
        <v>13.802915685493831</v>
      </c>
      <c r="U3592" s="43">
        <f ca="1">_xll.BInterpol('Base CDI'!$H$4:$H$28,'Base CDI'!$I$4:$I$29,S3592,"Cubic","Extrapolate=Linear","MultiX=Average","Skip=True","Sort=True")</f>
        <v>13.78546000763944</v>
      </c>
    </row>
    <row r="3593" spans="16:21" x14ac:dyDescent="0.25">
      <c r="P3593" s="10">
        <v>39737</v>
      </c>
      <c r="Q3593">
        <v>19.81129</v>
      </c>
      <c r="S3593" s="42">
        <f t="shared" ca="1" si="60"/>
        <v>49528</v>
      </c>
      <c r="T3593" s="43">
        <f ca="1">_xll.BInterpol('Base CDI'!$H$4:$H$28,'Base CDI'!$J$4:$J$29,S3593,"Cubic","Extrapolate=Linear","MultiX=Average","Skip=True","Sort=True")</f>
        <v>13.802832863628574</v>
      </c>
      <c r="U3593" s="43">
        <f ca="1">_xll.BInterpol('Base CDI'!$H$4:$H$28,'Base CDI'!$I$4:$I$29,S3593,"Cubic","Extrapolate=Linear","MultiX=Average","Skip=True","Sort=True")</f>
        <v>13.785379834323701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49529</v>
      </c>
      <c r="T3594" s="43">
        <f ca="1">_xll.BInterpol('Base CDI'!$H$4:$H$28,'Base CDI'!$J$4:$J$29,S3594,"Cubic","Extrapolate=Linear","MultiX=Average","Skip=True","Sort=True")</f>
        <v>13.802749936892813</v>
      </c>
      <c r="U3594" s="43">
        <f ca="1">_xll.BInterpol('Base CDI'!$H$4:$H$28,'Base CDI'!$I$4:$I$29,S3594,"Cubic","Extrapolate=Linear","MultiX=Average","Skip=True","Sort=True")</f>
        <v>13.785299557175417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49530</v>
      </c>
      <c r="T3595" s="43">
        <f ca="1">_xll.BInterpol('Base CDI'!$H$4:$H$28,'Base CDI'!$J$4:$J$29,S3595,"Cubic","Extrapolate=Linear","MultiX=Average","Skip=True","Sort=True")</f>
        <v>13.802666905490581</v>
      </c>
      <c r="U3595" s="43">
        <f ca="1">_xll.BInterpol('Base CDI'!$H$4:$H$28,'Base CDI'!$I$4:$I$29,S3595,"Cubic","Extrapolate=Linear","MultiX=Average","Skip=True","Sort=True")</f>
        <v>13.785219176396595</v>
      </c>
    </row>
    <row r="3596" spans="16:21" x14ac:dyDescent="0.25">
      <c r="P3596" s="10">
        <v>39742</v>
      </c>
      <c r="Q3596">
        <v>19.84151</v>
      </c>
      <c r="S3596" s="42">
        <f t="shared" ca="1" si="61"/>
        <v>49531</v>
      </c>
      <c r="T3596" s="43">
        <f ca="1">_xll.BInterpol('Base CDI'!$H$4:$H$28,'Base CDI'!$J$4:$J$29,S3596,"Cubic","Extrapolate=Linear","MultiX=Average","Skip=True","Sort=True")</f>
        <v>13.802583769625901</v>
      </c>
      <c r="U3596" s="43">
        <f ca="1">_xll.BInterpol('Base CDI'!$H$4:$H$28,'Base CDI'!$I$4:$I$29,S3596,"Cubic","Extrapolate=Linear","MultiX=Average","Skip=True","Sort=True")</f>
        <v>13.785138692189244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49532</v>
      </c>
      <c r="T3597" s="43">
        <f ca="1">_xll.BInterpol('Base CDI'!$H$4:$H$28,'Base CDI'!$J$4:$J$29,S3597,"Cubic","Extrapolate=Linear","MultiX=Average","Skip=True","Sort=True")</f>
        <v>13.802500529502806</v>
      </c>
      <c r="U3597" s="43">
        <f ca="1">_xll.BInterpol('Base CDI'!$H$4:$H$28,'Base CDI'!$I$4:$I$29,S3597,"Cubic","Extrapolate=Linear","MultiX=Average","Skip=True","Sort=True")</f>
        <v>13.785058104755375</v>
      </c>
    </row>
    <row r="3598" spans="16:21" x14ac:dyDescent="0.25">
      <c r="P3598" s="10">
        <v>39744</v>
      </c>
      <c r="Q3598">
        <v>19.86157</v>
      </c>
      <c r="S3598" s="42">
        <f t="shared" ca="1" si="61"/>
        <v>49533</v>
      </c>
      <c r="T3598" s="43">
        <f ca="1">_xll.BInterpol('Base CDI'!$H$4:$H$28,'Base CDI'!$J$4:$J$29,S3598,"Cubic","Extrapolate=Linear","MultiX=Average","Skip=True","Sort=True")</f>
        <v>13.802417185325321</v>
      </c>
      <c r="U3598" s="43">
        <f ca="1">_xll.BInterpol('Base CDI'!$H$4:$H$28,'Base CDI'!$I$4:$I$29,S3598,"Cubic","Extrapolate=Linear","MultiX=Average","Skip=True","Sort=True")</f>
        <v>13.784977414296995</v>
      </c>
    </row>
    <row r="3599" spans="16:21" x14ac:dyDescent="0.25">
      <c r="P3599" s="10">
        <v>39745</v>
      </c>
      <c r="Q3599">
        <v>19.87163</v>
      </c>
      <c r="S3599" s="42">
        <f t="shared" ca="1" si="61"/>
        <v>49534</v>
      </c>
      <c r="T3599" s="43">
        <f ca="1">_xll.BInterpol('Base CDI'!$H$4:$H$28,'Base CDI'!$J$4:$J$29,S3599,"Cubic","Extrapolate=Linear","MultiX=Average","Skip=True","Sort=True")</f>
        <v>13.802333737297475</v>
      </c>
      <c r="U3599" s="43">
        <f ca="1">_xll.BInterpol('Base CDI'!$H$4:$H$28,'Base CDI'!$I$4:$I$29,S3599,"Cubic","Extrapolate=Linear","MultiX=Average","Skip=True","Sort=True")</f>
        <v>13.784896621016113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49535</v>
      </c>
      <c r="T3600" s="43">
        <f ca="1">_xll.BInterpol('Base CDI'!$H$4:$H$28,'Base CDI'!$J$4:$J$29,S3600,"Cubic","Extrapolate=Linear","MultiX=Average","Skip=True","Sort=True")</f>
        <v>13.802250185623299</v>
      </c>
      <c r="U3600" s="43">
        <f ca="1">_xll.BInterpol('Base CDI'!$H$4:$H$28,'Base CDI'!$I$4:$I$29,S3600,"Cubic","Extrapolate=Linear","MultiX=Average","Skip=True","Sort=True")</f>
        <v>13.78481572511474</v>
      </c>
    </row>
    <row r="3601" spans="16:21" x14ac:dyDescent="0.25">
      <c r="P3601" s="10">
        <v>39749</v>
      </c>
      <c r="Q3601">
        <v>19.89179</v>
      </c>
      <c r="S3601" s="42">
        <f t="shared" ca="1" si="61"/>
        <v>49536</v>
      </c>
      <c r="T3601" s="43">
        <f ca="1">_xll.BInterpol('Base CDI'!$H$4:$H$28,'Base CDI'!$J$4:$J$29,S3601,"Cubic","Extrapolate=Linear","MultiX=Average","Skip=True","Sort=True")</f>
        <v>13.802166530506817</v>
      </c>
      <c r="U3601" s="43">
        <f ca="1">_xll.BInterpol('Base CDI'!$H$4:$H$28,'Base CDI'!$I$4:$I$29,S3601,"Cubic","Extrapolate=Linear","MultiX=Average","Skip=True","Sort=True")</f>
        <v>13.784734726794881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49537</v>
      </c>
      <c r="T3602" s="43">
        <f ca="1">_xll.BInterpol('Base CDI'!$H$4:$H$28,'Base CDI'!$J$4:$J$29,S3602,"Cubic","Extrapolate=Linear","MultiX=Average","Skip=True","Sort=True")</f>
        <v>13.802082772152058</v>
      </c>
      <c r="U3602" s="43">
        <f ca="1">_xll.BInterpol('Base CDI'!$H$4:$H$28,'Base CDI'!$I$4:$I$29,S3602,"Cubic","Extrapolate=Linear","MultiX=Average","Skip=True","Sort=True")</f>
        <v>13.784653626258548</v>
      </c>
    </row>
    <row r="3603" spans="16:21" x14ac:dyDescent="0.25">
      <c r="P3603" s="10">
        <v>39751</v>
      </c>
      <c r="Q3603">
        <v>19.91197</v>
      </c>
      <c r="S3603" s="42">
        <f t="shared" ca="1" si="61"/>
        <v>49538</v>
      </c>
      <c r="T3603" s="43">
        <f ca="1">_xll.BInterpol('Base CDI'!$H$4:$H$28,'Base CDI'!$J$4:$J$29,S3603,"Cubic","Extrapolate=Linear","MultiX=Average","Skip=True","Sort=True")</f>
        <v>13.801998910763054</v>
      </c>
      <c r="U3603" s="43">
        <f ca="1">_xll.BInterpol('Base CDI'!$H$4:$H$28,'Base CDI'!$I$4:$I$29,S3603,"Cubic","Extrapolate=Linear","MultiX=Average","Skip=True","Sort=True")</f>
        <v>13.784572423707747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49539</v>
      </c>
      <c r="T3604" s="43">
        <f ca="1">_xll.BInterpol('Base CDI'!$H$4:$H$28,'Base CDI'!$J$4:$J$29,S3604,"Cubic","Extrapolate=Linear","MultiX=Average","Skip=True","Sort=True")</f>
        <v>13.801914946543828</v>
      </c>
      <c r="U3604" s="43">
        <f ca="1">_xll.BInterpol('Base CDI'!$H$4:$H$28,'Base CDI'!$I$4:$I$29,S3604,"Cubic","Extrapolate=Linear","MultiX=Average","Skip=True","Sort=True")</f>
        <v>13.784491119344491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49540</v>
      </c>
      <c r="T3605" s="43">
        <f ca="1">_xll.BInterpol('Base CDI'!$H$4:$H$28,'Base CDI'!$J$4:$J$29,S3605,"Cubic","Extrapolate=Linear","MultiX=Average","Skip=True","Sort=True")</f>
        <v>13.801830879698413</v>
      </c>
      <c r="U3605" s="43">
        <f ca="1">_xll.BInterpol('Base CDI'!$H$4:$H$28,'Base CDI'!$I$4:$I$29,S3605,"Cubic","Extrapolate=Linear","MultiX=Average","Skip=True","Sort=True")</f>
        <v>13.784409713370785</v>
      </c>
    </row>
    <row r="3606" spans="16:21" x14ac:dyDescent="0.25">
      <c r="P3606" s="10">
        <v>39756</v>
      </c>
      <c r="Q3606">
        <v>19.94218</v>
      </c>
      <c r="S3606" s="42">
        <f t="shared" ca="1" si="61"/>
        <v>49541</v>
      </c>
      <c r="T3606" s="43">
        <f ca="1">_xll.BInterpol('Base CDI'!$H$4:$H$28,'Base CDI'!$J$4:$J$29,S3606,"Cubic","Extrapolate=Linear","MultiX=Average","Skip=True","Sort=True")</f>
        <v>13.801746710430832</v>
      </c>
      <c r="U3606" s="43">
        <f ca="1">_xll.BInterpol('Base CDI'!$H$4:$H$28,'Base CDI'!$I$4:$I$29,S3606,"Cubic","Extrapolate=Linear","MultiX=Average","Skip=True","Sort=True")</f>
        <v>13.784328205988638</v>
      </c>
    </row>
    <row r="3607" spans="16:21" x14ac:dyDescent="0.25">
      <c r="P3607" s="10">
        <v>39757</v>
      </c>
      <c r="Q3607">
        <v>19.95224</v>
      </c>
      <c r="S3607" s="42">
        <f t="shared" ca="1" si="61"/>
        <v>49542</v>
      </c>
      <c r="T3607" s="43">
        <f ca="1">_xll.BInterpol('Base CDI'!$H$4:$H$28,'Base CDI'!$J$4:$J$29,S3607,"Cubic","Extrapolate=Linear","MultiX=Average","Skip=True","Sort=True")</f>
        <v>13.801662438945119</v>
      </c>
      <c r="U3607" s="43">
        <f ca="1">_xll.BInterpol('Base CDI'!$H$4:$H$28,'Base CDI'!$I$4:$I$29,S3607,"Cubic","Extrapolate=Linear","MultiX=Average","Skip=True","Sort=True")</f>
        <v>13.784246597400061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49543</v>
      </c>
      <c r="T3608" s="43">
        <f ca="1">_xll.BInterpol('Base CDI'!$H$4:$H$28,'Base CDI'!$J$4:$J$29,S3608,"Cubic","Extrapolate=Linear","MultiX=Average","Skip=True","Sort=True")</f>
        <v>13.801578065445296</v>
      </c>
      <c r="U3608" s="43">
        <f ca="1">_xll.BInterpol('Base CDI'!$H$4:$H$28,'Base CDI'!$I$4:$I$29,S3608,"Cubic","Extrapolate=Linear","MultiX=Average","Skip=True","Sort=True")</f>
        <v>13.784164887807064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49544</v>
      </c>
      <c r="T3609" s="43">
        <f ca="1">_xll.BInterpol('Base CDI'!$H$4:$H$28,'Base CDI'!$J$4:$J$29,S3609,"Cubic","Extrapolate=Linear","MultiX=Average","Skip=True","Sort=True")</f>
        <v>13.801493590135397</v>
      </c>
      <c r="U3609" s="43">
        <f ca="1">_xll.BInterpol('Base CDI'!$H$4:$H$28,'Base CDI'!$I$4:$I$29,S3609,"Cubic","Extrapolate=Linear","MultiX=Average","Skip=True","Sort=True")</f>
        <v>13.784083077411651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49545</v>
      </c>
      <c r="T3610" s="43">
        <f ca="1">_xll.BInterpol('Base CDI'!$H$4:$H$28,'Base CDI'!$J$4:$J$29,S3610,"Cubic","Extrapolate=Linear","MultiX=Average","Skip=True","Sort=True")</f>
        <v>13.801409013219446</v>
      </c>
      <c r="U3610" s="43">
        <f ca="1">_xll.BInterpol('Base CDI'!$H$4:$H$28,'Base CDI'!$I$4:$I$29,S3610,"Cubic","Extrapolate=Linear","MultiX=Average","Skip=True","Sort=True")</f>
        <v>13.784001166415836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49546</v>
      </c>
      <c r="T3611" s="43">
        <f ca="1">_xll.BInterpol('Base CDI'!$H$4:$H$28,'Base CDI'!$J$4:$J$29,S3611,"Cubic","Extrapolate=Linear","MultiX=Average","Skip=True","Sort=True")</f>
        <v>13.801324334901475</v>
      </c>
      <c r="U3611" s="43">
        <f ca="1">_xll.BInterpol('Base CDI'!$H$4:$H$28,'Base CDI'!$I$4:$I$29,S3611,"Cubic","Extrapolate=Linear","MultiX=Average","Skip=True","Sort=True")</f>
        <v>13.783919155021623</v>
      </c>
    </row>
    <row r="3612" spans="16:21" x14ac:dyDescent="0.25">
      <c r="P3612" s="10">
        <v>39764</v>
      </c>
      <c r="Q3612">
        <v>20.00245</v>
      </c>
      <c r="S3612" s="42">
        <f t="shared" ca="1" si="61"/>
        <v>49547</v>
      </c>
      <c r="T3612" s="43">
        <f ca="1">_xll.BInterpol('Base CDI'!$H$4:$H$28,'Base CDI'!$J$4:$J$29,S3612,"Cubic","Extrapolate=Linear","MultiX=Average","Skip=True","Sort=True")</f>
        <v>13.801239555385509</v>
      </c>
      <c r="U3612" s="43">
        <f ca="1">_xll.BInterpol('Base CDI'!$H$4:$H$28,'Base CDI'!$I$4:$I$29,S3612,"Cubic","Extrapolate=Linear","MultiX=Average","Skip=True","Sort=True")</f>
        <v>13.783837043431026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49548</v>
      </c>
      <c r="T3613" s="43">
        <f ca="1">_xll.BInterpol('Base CDI'!$H$4:$H$28,'Base CDI'!$J$4:$J$29,S3613,"Cubic","Extrapolate=Linear","MultiX=Average","Skip=True","Sort=True")</f>
        <v>13.801154674875578</v>
      </c>
      <c r="U3613" s="43">
        <f ca="1">_xll.BInterpol('Base CDI'!$H$4:$H$28,'Base CDI'!$I$4:$I$29,S3613,"Cubic","Extrapolate=Linear","MultiX=Average","Skip=True","Sort=True")</f>
        <v>13.78375483184605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49549</v>
      </c>
      <c r="T3614" s="43">
        <f ca="1">_xll.BInterpol('Base CDI'!$H$4:$H$28,'Base CDI'!$J$4:$J$29,S3614,"Cubic","Extrapolate=Linear","MultiX=Average","Skip=True","Sort=True")</f>
        <v>13.801069693575709</v>
      </c>
      <c r="U3614" s="43">
        <f ca="1">_xll.BInterpol('Base CDI'!$H$4:$H$28,'Base CDI'!$I$4:$I$29,S3614,"Cubic","Extrapolate=Linear","MultiX=Average","Skip=True","Sort=True")</f>
        <v>13.783672520468704</v>
      </c>
    </row>
    <row r="3615" spans="16:21" x14ac:dyDescent="0.25">
      <c r="P3615" s="10">
        <v>39769</v>
      </c>
      <c r="Q3615">
        <v>20.03219</v>
      </c>
      <c r="S3615" s="42">
        <f t="shared" ca="1" si="61"/>
        <v>49550</v>
      </c>
      <c r="T3615" s="43">
        <f ca="1">_xll.BInterpol('Base CDI'!$H$4:$H$28,'Base CDI'!$J$4:$J$29,S3615,"Cubic","Extrapolate=Linear","MultiX=Average","Skip=True","Sort=True")</f>
        <v>13.80098461168993</v>
      </c>
      <c r="U3615" s="43">
        <f ca="1">_xll.BInterpol('Base CDI'!$H$4:$H$28,'Base CDI'!$I$4:$I$29,S3615,"Cubic","Extrapolate=Linear","MultiX=Average","Skip=True","Sort=True")</f>
        <v>13.783590109500999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49551</v>
      </c>
      <c r="T3616" s="43">
        <f ca="1">_xll.BInterpol('Base CDI'!$H$4:$H$28,'Base CDI'!$J$4:$J$29,S3616,"Cubic","Extrapolate=Linear","MultiX=Average","Skip=True","Sort=True")</f>
        <v>13.800899429422271</v>
      </c>
      <c r="U3616" s="43">
        <f ca="1">_xll.BInterpol('Base CDI'!$H$4:$H$28,'Base CDI'!$I$4:$I$29,S3616,"Cubic","Extrapolate=Linear","MultiX=Average","Skip=True","Sort=True")</f>
        <v>13.783507599144942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49552</v>
      </c>
      <c r="T3617" s="43">
        <f ca="1">_xll.BInterpol('Base CDI'!$H$4:$H$28,'Base CDI'!$J$4:$J$29,S3617,"Cubic","Extrapolate=Linear","MultiX=Average","Skip=True","Sort=True")</f>
        <v>13.80081414697676</v>
      </c>
      <c r="U3617" s="43">
        <f ca="1">_xll.BInterpol('Base CDI'!$H$4:$H$28,'Base CDI'!$I$4:$I$29,S3617,"Cubic","Extrapolate=Linear","MultiX=Average","Skip=True","Sort=True")</f>
        <v>13.783424989602542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49553</v>
      </c>
      <c r="T3618" s="43">
        <f ca="1">_xll.BInterpol('Base CDI'!$H$4:$H$28,'Base CDI'!$J$4:$J$29,S3618,"Cubic","Extrapolate=Linear","MultiX=Average","Skip=True","Sort=True")</f>
        <v>13.800728764557423</v>
      </c>
      <c r="U3618" s="43">
        <f ca="1">_xll.BInterpol('Base CDI'!$H$4:$H$28,'Base CDI'!$I$4:$I$29,S3618,"Cubic","Extrapolate=Linear","MultiX=Average","Skip=True","Sort=True")</f>
        <v>13.783342281075809</v>
      </c>
    </row>
    <row r="3619" spans="16:21" x14ac:dyDescent="0.25">
      <c r="P3619" s="10">
        <v>39773</v>
      </c>
      <c r="Q3619">
        <v>20.07132</v>
      </c>
      <c r="S3619" s="42">
        <f t="shared" ca="1" si="61"/>
        <v>49554</v>
      </c>
      <c r="T3619" s="43">
        <f ca="1">_xll.BInterpol('Base CDI'!$H$4:$H$28,'Base CDI'!$J$4:$J$29,S3619,"Cubic","Extrapolate=Linear","MultiX=Average","Skip=True","Sort=True")</f>
        <v>13.80064328236829</v>
      </c>
      <c r="U3619" s="43">
        <f ca="1">_xll.BInterpol('Base CDI'!$H$4:$H$28,'Base CDI'!$I$4:$I$29,S3619,"Cubic","Extrapolate=Linear","MultiX=Average","Skip=True","Sort=True")</f>
        <v>13.783259473766753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49555</v>
      </c>
      <c r="T3620" s="43">
        <f ca="1">_xll.BInterpol('Base CDI'!$H$4:$H$28,'Base CDI'!$J$4:$J$29,S3620,"Cubic","Extrapolate=Linear","MultiX=Average","Skip=True","Sort=True")</f>
        <v>13.800557700613389</v>
      </c>
      <c r="U3620" s="43">
        <f ca="1">_xll.BInterpol('Base CDI'!$H$4:$H$28,'Base CDI'!$I$4:$I$29,S3620,"Cubic","Extrapolate=Linear","MultiX=Average","Skip=True","Sort=True")</f>
        <v>13.783176567877378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49556</v>
      </c>
      <c r="T3621" s="43">
        <f ca="1">_xll.BInterpol('Base CDI'!$H$4:$H$28,'Base CDI'!$J$4:$J$29,S3621,"Cubic","Extrapolate=Linear","MultiX=Average","Skip=True","Sort=True")</f>
        <v>13.800472019496748</v>
      </c>
      <c r="U3621" s="43">
        <f ca="1">_xll.BInterpol('Base CDI'!$H$4:$H$28,'Base CDI'!$I$4:$I$29,S3621,"Cubic","Extrapolate=Linear","MultiX=Average","Skip=True","Sort=True")</f>
        <v>13.783093563609699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49557</v>
      </c>
      <c r="T3622" s="43">
        <f ca="1">_xll.BInterpol('Base CDI'!$H$4:$H$28,'Base CDI'!$J$4:$J$29,S3622,"Cubic","Extrapolate=Linear","MultiX=Average","Skip=True","Sort=True")</f>
        <v>13.800386239222396</v>
      </c>
      <c r="U3622" s="43">
        <f ca="1">_xll.BInterpol('Base CDI'!$H$4:$H$28,'Base CDI'!$I$4:$I$29,S3622,"Cubic","Extrapolate=Linear","MultiX=Average","Skip=True","Sort=True")</f>
        <v>13.78301046116572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49558</v>
      </c>
      <c r="T3623" s="43">
        <f ca="1">_xll.BInterpol('Base CDI'!$H$4:$H$28,'Base CDI'!$J$4:$J$29,S3623,"Cubic","Extrapolate=Linear","MultiX=Average","Skip=True","Sort=True")</f>
        <v>13.80030035999436</v>
      </c>
      <c r="U3623" s="43">
        <f ca="1">_xll.BInterpol('Base CDI'!$H$4:$H$28,'Base CDI'!$I$4:$I$29,S3623,"Cubic","Extrapolate=Linear","MultiX=Average","Skip=True","Sort=True")</f>
        <v>13.782927260747451</v>
      </c>
    </row>
    <row r="3624" spans="16:21" x14ac:dyDescent="0.25">
      <c r="P3624" s="10">
        <v>39780</v>
      </c>
      <c r="Q3624">
        <v>20.12058</v>
      </c>
      <c r="S3624" s="42">
        <f t="shared" ca="1" si="61"/>
        <v>49559</v>
      </c>
      <c r="T3624" s="43">
        <f ca="1">_xll.BInterpol('Base CDI'!$H$4:$H$28,'Base CDI'!$J$4:$J$29,S3624,"Cubic","Extrapolate=Linear","MultiX=Average","Skip=True","Sort=True")</f>
        <v>13.800214382016668</v>
      </c>
      <c r="U3624" s="43">
        <f ca="1">_xll.BInterpol('Base CDI'!$H$4:$H$28,'Base CDI'!$I$4:$I$29,S3624,"Cubic","Extrapolate=Linear","MultiX=Average","Skip=True","Sort=True")</f>
        <v>13.782843962556901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49560</v>
      </c>
      <c r="T3625" s="43">
        <f ca="1">_xll.BInterpol('Base CDI'!$H$4:$H$28,'Base CDI'!$J$4:$J$29,S3625,"Cubic","Extrapolate=Linear","MultiX=Average","Skip=True","Sort=True")</f>
        <v>13.800128305493351</v>
      </c>
      <c r="U3625" s="43">
        <f ca="1">_xll.BInterpol('Base CDI'!$H$4:$H$28,'Base CDI'!$I$4:$I$29,S3625,"Cubic","Extrapolate=Linear","MultiX=Average","Skip=True","Sort=True")</f>
        <v>13.782760566796082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49561</v>
      </c>
      <c r="T3626" s="43">
        <f ca="1">_xll.BInterpol('Base CDI'!$H$4:$H$28,'Base CDI'!$J$4:$J$29,S3626,"Cubic","Extrapolate=Linear","MultiX=Average","Skip=True","Sort=True")</f>
        <v>13.800042130628432</v>
      </c>
      <c r="U3626" s="43">
        <f ca="1">_xll.BInterpol('Base CDI'!$H$4:$H$28,'Base CDI'!$I$4:$I$29,S3626,"Cubic","Extrapolate=Linear","MultiX=Average","Skip=True","Sort=True")</f>
        <v>13.782677073666997</v>
      </c>
    </row>
    <row r="3627" spans="16:21" x14ac:dyDescent="0.25">
      <c r="P3627" s="10">
        <v>39785</v>
      </c>
      <c r="Q3627">
        <v>20.1508</v>
      </c>
      <c r="S3627" s="42">
        <f t="shared" ca="1" si="61"/>
        <v>49562</v>
      </c>
      <c r="T3627" s="43">
        <f ca="1">_xll.BInterpol('Base CDI'!$H$4:$H$28,'Base CDI'!$J$4:$J$29,S3627,"Cubic","Extrapolate=Linear","MultiX=Average","Skip=True","Sort=True")</f>
        <v>13.799955857625944</v>
      </c>
      <c r="U3627" s="43">
        <f ca="1">_xll.BInterpol('Base CDI'!$H$4:$H$28,'Base CDI'!$I$4:$I$29,S3627,"Cubic","Extrapolate=Linear","MultiX=Average","Skip=True","Sort=True")</f>
        <v>13.782593483371661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49563</v>
      </c>
      <c r="T3628" s="43">
        <f ca="1">_xll.BInterpol('Base CDI'!$H$4:$H$28,'Base CDI'!$J$4:$J$29,S3628,"Cubic","Extrapolate=Linear","MultiX=Average","Skip=True","Sort=True")</f>
        <v>13.799869486689914</v>
      </c>
      <c r="U3628" s="43">
        <f ca="1">_xll.BInterpol('Base CDI'!$H$4:$H$28,'Base CDI'!$I$4:$I$29,S3628,"Cubic","Extrapolate=Linear","MultiX=Average","Skip=True","Sort=True")</f>
        <v>13.782509796112079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49564</v>
      </c>
      <c r="T3629" s="43">
        <f ca="1">_xll.BInterpol('Base CDI'!$H$4:$H$28,'Base CDI'!$J$4:$J$29,S3629,"Cubic","Extrapolate=Linear","MultiX=Average","Skip=True","Sort=True")</f>
        <v>13.799783018024369</v>
      </c>
      <c r="U3629" s="43">
        <f ca="1">_xll.BInterpol('Base CDI'!$H$4:$H$28,'Base CDI'!$I$4:$I$29,S3629,"Cubic","Extrapolate=Linear","MultiX=Average","Skip=True","Sort=True")</f>
        <v>13.782426012090259</v>
      </c>
    </row>
    <row r="3630" spans="16:21" x14ac:dyDescent="0.25">
      <c r="P3630" s="10">
        <v>39790</v>
      </c>
      <c r="Q3630">
        <v>20.18113</v>
      </c>
      <c r="S3630" s="42">
        <f t="shared" ca="1" si="61"/>
        <v>49565</v>
      </c>
      <c r="T3630" s="43">
        <f ca="1">_xll.BInterpol('Base CDI'!$H$4:$H$28,'Base CDI'!$J$4:$J$29,S3630,"Cubic","Extrapolate=Linear","MultiX=Average","Skip=True","Sort=True")</f>
        <v>13.799696451833338</v>
      </c>
      <c r="U3630" s="43">
        <f ca="1">_xll.BInterpol('Base CDI'!$H$4:$H$28,'Base CDI'!$I$4:$I$29,S3630,"Cubic","Extrapolate=Linear","MultiX=Average","Skip=True","Sort=True")</f>
        <v>13.782342131508212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49566</v>
      </c>
      <c r="T3631" s="43">
        <f ca="1">_xll.BInterpol('Base CDI'!$H$4:$H$28,'Base CDI'!$J$4:$J$29,S3631,"Cubic","Extrapolate=Linear","MultiX=Average","Skip=True","Sort=True")</f>
        <v>13.799609788320851</v>
      </c>
      <c r="U3631" s="43">
        <f ca="1">_xll.BInterpol('Base CDI'!$H$4:$H$28,'Base CDI'!$I$4:$I$29,S3631,"Cubic","Extrapolate=Linear","MultiX=Average","Skip=True","Sort=True")</f>
        <v>13.782258154567947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49567</v>
      </c>
      <c r="T3632" s="43">
        <f ca="1">_xll.BInterpol('Base CDI'!$H$4:$H$28,'Base CDI'!$J$4:$J$29,S3632,"Cubic","Extrapolate=Linear","MultiX=Average","Skip=True","Sort=True")</f>
        <v>13.799523027690931</v>
      </c>
      <c r="U3632" s="43">
        <f ca="1">_xll.BInterpol('Base CDI'!$H$4:$H$28,'Base CDI'!$I$4:$I$29,S3632,"Cubic","Extrapolate=Linear","MultiX=Average","Skip=True","Sort=True")</f>
        <v>13.782174081471473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49568</v>
      </c>
      <c r="T3633" s="43">
        <f ca="1">_xll.BInterpol('Base CDI'!$H$4:$H$28,'Base CDI'!$J$4:$J$29,S3633,"Cubic","Extrapolate=Linear","MultiX=Average","Skip=True","Sort=True")</f>
        <v>13.799436170147612</v>
      </c>
      <c r="U3633" s="43">
        <f ca="1">_xll.BInterpol('Base CDI'!$H$4:$H$28,'Base CDI'!$I$4:$I$29,S3633,"Cubic","Extrapolate=Linear","MultiX=Average","Skip=True","Sort=True")</f>
        <v>13.782089912420796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49569</v>
      </c>
      <c r="T3634" s="43">
        <f ca="1">_xll.BInterpol('Base CDI'!$H$4:$H$28,'Base CDI'!$J$4:$J$29,S3634,"Cubic","Extrapolate=Linear","MultiX=Average","Skip=True","Sort=True")</f>
        <v>13.799349215894919</v>
      </c>
      <c r="U3634" s="43">
        <f ca="1">_xll.BInterpol('Base CDI'!$H$4:$H$28,'Base CDI'!$I$4:$I$29,S3634,"Cubic","Extrapolate=Linear","MultiX=Average","Skip=True","Sort=True")</f>
        <v>13.782005647617929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49570</v>
      </c>
      <c r="T3635" s="43">
        <f ca="1">_xll.BInterpol('Base CDI'!$H$4:$H$28,'Base CDI'!$J$4:$J$29,S3635,"Cubic","Extrapolate=Linear","MultiX=Average","Skip=True","Sort=True")</f>
        <v>13.799262165136883</v>
      </c>
      <c r="U3635" s="43">
        <f ca="1">_xll.BInterpol('Base CDI'!$H$4:$H$28,'Base CDI'!$I$4:$I$29,S3635,"Cubic","Extrapolate=Linear","MultiX=Average","Skip=True","Sort=True")</f>
        <v>13.781921287264877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49571</v>
      </c>
      <c r="T3636" s="43">
        <f ca="1">_xll.BInterpol('Base CDI'!$H$4:$H$28,'Base CDI'!$J$4:$J$29,S3636,"Cubic","Extrapolate=Linear","MultiX=Average","Skip=True","Sort=True")</f>
        <v>13.799175018077527</v>
      </c>
      <c r="U3636" s="43">
        <f ca="1">_xll.BInterpol('Base CDI'!$H$4:$H$28,'Base CDI'!$I$4:$I$29,S3636,"Cubic","Extrapolate=Linear","MultiX=Average","Skip=True","Sort=True")</f>
        <v>13.781836831563652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49572</v>
      </c>
      <c r="T3637" s="43">
        <f ca="1">_xll.BInterpol('Base CDI'!$H$4:$H$28,'Base CDI'!$J$4:$J$29,S3637,"Cubic","Extrapolate=Linear","MultiX=Average","Skip=True","Sort=True")</f>
        <v>13.799087774920885</v>
      </c>
      <c r="U3637" s="43">
        <f ca="1">_xll.BInterpol('Base CDI'!$H$4:$H$28,'Base CDI'!$I$4:$I$29,S3637,"Cubic","Extrapolate=Linear","MultiX=Average","Skip=True","Sort=True")</f>
        <v>13.78175228071626</v>
      </c>
    </row>
    <row r="3638" spans="16:21" x14ac:dyDescent="0.25">
      <c r="P3638" s="10">
        <v>39800</v>
      </c>
      <c r="Q3638">
        <v>20.26221</v>
      </c>
      <c r="S3638" s="42">
        <f t="shared" ca="1" si="61"/>
        <v>49573</v>
      </c>
      <c r="T3638" s="43">
        <f ca="1">_xll.BInterpol('Base CDI'!$H$4:$H$28,'Base CDI'!$J$4:$J$29,S3638,"Cubic","Extrapolate=Linear","MultiX=Average","Skip=True","Sort=True")</f>
        <v>13.799000435870981</v>
      </c>
      <c r="U3638" s="43">
        <f ca="1">_xll.BInterpol('Base CDI'!$H$4:$H$28,'Base CDI'!$I$4:$I$29,S3638,"Cubic","Extrapolate=Linear","MultiX=Average","Skip=True","Sort=True")</f>
        <v>13.781667634924712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49574</v>
      </c>
      <c r="T3639" s="43">
        <f ca="1">_xll.BInterpol('Base CDI'!$H$4:$H$28,'Base CDI'!$J$4:$J$29,S3639,"Cubic","Extrapolate=Linear","MultiX=Average","Skip=True","Sort=True")</f>
        <v>13.798913001131847</v>
      </c>
      <c r="U3639" s="43">
        <f ca="1">_xll.BInterpol('Base CDI'!$H$4:$H$28,'Base CDI'!$I$4:$I$29,S3639,"Cubic","Extrapolate=Linear","MultiX=Average","Skip=True","Sort=True")</f>
        <v>13.781582894391017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49575</v>
      </c>
      <c r="T3640" s="43">
        <f ca="1">_xll.BInterpol('Base CDI'!$H$4:$H$28,'Base CDI'!$J$4:$J$29,S3640,"Cubic","Extrapolate=Linear","MultiX=Average","Skip=True","Sort=True")</f>
        <v>13.798825470907508</v>
      </c>
      <c r="U3640" s="43">
        <f ca="1">_xll.BInterpol('Base CDI'!$H$4:$H$28,'Base CDI'!$I$4:$I$29,S3640,"Cubic","Extrapolate=Linear","MultiX=Average","Skip=True","Sort=True")</f>
        <v>13.781498059317181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49576</v>
      </c>
      <c r="T3641" s="43">
        <f ca="1">_xll.BInterpol('Base CDI'!$H$4:$H$28,'Base CDI'!$J$4:$J$29,S3641,"Cubic","Extrapolate=Linear","MultiX=Average","Skip=True","Sort=True")</f>
        <v>13.798737845401993</v>
      </c>
      <c r="U3641" s="43">
        <f ca="1">_xll.BInterpol('Base CDI'!$H$4:$H$28,'Base CDI'!$I$4:$I$29,S3641,"Cubic","Extrapolate=Linear","MultiX=Average","Skip=True","Sort=True")</f>
        <v>13.781413129905216</v>
      </c>
    </row>
    <row r="3642" spans="16:21" x14ac:dyDescent="0.25">
      <c r="P3642" s="10">
        <v>39806</v>
      </c>
      <c r="Q3642">
        <v>20.30293</v>
      </c>
      <c r="S3642" s="42">
        <f t="shared" ca="1" si="61"/>
        <v>49577</v>
      </c>
      <c r="T3642" s="43">
        <f ca="1">_xll.BInterpol('Base CDI'!$H$4:$H$28,'Base CDI'!$J$4:$J$29,S3642,"Cubic","Extrapolate=Linear","MultiX=Average","Skip=True","Sort=True")</f>
        <v>13.79865012481933</v>
      </c>
      <c r="U3642" s="43">
        <f ca="1">_xll.BInterpol('Base CDI'!$H$4:$H$28,'Base CDI'!$I$4:$I$29,S3642,"Cubic","Extrapolate=Linear","MultiX=Average","Skip=True","Sort=True")</f>
        <v>13.78132810635713</v>
      </c>
    </row>
    <row r="3643" spans="16:21" x14ac:dyDescent="0.25">
      <c r="P3643" s="10">
        <v>39808</v>
      </c>
      <c r="Q3643">
        <v>20.31315</v>
      </c>
      <c r="S3643" s="42">
        <f t="shared" ca="1" si="61"/>
        <v>49578</v>
      </c>
      <c r="T3643" s="43">
        <f ca="1">_xll.BInterpol('Base CDI'!$H$4:$H$28,'Base CDI'!$J$4:$J$29,S3643,"Cubic","Extrapolate=Linear","MultiX=Average","Skip=True","Sort=True")</f>
        <v>13.798562309363549</v>
      </c>
      <c r="U3643" s="43">
        <f ca="1">_xll.BInterpol('Base CDI'!$H$4:$H$28,'Base CDI'!$I$4:$I$29,S3643,"Cubic","Extrapolate=Linear","MultiX=Average","Skip=True","Sort=True")</f>
        <v>13.781242988874931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49579</v>
      </c>
      <c r="T3644" s="43">
        <f ca="1">_xll.BInterpol('Base CDI'!$H$4:$H$28,'Base CDI'!$J$4:$J$29,S3644,"Cubic","Extrapolate=Linear","MultiX=Average","Skip=True","Sort=True")</f>
        <v>13.798474399238676</v>
      </c>
      <c r="U3644" s="43">
        <f ca="1">_xll.BInterpol('Base CDI'!$H$4:$H$28,'Base CDI'!$I$4:$I$29,S3644,"Cubic","Extrapolate=Linear","MultiX=Average","Skip=True","Sort=True")</f>
        <v>13.781157777660628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49580</v>
      </c>
      <c r="T3645" s="43">
        <f ca="1">_xll.BInterpol('Base CDI'!$H$4:$H$28,'Base CDI'!$J$4:$J$29,S3645,"Cubic","Extrapolate=Linear","MultiX=Average","Skip=True","Sort=True")</f>
        <v>13.798386394648741</v>
      </c>
      <c r="U3645" s="43">
        <f ca="1">_xll.BInterpol('Base CDI'!$H$4:$H$28,'Base CDI'!$I$4:$I$29,S3645,"Cubic","Extrapolate=Linear","MultiX=Average","Skip=True","Sort=True")</f>
        <v>13.781072472916231</v>
      </c>
    </row>
    <row r="3646" spans="16:21" x14ac:dyDescent="0.25">
      <c r="P3646" s="10">
        <v>39813</v>
      </c>
      <c r="Q3646">
        <v>20.34395</v>
      </c>
      <c r="S3646" s="42">
        <f t="shared" ca="1" si="61"/>
        <v>49581</v>
      </c>
      <c r="T3646" s="43">
        <f ca="1">_xll.BInterpol('Base CDI'!$H$4:$H$28,'Base CDI'!$J$4:$J$29,S3646,"Cubic","Extrapolate=Linear","MultiX=Average","Skip=True","Sort=True")</f>
        <v>13.798298295797771</v>
      </c>
      <c r="U3646" s="43">
        <f ca="1">_xll.BInterpol('Base CDI'!$H$4:$H$28,'Base CDI'!$I$4:$I$29,S3646,"Cubic","Extrapolate=Linear","MultiX=Average","Skip=True","Sort=True")</f>
        <v>13.780987074843747</v>
      </c>
    </row>
    <row r="3647" spans="16:21" x14ac:dyDescent="0.25">
      <c r="P3647" s="10">
        <v>39815</v>
      </c>
      <c r="Q3647">
        <v>20.35426</v>
      </c>
      <c r="S3647" s="42">
        <f t="shared" ca="1" si="61"/>
        <v>49582</v>
      </c>
      <c r="T3647" s="43">
        <f ca="1">_xll.BInterpol('Base CDI'!$H$4:$H$28,'Base CDI'!$J$4:$J$29,S3647,"Cubic","Extrapolate=Linear","MultiX=Average","Skip=True","Sort=True")</f>
        <v>13.798210102889795</v>
      </c>
      <c r="U3647" s="43">
        <f ca="1">_xll.BInterpol('Base CDI'!$H$4:$H$28,'Base CDI'!$I$4:$I$29,S3647,"Cubic","Extrapolate=Linear","MultiX=Average","Skip=True","Sort=True")</f>
        <v>13.780901583645186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49583</v>
      </c>
      <c r="T3648" s="43">
        <f ca="1">_xll.BInterpol('Base CDI'!$H$4:$H$28,'Base CDI'!$J$4:$J$29,S3648,"Cubic","Extrapolate=Linear","MultiX=Average","Skip=True","Sort=True")</f>
        <v>13.798121816128841</v>
      </c>
      <c r="U3648" s="43">
        <f ca="1">_xll.BInterpol('Base CDI'!$H$4:$H$28,'Base CDI'!$I$4:$I$29,S3648,"Cubic","Extrapolate=Linear","MultiX=Average","Skip=True","Sort=True")</f>
        <v>13.780815999522556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49584</v>
      </c>
      <c r="T3649" s="43">
        <f ca="1">_xll.BInterpol('Base CDI'!$H$4:$H$28,'Base CDI'!$J$4:$J$29,S3649,"Cubic","Extrapolate=Linear","MultiX=Average","Skip=True","Sort=True")</f>
        <v>13.798033435718937</v>
      </c>
      <c r="U3649" s="43">
        <f ca="1">_xll.BInterpol('Base CDI'!$H$4:$H$28,'Base CDI'!$I$4:$I$29,S3649,"Cubic","Extrapolate=Linear","MultiX=Average","Skip=True","Sort=True")</f>
        <v>13.780730322677869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49585</v>
      </c>
      <c r="T3650" s="43">
        <f ca="1">_xll.BInterpol('Base CDI'!$H$4:$H$28,'Base CDI'!$J$4:$J$29,S3650,"Cubic","Extrapolate=Linear","MultiX=Average","Skip=True","Sort=True")</f>
        <v>13.797944961864111</v>
      </c>
      <c r="U3650" s="43">
        <f ca="1">_xll.BInterpol('Base CDI'!$H$4:$H$28,'Base CDI'!$I$4:$I$29,S3650,"Cubic","Extrapolate=Linear","MultiX=Average","Skip=True","Sort=True")</f>
        <v>13.780644553313129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49586</v>
      </c>
      <c r="T3651" s="43">
        <f ca="1">_xll.BInterpol('Base CDI'!$H$4:$H$28,'Base CDI'!$J$4:$J$29,S3651,"Cubic","Extrapolate=Linear","MultiX=Average","Skip=True","Sort=True")</f>
        <v>13.79785639476839</v>
      </c>
      <c r="U3651" s="43">
        <f ca="1">_xll.BInterpol('Base CDI'!$H$4:$H$28,'Base CDI'!$I$4:$I$29,S3651,"Cubic","Extrapolate=Linear","MultiX=Average","Skip=True","Sort=True")</f>
        <v>13.780558691630349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49587</v>
      </c>
      <c r="T3652" s="43">
        <f ca="1">_xll.BInterpol('Base CDI'!$H$4:$H$28,'Base CDI'!$J$4:$J$29,S3652,"Cubic","Extrapolate=Linear","MultiX=Average","Skip=True","Sort=True")</f>
        <v>13.797767734635805</v>
      </c>
      <c r="U3652" s="43">
        <f ca="1">_xll.BInterpol('Base CDI'!$H$4:$H$28,'Base CDI'!$I$4:$I$29,S3652,"Cubic","Extrapolate=Linear","MultiX=Average","Skip=True","Sort=True")</f>
        <v>13.780472737831534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49588</v>
      </c>
      <c r="T3653" s="43">
        <f ca="1">_xll.BInterpol('Base CDI'!$H$4:$H$28,'Base CDI'!$J$4:$J$29,S3653,"Cubic","Extrapolate=Linear","MultiX=Average","Skip=True","Sort=True")</f>
        <v>13.797678981670384</v>
      </c>
      <c r="U3653" s="43">
        <f ca="1">_xll.BInterpol('Base CDI'!$H$4:$H$28,'Base CDI'!$I$4:$I$29,S3653,"Cubic","Extrapolate=Linear","MultiX=Average","Skip=True","Sort=True")</f>
        <v>13.780386692118697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49589</v>
      </c>
      <c r="T3654" s="43">
        <f ca="1">_xll.BInterpol('Base CDI'!$H$4:$H$28,'Base CDI'!$J$4:$J$29,S3654,"Cubic","Extrapolate=Linear","MultiX=Average","Skip=True","Sort=True")</f>
        <v>13.797590136076153</v>
      </c>
      <c r="U3654" s="43">
        <f ca="1">_xll.BInterpol('Base CDI'!$H$4:$H$28,'Base CDI'!$I$4:$I$29,S3654,"Cubic","Extrapolate=Linear","MultiX=Average","Skip=True","Sort=True")</f>
        <v>13.780300554693843</v>
      </c>
    </row>
    <row r="3655" spans="16:21" x14ac:dyDescent="0.25">
      <c r="P3655" s="10">
        <v>39827</v>
      </c>
      <c r="Q3655">
        <v>20.43684</v>
      </c>
      <c r="S3655" s="42">
        <f t="shared" ca="1" si="61"/>
        <v>49590</v>
      </c>
      <c r="T3655" s="43">
        <f ca="1">_xll.BInterpol('Base CDI'!$H$4:$H$28,'Base CDI'!$J$4:$J$29,S3655,"Cubic","Extrapolate=Linear","MultiX=Average","Skip=True","Sort=True")</f>
        <v>13.797501198057141</v>
      </c>
      <c r="U3655" s="43">
        <f ca="1">_xll.BInterpol('Base CDI'!$H$4:$H$28,'Base CDI'!$I$4:$I$29,S3655,"Cubic","Extrapolate=Linear","MultiX=Average","Skip=True","Sort=True")</f>
        <v>13.780214325758983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49591</v>
      </c>
      <c r="T3656" s="43">
        <f ca="1">_xll.BInterpol('Base CDI'!$H$4:$H$28,'Base CDI'!$J$4:$J$29,S3656,"Cubic","Extrapolate=Linear","MultiX=Average","Skip=True","Sort=True")</f>
        <v>13.797412167817377</v>
      </c>
      <c r="U3656" s="43">
        <f ca="1">_xll.BInterpol('Base CDI'!$H$4:$H$28,'Base CDI'!$I$4:$I$29,S3656,"Cubic","Extrapolate=Linear","MultiX=Average","Skip=True","Sort=True")</f>
        <v>13.780128005516126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49592</v>
      </c>
      <c r="T3657" s="43">
        <f ca="1">_xll.BInterpol('Base CDI'!$H$4:$H$28,'Base CDI'!$J$4:$J$29,S3657,"Cubic","Extrapolate=Linear","MultiX=Average","Skip=True","Sort=True")</f>
        <v>13.797323045560889</v>
      </c>
      <c r="U3657" s="43">
        <f ca="1">_xll.BInterpol('Base CDI'!$H$4:$H$28,'Base CDI'!$I$4:$I$29,S3657,"Cubic","Extrapolate=Linear","MultiX=Average","Skip=True","Sort=True")</f>
        <v>13.780041594167281</v>
      </c>
    </row>
    <row r="3658" spans="16:21" x14ac:dyDescent="0.25">
      <c r="P3658" s="10">
        <v>39832</v>
      </c>
      <c r="Q3658">
        <v>20.46791</v>
      </c>
      <c r="S3658" s="42">
        <f t="shared" ca="1" si="61"/>
        <v>49593</v>
      </c>
      <c r="T3658" s="43">
        <f ca="1">_xll.BInterpol('Base CDI'!$H$4:$H$28,'Base CDI'!$J$4:$J$29,S3658,"Cubic","Extrapolate=Linear","MultiX=Average","Skip=True","Sort=True")</f>
        <v>13.797233831491704</v>
      </c>
      <c r="U3658" s="43">
        <f ca="1">_xll.BInterpol('Base CDI'!$H$4:$H$28,'Base CDI'!$I$4:$I$29,S3658,"Cubic","Extrapolate=Linear","MultiX=Average","Skip=True","Sort=True")</f>
        <v>13.779955091914456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49594</v>
      </c>
      <c r="T3659" s="43">
        <f ca="1">_xll.BInterpol('Base CDI'!$H$4:$H$28,'Base CDI'!$J$4:$J$29,S3659,"Cubic","Extrapolate=Linear","MultiX=Average","Skip=True","Sort=True")</f>
        <v>13.797144525813852</v>
      </c>
      <c r="U3659" s="43">
        <f ca="1">_xll.BInterpol('Base CDI'!$H$4:$H$28,'Base CDI'!$I$4:$I$29,S3659,"Cubic","Extrapolate=Linear","MultiX=Average","Skip=True","Sort=True")</f>
        <v>13.779868498959658</v>
      </c>
    </row>
    <row r="3660" spans="16:21" x14ac:dyDescent="0.25">
      <c r="P3660" s="10">
        <v>39834</v>
      </c>
      <c r="Q3660">
        <v>20.48837</v>
      </c>
      <c r="S3660" s="42">
        <f t="shared" ca="1" si="62"/>
        <v>49595</v>
      </c>
      <c r="T3660" s="43">
        <f ca="1">_xll.BInterpol('Base CDI'!$H$4:$H$28,'Base CDI'!$J$4:$J$29,S3660,"Cubic","Extrapolate=Linear","MultiX=Average","Skip=True","Sort=True")</f>
        <v>13.79705512873136</v>
      </c>
      <c r="U3660" s="43">
        <f ca="1">_xll.BInterpol('Base CDI'!$H$4:$H$28,'Base CDI'!$I$4:$I$29,S3660,"Cubic","Extrapolate=Linear","MultiX=Average","Skip=True","Sort=True")</f>
        <v>13.779781815504899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49596</v>
      </c>
      <c r="T3661" s="43">
        <f ca="1">_xll.BInterpol('Base CDI'!$H$4:$H$28,'Base CDI'!$J$4:$J$29,S3661,"Cubic","Extrapolate=Linear","MultiX=Average","Skip=True","Sort=True")</f>
        <v>13.796965640448256</v>
      </c>
      <c r="U3661" s="43">
        <f ca="1">_xll.BInterpol('Base CDI'!$H$4:$H$28,'Base CDI'!$I$4:$I$29,S3661,"Cubic","Extrapolate=Linear","MultiX=Average","Skip=True","Sort=True")</f>
        <v>13.779695041752188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49597</v>
      </c>
      <c r="T3662" s="43">
        <f ca="1">_xll.BInterpol('Base CDI'!$H$4:$H$28,'Base CDI'!$J$4:$J$29,S3662,"Cubic","Extrapolate=Linear","MultiX=Average","Skip=True","Sort=True")</f>
        <v>13.79687606116857</v>
      </c>
      <c r="U3662" s="43">
        <f ca="1">_xll.BInterpol('Base CDI'!$H$4:$H$28,'Base CDI'!$I$4:$I$29,S3662,"Cubic","Extrapolate=Linear","MultiX=Average","Skip=True","Sort=True")</f>
        <v>13.779608177903532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49598</v>
      </c>
      <c r="T3663" s="43">
        <f ca="1">_xll.BInterpol('Base CDI'!$H$4:$H$28,'Base CDI'!$J$4:$J$29,S3663,"Cubic","Extrapolate=Linear","MultiX=Average","Skip=True","Sort=True")</f>
        <v>13.79678639109633</v>
      </c>
      <c r="U3663" s="43">
        <f ca="1">_xll.BInterpol('Base CDI'!$H$4:$H$28,'Base CDI'!$I$4:$I$29,S3663,"Cubic","Extrapolate=Linear","MultiX=Average","Skip=True","Sort=True")</f>
        <v>13.779521224160939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49599</v>
      </c>
      <c r="T3664" s="43">
        <f ca="1">_xll.BInterpol('Base CDI'!$H$4:$H$28,'Base CDI'!$J$4:$J$29,S3664,"Cubic","Extrapolate=Linear","MultiX=Average","Skip=True","Sort=True")</f>
        <v>13.79669663043556</v>
      </c>
      <c r="U3664" s="43">
        <f ca="1">_xll.BInterpol('Base CDI'!$H$4:$H$28,'Base CDI'!$I$4:$I$29,S3664,"Cubic","Extrapolate=Linear","MultiX=Average","Skip=True","Sort=True")</f>
        <v>13.779434180726419</v>
      </c>
    </row>
    <row r="3665" spans="16:21" x14ac:dyDescent="0.25">
      <c r="P3665" s="10">
        <v>39841</v>
      </c>
      <c r="Q3665">
        <v>20.53744</v>
      </c>
      <c r="S3665" s="42">
        <f t="shared" ca="1" si="62"/>
        <v>49600</v>
      </c>
      <c r="T3665" s="43">
        <f ca="1">_xll.BInterpol('Base CDI'!$H$4:$H$28,'Base CDI'!$J$4:$J$29,S3665,"Cubic","Extrapolate=Linear","MultiX=Average","Skip=True","Sort=True")</f>
        <v>13.796606779390295</v>
      </c>
      <c r="U3665" s="43">
        <f ca="1">_xll.BInterpol('Base CDI'!$H$4:$H$28,'Base CDI'!$I$4:$I$29,S3665,"Cubic","Extrapolate=Linear","MultiX=Average","Skip=True","Sort=True")</f>
        <v>13.779347047801982</v>
      </c>
    </row>
    <row r="3666" spans="16:21" x14ac:dyDescent="0.25">
      <c r="P3666" s="10">
        <v>39842</v>
      </c>
      <c r="Q3666">
        <v>20.54712</v>
      </c>
      <c r="S3666" s="42">
        <f t="shared" ca="1" si="62"/>
        <v>49601</v>
      </c>
      <c r="T3666" s="43">
        <f ca="1">_xll.BInterpol('Base CDI'!$H$4:$H$28,'Base CDI'!$J$4:$J$29,S3666,"Cubic","Extrapolate=Linear","MultiX=Average","Skip=True","Sort=True")</f>
        <v>13.796516838164557</v>
      </c>
      <c r="U3666" s="43">
        <f ca="1">_xll.BInterpol('Base CDI'!$H$4:$H$28,'Base CDI'!$I$4:$I$29,S3666,"Cubic","Extrapolate=Linear","MultiX=Average","Skip=True","Sort=True")</f>
        <v>13.779259825589637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49602</v>
      </c>
      <c r="T3667" s="43">
        <f ca="1">_xll.BInterpol('Base CDI'!$H$4:$H$28,'Base CDI'!$J$4:$J$29,S3667,"Cubic","Extrapolate=Linear","MultiX=Average","Skip=True","Sort=True")</f>
        <v>13.796426806962378</v>
      </c>
      <c r="U3667" s="43">
        <f ca="1">_xll.BInterpol('Base CDI'!$H$4:$H$28,'Base CDI'!$I$4:$I$29,S3667,"Cubic","Extrapolate=Linear","MultiX=Average","Skip=True","Sort=True")</f>
        <v>13.779172514291391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49603</v>
      </c>
      <c r="T3668" s="43">
        <f ca="1">_xll.BInterpol('Base CDI'!$H$4:$H$28,'Base CDI'!$J$4:$J$29,S3668,"Cubic","Extrapolate=Linear","MultiX=Average","Skip=True","Sort=True")</f>
        <v>13.796336685987786</v>
      </c>
      <c r="U3668" s="43">
        <f ca="1">_xll.BInterpol('Base CDI'!$H$4:$H$28,'Base CDI'!$I$4:$I$29,S3668,"Cubic","Extrapolate=Linear","MultiX=Average","Skip=True","Sort=True")</f>
        <v>13.779085114109252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49604</v>
      </c>
      <c r="T3669" s="43">
        <f ca="1">_xll.BInterpol('Base CDI'!$H$4:$H$28,'Base CDI'!$J$4:$J$29,S3669,"Cubic","Extrapolate=Linear","MultiX=Average","Skip=True","Sort=True")</f>
        <v>13.796246475444807</v>
      </c>
      <c r="U3669" s="43">
        <f ca="1">_xll.BInterpol('Base CDI'!$H$4:$H$28,'Base CDI'!$I$4:$I$29,S3669,"Cubic","Extrapolate=Linear","MultiX=Average","Skip=True","Sort=True")</f>
        <v>13.778997625245232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49605</v>
      </c>
      <c r="T3670" s="43">
        <f ca="1">_xll.BInterpol('Base CDI'!$H$4:$H$28,'Base CDI'!$J$4:$J$29,S3670,"Cubic","Extrapolate=Linear","MultiX=Average","Skip=True","Sort=True")</f>
        <v>13.796156175537471</v>
      </c>
      <c r="U3670" s="43">
        <f ca="1">_xll.BInterpol('Base CDI'!$H$4:$H$28,'Base CDI'!$I$4:$I$29,S3670,"Cubic","Extrapolate=Linear","MultiX=Average","Skip=True","Sort=True")</f>
        <v>13.778910047901338</v>
      </c>
    </row>
    <row r="3671" spans="16:21" x14ac:dyDescent="0.25">
      <c r="P3671" s="10">
        <v>39849</v>
      </c>
      <c r="Q3671">
        <v>20.59564</v>
      </c>
      <c r="S3671" s="42">
        <f t="shared" ca="1" si="62"/>
        <v>49606</v>
      </c>
      <c r="T3671" s="43">
        <f ca="1">_xll.BInterpol('Base CDI'!$H$4:$H$28,'Base CDI'!$J$4:$J$29,S3671,"Cubic","Extrapolate=Linear","MultiX=Average","Skip=True","Sort=True")</f>
        <v>13.796065786469805</v>
      </c>
      <c r="U3671" s="43">
        <f ca="1">_xll.BInterpol('Base CDI'!$H$4:$H$28,'Base CDI'!$I$4:$I$29,S3671,"Cubic","Extrapolate=Linear","MultiX=Average","Skip=True","Sort=True")</f>
        <v>13.778822382279579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49607</v>
      </c>
      <c r="T3672" s="43">
        <f ca="1">_xll.BInterpol('Base CDI'!$H$4:$H$28,'Base CDI'!$J$4:$J$29,S3672,"Cubic","Extrapolate=Linear","MultiX=Average","Skip=True","Sort=True")</f>
        <v>13.795975308445838</v>
      </c>
      <c r="U3672" s="43">
        <f ca="1">_xll.BInterpol('Base CDI'!$H$4:$H$28,'Base CDI'!$I$4:$I$29,S3672,"Cubic","Extrapolate=Linear","MultiX=Average","Skip=True","Sort=True")</f>
        <v>13.778734628581963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49608</v>
      </c>
      <c r="T3673" s="43">
        <f ca="1">_xll.BInterpol('Base CDI'!$H$4:$H$28,'Base CDI'!$J$4:$J$29,S3673,"Cubic","Extrapolate=Linear","MultiX=Average","Skip=True","Sort=True")</f>
        <v>13.7958847416696</v>
      </c>
      <c r="U3673" s="43">
        <f ca="1">_xll.BInterpol('Base CDI'!$H$4:$H$28,'Base CDI'!$I$4:$I$29,S3673,"Cubic","Extrapolate=Linear","MultiX=Average","Skip=True","Sort=True")</f>
        <v>13.778646787010501</v>
      </c>
    </row>
    <row r="3674" spans="16:21" x14ac:dyDescent="0.25">
      <c r="P3674" s="10">
        <v>39854</v>
      </c>
      <c r="Q3674">
        <v>20.62482</v>
      </c>
      <c r="S3674" s="42">
        <f t="shared" ca="1" si="62"/>
        <v>49609</v>
      </c>
      <c r="T3674" s="43">
        <f ca="1">_xll.BInterpol('Base CDI'!$H$4:$H$28,'Base CDI'!$J$4:$J$29,S3674,"Cubic","Extrapolate=Linear","MultiX=Average","Skip=True","Sort=True")</f>
        <v>13.795794086345115</v>
      </c>
      <c r="U3674" s="43">
        <f ca="1">_xll.BInterpol('Base CDI'!$H$4:$H$28,'Base CDI'!$I$4:$I$29,S3674,"Cubic","Extrapolate=Linear","MultiX=Average","Skip=True","Sort=True")</f>
        <v>13.778558857767202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49610</v>
      </c>
      <c r="T3675" s="43">
        <f ca="1">_xll.BInterpol('Base CDI'!$H$4:$H$28,'Base CDI'!$J$4:$J$29,S3675,"Cubic","Extrapolate=Linear","MultiX=Average","Skip=True","Sort=True")</f>
        <v>13.795703342676415</v>
      </c>
      <c r="U3675" s="43">
        <f ca="1">_xll.BInterpol('Base CDI'!$H$4:$H$28,'Base CDI'!$I$4:$I$29,S3675,"Cubic","Extrapolate=Linear","MultiX=Average","Skip=True","Sort=True")</f>
        <v>13.778470841054071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49611</v>
      </c>
      <c r="T3676" s="43">
        <f ca="1">_xll.BInterpol('Base CDI'!$H$4:$H$28,'Base CDI'!$J$4:$J$29,S3676,"Cubic","Extrapolate=Linear","MultiX=Average","Skip=True","Sort=True")</f>
        <v>13.795612510867526</v>
      </c>
      <c r="U3676" s="43">
        <f ca="1">_xll.BInterpol('Base CDI'!$H$4:$H$28,'Base CDI'!$I$4:$I$29,S3676,"Cubic","Extrapolate=Linear","MultiX=Average","Skip=True","Sort=True")</f>
        <v>13.77838273707312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49612</v>
      </c>
      <c r="T3677" s="43">
        <f ca="1">_xll.BInterpol('Base CDI'!$H$4:$H$28,'Base CDI'!$J$4:$J$29,S3677,"Cubic","Extrapolate=Linear","MultiX=Average","Skip=True","Sort=True")</f>
        <v>13.795521591122478</v>
      </c>
      <c r="U3677" s="43">
        <f ca="1">_xll.BInterpol('Base CDI'!$H$4:$H$28,'Base CDI'!$I$4:$I$29,S3677,"Cubic","Extrapolate=Linear","MultiX=Average","Skip=True","Sort=True")</f>
        <v>13.778294546026357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49613</v>
      </c>
      <c r="T3678" s="43">
        <f ca="1">_xll.BInterpol('Base CDI'!$H$4:$H$28,'Base CDI'!$J$4:$J$29,S3678,"Cubic","Extrapolate=Linear","MultiX=Average","Skip=True","Sort=True")</f>
        <v>13.795430583645297</v>
      </c>
      <c r="U3678" s="43">
        <f ca="1">_xll.BInterpol('Base CDI'!$H$4:$H$28,'Base CDI'!$I$4:$I$29,S3678,"Cubic","Extrapolate=Linear","MultiX=Average","Skip=True","Sort=True")</f>
        <v>13.778206268115792</v>
      </c>
    </row>
    <row r="3679" spans="16:21" x14ac:dyDescent="0.25">
      <c r="P3679" s="10">
        <v>39861</v>
      </c>
      <c r="Q3679">
        <v>20.67353</v>
      </c>
      <c r="S3679" s="42">
        <f t="shared" ca="1" si="62"/>
        <v>49614</v>
      </c>
      <c r="T3679" s="43">
        <f ca="1">_xll.BInterpol('Base CDI'!$H$4:$H$28,'Base CDI'!$J$4:$J$29,S3679,"Cubic","Extrapolate=Linear","MultiX=Average","Skip=True","Sort=True")</f>
        <v>13.795339488640014</v>
      </c>
      <c r="U3679" s="43">
        <f ca="1">_xll.BInterpol('Base CDI'!$H$4:$H$28,'Base CDI'!$I$4:$I$29,S3679,"Cubic","Extrapolate=Linear","MultiX=Average","Skip=True","Sort=True")</f>
        <v>13.778117903543432</v>
      </c>
    </row>
    <row r="3680" spans="16:21" x14ac:dyDescent="0.25">
      <c r="P3680" s="10">
        <v>39862</v>
      </c>
      <c r="Q3680">
        <v>20.68328</v>
      </c>
      <c r="S3680" s="42">
        <f t="shared" ca="1" si="62"/>
        <v>49615</v>
      </c>
      <c r="T3680" s="43">
        <f ca="1">_xll.BInterpol('Base CDI'!$H$4:$H$28,'Base CDI'!$J$4:$J$29,S3680,"Cubic","Extrapolate=Linear","MultiX=Average","Skip=True","Sort=True")</f>
        <v>13.795248306310654</v>
      </c>
      <c r="U3680" s="43">
        <f ca="1">_xll.BInterpol('Base CDI'!$H$4:$H$28,'Base CDI'!$I$4:$I$29,S3680,"Cubic","Extrapolate=Linear","MultiX=Average","Skip=True","Sort=True")</f>
        <v>13.778029452511287</v>
      </c>
    </row>
    <row r="3681" spans="16:21" x14ac:dyDescent="0.25">
      <c r="P3681" s="10">
        <v>39863</v>
      </c>
      <c r="Q3681">
        <v>20.69304</v>
      </c>
      <c r="S3681" s="42">
        <f t="shared" ca="1" si="62"/>
        <v>49616</v>
      </c>
      <c r="T3681" s="43">
        <f ca="1">_xll.BInterpol('Base CDI'!$H$4:$H$28,'Base CDI'!$J$4:$J$29,S3681,"Cubic","Extrapolate=Linear","MultiX=Average","Skip=True","Sort=True")</f>
        <v>13.795157036861248</v>
      </c>
      <c r="U3681" s="43">
        <f ca="1">_xll.BInterpol('Base CDI'!$H$4:$H$28,'Base CDI'!$I$4:$I$29,S3681,"Cubic","Extrapolate=Linear","MultiX=Average","Skip=True","Sort=True")</f>
        <v>13.777940915221366</v>
      </c>
    </row>
    <row r="3682" spans="16:21" x14ac:dyDescent="0.25">
      <c r="P3682" s="10">
        <v>39864</v>
      </c>
      <c r="Q3682">
        <v>20.7028</v>
      </c>
      <c r="S3682" s="42">
        <f t="shared" ca="1" si="62"/>
        <v>49617</v>
      </c>
      <c r="T3682" s="43">
        <f ca="1">_xll.BInterpol('Base CDI'!$H$4:$H$28,'Base CDI'!$J$4:$J$29,S3682,"Cubic","Extrapolate=Linear","MultiX=Average","Skip=True","Sort=True")</f>
        <v>13.795065680495822</v>
      </c>
      <c r="U3682" s="43">
        <f ca="1">_xll.BInterpol('Base CDI'!$H$4:$H$28,'Base CDI'!$I$4:$I$29,S3682,"Cubic","Extrapolate=Linear","MultiX=Average","Skip=True","Sort=True")</f>
        <v>13.777852291875677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49618</v>
      </c>
      <c r="T3683" s="43">
        <f ca="1">_xll.BInterpol('Base CDI'!$H$4:$H$28,'Base CDI'!$J$4:$J$29,S3683,"Cubic","Extrapolate=Linear","MultiX=Average","Skip=True","Sort=True")</f>
        <v>13.794974237418407</v>
      </c>
      <c r="U3683" s="43">
        <f ca="1">_xll.BInterpol('Base CDI'!$H$4:$H$28,'Base CDI'!$I$4:$I$29,S3683,"Cubic","Extrapolate=Linear","MultiX=Average","Skip=True","Sort=True")</f>
        <v>13.777763582676229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49619</v>
      </c>
      <c r="T3684" s="43">
        <f ca="1">_xll.BInterpol('Base CDI'!$H$4:$H$28,'Base CDI'!$J$4:$J$29,S3684,"Cubic","Extrapolate=Linear","MultiX=Average","Skip=True","Sort=True")</f>
        <v>13.794882707833029</v>
      </c>
      <c r="U3684" s="43">
        <f ca="1">_xll.BInterpol('Base CDI'!$H$4:$H$28,'Base CDI'!$I$4:$I$29,S3684,"Cubic","Extrapolate=Linear","MultiX=Average","Skip=True","Sort=True")</f>
        <v>13.777674787825031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49620</v>
      </c>
      <c r="T3685" s="43">
        <f ca="1">_xll.BInterpol('Base CDI'!$H$4:$H$28,'Base CDI'!$J$4:$J$29,S3685,"Cubic","Extrapolate=Linear","MultiX=Average","Skip=True","Sort=True")</f>
        <v>13.794791091943717</v>
      </c>
      <c r="U3685" s="43">
        <f ca="1">_xll.BInterpol('Base CDI'!$H$4:$H$28,'Base CDI'!$I$4:$I$29,S3685,"Cubic","Extrapolate=Linear","MultiX=Average","Skip=True","Sort=True")</f>
        <v>13.777585907524092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49621</v>
      </c>
      <c r="T3686" s="43">
        <f ca="1">_xll.BInterpol('Base CDI'!$H$4:$H$28,'Base CDI'!$J$4:$J$29,S3686,"Cubic","Extrapolate=Linear","MultiX=Average","Skip=True","Sort=True")</f>
        <v>13.794699389954497</v>
      </c>
      <c r="U3686" s="43">
        <f ca="1">_xll.BInterpol('Base CDI'!$H$4:$H$28,'Base CDI'!$I$4:$I$29,S3686,"Cubic","Extrapolate=Linear","MultiX=Average","Skip=True","Sort=True")</f>
        <v>13.777496941975421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49622</v>
      </c>
      <c r="T3687" s="43">
        <f ca="1">_xll.BInterpol('Base CDI'!$H$4:$H$28,'Base CDI'!$J$4:$J$29,S3687,"Cubic","Extrapolate=Linear","MultiX=Average","Skip=True","Sort=True")</f>
        <v>13.794607602069402</v>
      </c>
      <c r="U3687" s="43">
        <f ca="1">_xll.BInterpol('Base CDI'!$H$4:$H$28,'Base CDI'!$I$4:$I$29,S3687,"Cubic","Extrapolate=Linear","MultiX=Average","Skip=True","Sort=True")</f>
        <v>13.777407891381028</v>
      </c>
    </row>
    <row r="3688" spans="16:21" x14ac:dyDescent="0.25">
      <c r="P3688" s="10">
        <v>39876</v>
      </c>
      <c r="Q3688">
        <v>20.76145</v>
      </c>
      <c r="S3688" s="42">
        <f t="shared" ca="1" si="62"/>
        <v>49623</v>
      </c>
      <c r="T3688" s="43">
        <f ca="1">_xll.BInterpol('Base CDI'!$H$4:$H$28,'Base CDI'!$J$4:$J$29,S3688,"Cubic","Extrapolate=Linear","MultiX=Average","Skip=True","Sort=True")</f>
        <v>13.794515728492454</v>
      </c>
      <c r="U3688" s="43">
        <f ca="1">_xll.BInterpol('Base CDI'!$H$4:$H$28,'Base CDI'!$I$4:$I$29,S3688,"Cubic","Extrapolate=Linear","MultiX=Average","Skip=True","Sort=True")</f>
        <v>13.777318755942918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49624</v>
      </c>
      <c r="T3689" s="43">
        <f ca="1">_xll.BInterpol('Base CDI'!$H$4:$H$28,'Base CDI'!$J$4:$J$29,S3689,"Cubic","Extrapolate=Linear","MultiX=Average","Skip=True","Sort=True")</f>
        <v>13.794423769427688</v>
      </c>
      <c r="U3689" s="43">
        <f ca="1">_xll.BInterpol('Base CDI'!$H$4:$H$28,'Base CDI'!$I$4:$I$29,S3689,"Cubic","Extrapolate=Linear","MultiX=Average","Skip=True","Sort=True")</f>
        <v>13.777229535863103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49625</v>
      </c>
      <c r="T3690" s="43">
        <f ca="1">_xll.BInterpol('Base CDI'!$H$4:$H$28,'Base CDI'!$J$4:$J$29,S3690,"Cubic","Extrapolate=Linear","MultiX=Average","Skip=True","Sort=True")</f>
        <v>13.794331725079127</v>
      </c>
      <c r="U3690" s="43">
        <f ca="1">_xll.BInterpol('Base CDI'!$H$4:$H$28,'Base CDI'!$I$4:$I$29,S3690,"Cubic","Extrapolate=Linear","MultiX=Average","Skip=True","Sort=True")</f>
        <v>13.777140231343592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49626</v>
      </c>
      <c r="T3691" s="43">
        <f ca="1">_xll.BInterpol('Base CDI'!$H$4:$H$28,'Base CDI'!$J$4:$J$29,S3691,"Cubic","Extrapolate=Linear","MultiX=Average","Skip=True","Sort=True")</f>
        <v>13.794239595650801</v>
      </c>
      <c r="U3691" s="43">
        <f ca="1">_xll.BInterpol('Base CDI'!$H$4:$H$28,'Base CDI'!$I$4:$I$29,S3691,"Cubic","Extrapolate=Linear","MultiX=Average","Skip=True","Sort=True")</f>
        <v>13.777050842586393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49627</v>
      </c>
      <c r="T3692" s="43">
        <f ca="1">_xll.BInterpol('Base CDI'!$H$4:$H$28,'Base CDI'!$J$4:$J$29,S3692,"Cubic","Extrapolate=Linear","MultiX=Average","Skip=True","Sort=True")</f>
        <v>13.794147381346738</v>
      </c>
      <c r="U3692" s="43">
        <f ca="1">_xll.BInterpol('Base CDI'!$H$4:$H$28,'Base CDI'!$I$4:$I$29,S3692,"Cubic","Extrapolate=Linear","MultiX=Average","Skip=True","Sort=True")</f>
        <v>13.776961369793513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49628</v>
      </c>
      <c r="T3693" s="43">
        <f ca="1">_xll.BInterpol('Base CDI'!$H$4:$H$28,'Base CDI'!$J$4:$J$29,S3693,"Cubic","Extrapolate=Linear","MultiX=Average","Skip=True","Sort=True")</f>
        <v>13.794055082370967</v>
      </c>
      <c r="U3693" s="43">
        <f ca="1">_xll.BInterpol('Base CDI'!$H$4:$H$28,'Base CDI'!$I$4:$I$29,S3693,"Cubic","Extrapolate=Linear","MultiX=Average","Skip=True","Sort=True")</f>
        <v>13.776871813166965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49629</v>
      </c>
      <c r="T3694" s="43">
        <f ca="1">_xll.BInterpol('Base CDI'!$H$4:$H$28,'Base CDI'!$J$4:$J$29,S3694,"Cubic","Extrapolate=Linear","MultiX=Average","Skip=True","Sort=True")</f>
        <v>13.793962698927515</v>
      </c>
      <c r="U3694" s="43">
        <f ca="1">_xll.BInterpol('Base CDI'!$H$4:$H$28,'Base CDI'!$I$4:$I$29,S3694,"Cubic","Extrapolate=Linear","MultiX=Average","Skip=True","Sort=True")</f>
        <v>13.776782172908755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49630</v>
      </c>
      <c r="T3695" s="43">
        <f ca="1">_xll.BInterpol('Base CDI'!$H$4:$H$28,'Base CDI'!$J$4:$J$29,S3695,"Cubic","Extrapolate=Linear","MultiX=Average","Skip=True","Sort=True")</f>
        <v>13.793870231220412</v>
      </c>
      <c r="U3695" s="43">
        <f ca="1">_xll.BInterpol('Base CDI'!$H$4:$H$28,'Base CDI'!$I$4:$I$29,S3695,"Cubic","Extrapolate=Linear","MultiX=Average","Skip=True","Sort=True")</f>
        <v>13.776692449220892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49631</v>
      </c>
      <c r="T3696" s="43">
        <f ca="1">_xll.BInterpol('Base CDI'!$H$4:$H$28,'Base CDI'!$J$4:$J$29,S3696,"Cubic","Extrapolate=Linear","MultiX=Average","Skip=True","Sort=True")</f>
        <v>13.793777679453683</v>
      </c>
      <c r="U3696" s="43">
        <f ca="1">_xll.BInterpol('Base CDI'!$H$4:$H$28,'Base CDI'!$I$4:$I$29,S3696,"Cubic","Extrapolate=Linear","MultiX=Average","Skip=True","Sort=True")</f>
        <v>13.776602642305384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49632</v>
      </c>
      <c r="T3697" s="43">
        <f ca="1">_xll.BInterpol('Base CDI'!$H$4:$H$28,'Base CDI'!$J$4:$J$29,S3697,"Cubic","Extrapolate=Linear","MultiX=Average","Skip=True","Sort=True")</f>
        <v>13.79368504383136</v>
      </c>
      <c r="U3697" s="43">
        <f ca="1">_xll.BInterpol('Base CDI'!$H$4:$H$28,'Base CDI'!$I$4:$I$29,S3697,"Cubic","Extrapolate=Linear","MultiX=Average","Skip=True","Sort=True")</f>
        <v>13.776512752364242</v>
      </c>
    </row>
    <row r="3698" spans="16:21" x14ac:dyDescent="0.25">
      <c r="P3698" s="10">
        <v>39890</v>
      </c>
      <c r="Q3698">
        <v>20.85501</v>
      </c>
      <c r="S3698" s="42">
        <f t="shared" ca="1" si="62"/>
        <v>49633</v>
      </c>
      <c r="T3698" s="43">
        <f ca="1">_xll.BInterpol('Base CDI'!$H$4:$H$28,'Base CDI'!$J$4:$J$29,S3698,"Cubic","Extrapolate=Linear","MultiX=Average","Skip=True","Sort=True")</f>
        <v>13.793592324557469</v>
      </c>
      <c r="U3698" s="43">
        <f ca="1">_xll.BInterpol('Base CDI'!$H$4:$H$28,'Base CDI'!$I$4:$I$29,S3698,"Cubic","Extrapolate=Linear","MultiX=Average","Skip=True","Sort=True")</f>
        <v>13.776422779599475</v>
      </c>
    </row>
    <row r="3699" spans="16:21" x14ac:dyDescent="0.25">
      <c r="P3699" s="10">
        <v>39891</v>
      </c>
      <c r="Q3699">
        <v>20.86373</v>
      </c>
      <c r="S3699" s="42">
        <f t="shared" ca="1" si="62"/>
        <v>49634</v>
      </c>
      <c r="T3699" s="43">
        <f ca="1">_xll.BInterpol('Base CDI'!$H$4:$H$28,'Base CDI'!$J$4:$J$29,S3699,"Cubic","Extrapolate=Linear","MultiX=Average","Skip=True","Sort=True")</f>
        <v>13.79349952183604</v>
      </c>
      <c r="U3699" s="43">
        <f ca="1">_xll.BInterpol('Base CDI'!$H$4:$H$28,'Base CDI'!$I$4:$I$29,S3699,"Cubic","Extrapolate=Linear","MultiX=Average","Skip=True","Sort=True")</f>
        <v>13.77633272421309</v>
      </c>
    </row>
    <row r="3700" spans="16:21" x14ac:dyDescent="0.25">
      <c r="P3700" s="10">
        <v>39892</v>
      </c>
      <c r="Q3700">
        <v>20.87247</v>
      </c>
      <c r="S3700" s="42">
        <f t="shared" ca="1" si="62"/>
        <v>49635</v>
      </c>
      <c r="T3700" s="43">
        <f ca="1">_xll.BInterpol('Base CDI'!$H$4:$H$28,'Base CDI'!$J$4:$J$29,S3700,"Cubic","Extrapolate=Linear","MultiX=Average","Skip=True","Sort=True")</f>
        <v>13.793406635871099</v>
      </c>
      <c r="U3700" s="43">
        <f ca="1">_xll.BInterpol('Base CDI'!$H$4:$H$28,'Base CDI'!$I$4:$I$29,S3700,"Cubic","Extrapolate=Linear","MultiX=Average","Skip=True","Sort=True")</f>
        <v>13.776242586407097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49636</v>
      </c>
      <c r="T3701" s="43">
        <f ca="1">_xll.BInterpol('Base CDI'!$H$4:$H$28,'Base CDI'!$J$4:$J$29,S3701,"Cubic","Extrapolate=Linear","MultiX=Average","Skip=True","Sort=True")</f>
        <v>13.793313666866675</v>
      </c>
      <c r="U3701" s="43">
        <f ca="1">_xll.BInterpol('Base CDI'!$H$4:$H$28,'Base CDI'!$I$4:$I$29,S3701,"Cubic","Extrapolate=Linear","MultiX=Average","Skip=True","Sort=True")</f>
        <v>13.776152366383503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49637</v>
      </c>
      <c r="T3702" s="43">
        <f ca="1">_xll.BInterpol('Base CDI'!$H$4:$H$28,'Base CDI'!$J$4:$J$29,S3702,"Cubic","Extrapolate=Linear","MultiX=Average","Skip=True","Sort=True")</f>
        <v>13.793220615026796</v>
      </c>
      <c r="U3702" s="43">
        <f ca="1">_xll.BInterpol('Base CDI'!$H$4:$H$28,'Base CDI'!$I$4:$I$29,S3702,"Cubic","Extrapolate=Linear","MultiX=Average","Skip=True","Sort=True")</f>
        <v>13.77606206434432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49638</v>
      </c>
      <c r="T3703" s="43">
        <f ca="1">_xll.BInterpol('Base CDI'!$H$4:$H$28,'Base CDI'!$J$4:$J$29,S3703,"Cubic","Extrapolate=Linear","MultiX=Average","Skip=True","Sort=True")</f>
        <v>13.793127480555491</v>
      </c>
      <c r="U3703" s="43">
        <f ca="1">_xll.BInterpol('Base CDI'!$H$4:$H$28,'Base CDI'!$I$4:$I$29,S3703,"Cubic","Extrapolate=Linear","MultiX=Average","Skip=True","Sort=True")</f>
        <v>13.775971680491555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49639</v>
      </c>
      <c r="T3704" s="43">
        <f ca="1">_xll.BInterpol('Base CDI'!$H$4:$H$28,'Base CDI'!$J$4:$J$29,S3704,"Cubic","Extrapolate=Linear","MultiX=Average","Skip=True","Sort=True")</f>
        <v>13.793034263656788</v>
      </c>
      <c r="U3704" s="43">
        <f ca="1">_xll.BInterpol('Base CDI'!$H$4:$H$28,'Base CDI'!$I$4:$I$29,S3704,"Cubic","Extrapolate=Linear","MultiX=Average","Skip=True","Sort=True")</f>
        <v>13.775881215027216</v>
      </c>
    </row>
    <row r="3705" spans="16:21" x14ac:dyDescent="0.25">
      <c r="P3705" s="10">
        <v>39899</v>
      </c>
      <c r="Q3705">
        <v>20.9162</v>
      </c>
      <c r="S3705" s="42">
        <f t="shared" ca="1" si="62"/>
        <v>49640</v>
      </c>
      <c r="T3705" s="43">
        <f ca="1">_xll.BInterpol('Base CDI'!$H$4:$H$28,'Base CDI'!$J$4:$J$29,S3705,"Cubic","Extrapolate=Linear","MultiX=Average","Skip=True","Sort=True")</f>
        <v>13.792940964534713</v>
      </c>
      <c r="U3705" s="43">
        <f ca="1">_xll.BInterpol('Base CDI'!$H$4:$H$28,'Base CDI'!$I$4:$I$29,S3705,"Cubic","Extrapolate=Linear","MultiX=Average","Skip=True","Sort=True")</f>
        <v>13.775790668153313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49641</v>
      </c>
      <c r="T3706" s="43">
        <f ca="1">_xll.BInterpol('Base CDI'!$H$4:$H$28,'Base CDI'!$J$4:$J$29,S3706,"Cubic","Extrapolate=Linear","MultiX=Average","Skip=True","Sort=True")</f>
        <v>13.792847583393298</v>
      </c>
      <c r="U3706" s="43">
        <f ca="1">_xll.BInterpol('Base CDI'!$H$4:$H$28,'Base CDI'!$I$4:$I$29,S3706,"Cubic","Extrapolate=Linear","MultiX=Average","Skip=True","Sort=True")</f>
        <v>13.775700040071854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49642</v>
      </c>
      <c r="T3707" s="43">
        <f ca="1">_xll.BInterpol('Base CDI'!$H$4:$H$28,'Base CDI'!$J$4:$J$29,S3707,"Cubic","Extrapolate=Linear","MultiX=Average","Skip=True","Sort=True")</f>
        <v>13.79275412043657</v>
      </c>
      <c r="U3707" s="43">
        <f ca="1">_xll.BInterpol('Base CDI'!$H$4:$H$28,'Base CDI'!$I$4:$I$29,S3707,"Cubic","Extrapolate=Linear","MultiX=Average","Skip=True","Sort=True")</f>
        <v>13.77560933098485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49643</v>
      </c>
      <c r="T3708" s="43">
        <f ca="1">_xll.BInterpol('Base CDI'!$H$4:$H$28,'Base CDI'!$J$4:$J$29,S3708,"Cubic","Extrapolate=Linear","MultiX=Average","Skip=True","Sort=True")</f>
        <v>13.792660575868556</v>
      </c>
      <c r="U3708" s="43">
        <f ca="1">_xll.BInterpol('Base CDI'!$H$4:$H$28,'Base CDI'!$I$4:$I$29,S3708,"Cubic","Extrapolate=Linear","MultiX=Average","Skip=True","Sort=True")</f>
        <v>13.775518541094307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49644</v>
      </c>
      <c r="T3709" s="43">
        <f ca="1">_xll.BInterpol('Base CDI'!$H$4:$H$28,'Base CDI'!$J$4:$J$29,S3709,"Cubic","Extrapolate=Linear","MultiX=Average","Skip=True","Sort=True")</f>
        <v>13.792566949893285</v>
      </c>
      <c r="U3709" s="43">
        <f ca="1">_xll.BInterpol('Base CDI'!$H$4:$H$28,'Base CDI'!$I$4:$I$29,S3709,"Cubic","Extrapolate=Linear","MultiX=Average","Skip=True","Sort=True")</f>
        <v>13.775427670602236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49645</v>
      </c>
      <c r="T3710" s="43">
        <f ca="1">_xll.BInterpol('Base CDI'!$H$4:$H$28,'Base CDI'!$J$4:$J$29,S3710,"Cubic","Extrapolate=Linear","MultiX=Average","Skip=True","Sort=True")</f>
        <v>13.792473242714784</v>
      </c>
      <c r="U3710" s="43">
        <f ca="1">_xll.BInterpol('Base CDI'!$H$4:$H$28,'Base CDI'!$I$4:$I$29,S3710,"Cubic","Extrapolate=Linear","MultiX=Average","Skip=True","Sort=True")</f>
        <v>13.775336719710644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49646</v>
      </c>
      <c r="T3711" s="43">
        <f ca="1">_xll.BInterpol('Base CDI'!$H$4:$H$28,'Base CDI'!$J$4:$J$29,S3711,"Cubic","Extrapolate=Linear","MultiX=Average","Skip=True","Sort=True")</f>
        <v>13.792379454537084</v>
      </c>
      <c r="U3711" s="43">
        <f ca="1">_xll.BInterpol('Base CDI'!$H$4:$H$28,'Base CDI'!$I$4:$I$29,S3711,"Cubic","Extrapolate=Linear","MultiX=Average","Skip=True","Sort=True")</f>
        <v>13.775245688621542</v>
      </c>
    </row>
    <row r="3712" spans="16:21" x14ac:dyDescent="0.25">
      <c r="P3712" s="10">
        <v>39910</v>
      </c>
      <c r="Q3712">
        <v>20.97747</v>
      </c>
      <c r="S3712" s="42">
        <f t="shared" ca="1" si="62"/>
        <v>49647</v>
      </c>
      <c r="T3712" s="43">
        <f ca="1">_xll.BInterpol('Base CDI'!$H$4:$H$28,'Base CDI'!$J$4:$J$29,S3712,"Cubic","Extrapolate=Linear","MultiX=Average","Skip=True","Sort=True")</f>
        <v>13.79228558556421</v>
      </c>
      <c r="U3712" s="43">
        <f ca="1">_xll.BInterpol('Base CDI'!$H$4:$H$28,'Base CDI'!$I$4:$I$29,S3712,"Cubic","Extrapolate=Linear","MultiX=Average","Skip=True","Sort=True")</f>
        <v>13.775154577536938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49648</v>
      </c>
      <c r="T3713" s="43">
        <f ca="1">_xll.BInterpol('Base CDI'!$H$4:$H$28,'Base CDI'!$J$4:$J$29,S3713,"Cubic","Extrapolate=Linear","MultiX=Average","Skip=True","Sort=True")</f>
        <v>13.792191636000192</v>
      </c>
      <c r="U3713" s="43">
        <f ca="1">_xll.BInterpol('Base CDI'!$H$4:$H$28,'Base CDI'!$I$4:$I$29,S3713,"Cubic","Extrapolate=Linear","MultiX=Average","Skip=True","Sort=True")</f>
        <v>13.775063386658839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49649</v>
      </c>
      <c r="T3714" s="43">
        <f ca="1">_xll.BInterpol('Base CDI'!$H$4:$H$28,'Base CDI'!$J$4:$J$29,S3714,"Cubic","Extrapolate=Linear","MultiX=Average","Skip=True","Sort=True")</f>
        <v>13.792097606049058</v>
      </c>
      <c r="U3714" s="43">
        <f ca="1">_xll.BInterpol('Base CDI'!$H$4:$H$28,'Base CDI'!$I$4:$I$29,S3714,"Cubic","Extrapolate=Linear","MultiX=Average","Skip=True","Sort=True")</f>
        <v>13.774972116189257</v>
      </c>
    </row>
    <row r="3715" spans="16:21" x14ac:dyDescent="0.25">
      <c r="P3715" s="10">
        <v>39916</v>
      </c>
      <c r="Q3715">
        <v>21.00384</v>
      </c>
      <c r="S3715" s="42">
        <f t="shared" ca="1" si="62"/>
        <v>49650</v>
      </c>
      <c r="T3715" s="43">
        <f ca="1">_xll.BInterpol('Base CDI'!$H$4:$H$28,'Base CDI'!$J$4:$J$29,S3715,"Cubic","Extrapolate=Linear","MultiX=Average","Skip=True","Sort=True")</f>
        <v>13.792003495914837</v>
      </c>
      <c r="U3715" s="43">
        <f ca="1">_xll.BInterpol('Base CDI'!$H$4:$H$28,'Base CDI'!$I$4:$I$29,S3715,"Cubic","Extrapolate=Linear","MultiX=Average","Skip=True","Sort=True")</f>
        <v>13.774880766330199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49651</v>
      </c>
      <c r="T3716" s="43">
        <f ca="1">_xll.BInterpol('Base CDI'!$H$4:$H$28,'Base CDI'!$J$4:$J$29,S3716,"Cubic","Extrapolate=Linear","MultiX=Average","Skip=True","Sort=True")</f>
        <v>13.791909305801555</v>
      </c>
      <c r="U3716" s="43">
        <f ca="1">_xll.BInterpol('Base CDI'!$H$4:$H$28,'Base CDI'!$I$4:$I$29,S3716,"Cubic","Extrapolate=Linear","MultiX=Average","Skip=True","Sort=True")</f>
        <v>13.774789337283673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49652</v>
      </c>
      <c r="T3717" s="43">
        <f ca="1">_xll.BInterpol('Base CDI'!$H$4:$H$28,'Base CDI'!$J$4:$J$29,S3717,"Cubic","Extrapolate=Linear","MultiX=Average","Skip=True","Sort=True")</f>
        <v>13.791815035913244</v>
      </c>
      <c r="U3717" s="43">
        <f ca="1">_xll.BInterpol('Base CDI'!$H$4:$H$28,'Base CDI'!$I$4:$I$29,S3717,"Cubic","Extrapolate=Linear","MultiX=Average","Skip=True","Sort=True")</f>
        <v>13.774697829251691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49653</v>
      </c>
      <c r="T3718" s="43">
        <f ca="1">_xll.BInterpol('Base CDI'!$H$4:$H$28,'Base CDI'!$J$4:$J$29,S3718,"Cubic","Extrapolate=Linear","MultiX=Average","Skip=True","Sort=True")</f>
        <v>13.791720686453926</v>
      </c>
      <c r="U3718" s="43">
        <f ca="1">_xll.BInterpol('Base CDI'!$H$4:$H$28,'Base CDI'!$I$4:$I$29,S3718,"Cubic","Extrapolate=Linear","MultiX=Average","Skip=True","Sort=True")</f>
        <v>13.774606242436258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49654</v>
      </c>
      <c r="T3719" s="43">
        <f ca="1">_xll.BInterpol('Base CDI'!$H$4:$H$28,'Base CDI'!$J$4:$J$29,S3719,"Cubic","Extrapolate=Linear","MultiX=Average","Skip=True","Sort=True")</f>
        <v>13.791626257627636</v>
      </c>
      <c r="U3719" s="43">
        <f ca="1">_xll.BInterpol('Base CDI'!$H$4:$H$28,'Base CDI'!$I$4:$I$29,S3719,"Cubic","Extrapolate=Linear","MultiX=Average","Skip=True","Sort=True")</f>
        <v>13.774514577039385</v>
      </c>
    </row>
    <row r="3720" spans="16:21" x14ac:dyDescent="0.25">
      <c r="P3720" s="10">
        <v>39923</v>
      </c>
      <c r="Q3720">
        <v>21.04766</v>
      </c>
      <c r="S3720" s="42">
        <f t="shared" ca="1" si="62"/>
        <v>49655</v>
      </c>
      <c r="T3720" s="43">
        <f ca="1">_xll.BInterpol('Base CDI'!$H$4:$H$28,'Base CDI'!$J$4:$J$29,S3720,"Cubic","Extrapolate=Linear","MultiX=Average","Skip=True","Sort=True")</f>
        <v>13.791531749638398</v>
      </c>
      <c r="U3720" s="43">
        <f ca="1">_xll.BInterpol('Base CDI'!$H$4:$H$28,'Base CDI'!$I$4:$I$29,S3720,"Cubic","Extrapolate=Linear","MultiX=Average","Skip=True","Sort=True")</f>
        <v>13.774422833263081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49656</v>
      </c>
      <c r="T3721" s="43">
        <f ca="1">_xll.BInterpol('Base CDI'!$H$4:$H$28,'Base CDI'!$J$4:$J$29,S3721,"Cubic","Extrapolate=Linear","MultiX=Average","Skip=True","Sort=True")</f>
        <v>13.791437162690242</v>
      </c>
      <c r="U3721" s="43">
        <f ca="1">_xll.BInterpol('Base CDI'!$H$4:$H$28,'Base CDI'!$I$4:$I$29,S3721,"Cubic","Extrapolate=Linear","MultiX=Average","Skip=True","Sort=True")</f>
        <v>13.774331011309354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49657</v>
      </c>
      <c r="T3722" s="43">
        <f ca="1">_xll.BInterpol('Base CDI'!$H$4:$H$28,'Base CDI'!$J$4:$J$29,S3722,"Cubic","Extrapolate=Linear","MultiX=Average","Skip=True","Sort=True")</f>
        <v>13.791342496987195</v>
      </c>
      <c r="U3722" s="43">
        <f ca="1">_xll.BInterpol('Base CDI'!$H$4:$H$28,'Base CDI'!$I$4:$I$29,S3722,"Cubic","Extrapolate=Linear","MultiX=Average","Skip=True","Sort=True")</f>
        <v>13.774239111380213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49658</v>
      </c>
      <c r="T3723" s="43">
        <f ca="1">_xll.BInterpol('Base CDI'!$H$4:$H$28,'Base CDI'!$J$4:$J$29,S3723,"Cubic","Extrapolate=Linear","MultiX=Average","Skip=True","Sort=True")</f>
        <v>13.791247752733286</v>
      </c>
      <c r="U3723" s="43">
        <f ca="1">_xll.BInterpol('Base CDI'!$H$4:$H$28,'Base CDI'!$I$4:$I$29,S3723,"Cubic","Extrapolate=Linear","MultiX=Average","Skip=True","Sort=True")</f>
        <v>13.774147133677667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49659</v>
      </c>
      <c r="T3724" s="43">
        <f ca="1">_xll.BInterpol('Base CDI'!$H$4:$H$28,'Base CDI'!$J$4:$J$29,S3724,"Cubic","Extrapolate=Linear","MultiX=Average","Skip=True","Sort=True")</f>
        <v>13.791152930132544</v>
      </c>
      <c r="U3724" s="43">
        <f ca="1">_xll.BInterpol('Base CDI'!$H$4:$H$28,'Base CDI'!$I$4:$I$29,S3724,"Cubic","Extrapolate=Linear","MultiX=Average","Skip=True","Sort=True")</f>
        <v>13.774055078403725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49660</v>
      </c>
      <c r="T3725" s="43">
        <f ca="1">_xll.BInterpol('Base CDI'!$H$4:$H$28,'Base CDI'!$J$4:$J$29,S3725,"Cubic","Extrapolate=Linear","MultiX=Average","Skip=True","Sort=True")</f>
        <v>13.791058029388994</v>
      </c>
      <c r="U3725" s="43">
        <f ca="1">_xll.BInterpol('Base CDI'!$H$4:$H$28,'Base CDI'!$I$4:$I$29,S3725,"Cubic","Extrapolate=Linear","MultiX=Average","Skip=True","Sort=True")</f>
        <v>13.773962945760395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49661</v>
      </c>
      <c r="T3726" s="43">
        <f ca="1">_xll.BInterpol('Base CDI'!$H$4:$H$28,'Base CDI'!$J$4:$J$29,S3726,"Cubic","Extrapolate=Linear","MultiX=Average","Skip=True","Sort=True")</f>
        <v>13.790963050706669</v>
      </c>
      <c r="U3726" s="43">
        <f ca="1">_xll.BInterpol('Base CDI'!$H$4:$H$28,'Base CDI'!$I$4:$I$29,S3726,"Cubic","Extrapolate=Linear","MultiX=Average","Skip=True","Sort=True")</f>
        <v>13.773870735949687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49662</v>
      </c>
      <c r="T3727" s="43">
        <f ca="1">_xll.BInterpol('Base CDI'!$H$4:$H$28,'Base CDI'!$J$4:$J$29,S3727,"Cubic","Extrapolate=Linear","MultiX=Average","Skip=True","Sort=True")</f>
        <v>13.790867994289593</v>
      </c>
      <c r="U3727" s="43">
        <f ca="1">_xll.BInterpol('Base CDI'!$H$4:$H$28,'Base CDI'!$I$4:$I$29,S3727,"Cubic","Extrapolate=Linear","MultiX=Average","Skip=True","Sort=True")</f>
        <v>13.77377844917361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49663</v>
      </c>
      <c r="T3728" s="43">
        <f ca="1">_xll.BInterpol('Base CDI'!$H$4:$H$28,'Base CDI'!$J$4:$J$29,S3728,"Cubic","Extrapolate=Linear","MultiX=Average","Skip=True","Sort=True")</f>
        <v>13.790772860341797</v>
      </c>
      <c r="U3728" s="43">
        <f ca="1">_xll.BInterpol('Base CDI'!$H$4:$H$28,'Base CDI'!$I$4:$I$29,S3728,"Cubic","Extrapolate=Linear","MultiX=Average","Skip=True","Sort=True")</f>
        <v>13.773686085634173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49664</v>
      </c>
      <c r="T3729" s="43">
        <f ca="1">_xll.BInterpol('Base CDI'!$H$4:$H$28,'Base CDI'!$J$4:$J$29,S3729,"Cubic","Extrapolate=Linear","MultiX=Average","Skip=True","Sort=True")</f>
        <v>13.790677649067307</v>
      </c>
      <c r="U3729" s="43">
        <f ca="1">_xll.BInterpol('Base CDI'!$H$4:$H$28,'Base CDI'!$I$4:$I$29,S3729,"Cubic","Extrapolate=Linear","MultiX=Average","Skip=True","Sort=True")</f>
        <v>13.773593645533383</v>
      </c>
    </row>
    <row r="3730" spans="16:21" x14ac:dyDescent="0.25">
      <c r="P3730" s="10">
        <v>39939</v>
      </c>
      <c r="Q3730">
        <v>21.13353</v>
      </c>
      <c r="S3730" s="42">
        <f t="shared" ca="1" si="63"/>
        <v>49665</v>
      </c>
      <c r="T3730" s="43">
        <f ca="1">_xll.BInterpol('Base CDI'!$H$4:$H$28,'Base CDI'!$J$4:$J$29,S3730,"Cubic","Extrapolate=Linear","MultiX=Average","Skip=True","Sort=True")</f>
        <v>13.790582360670154</v>
      </c>
      <c r="U3730" s="43">
        <f ca="1">_xll.BInterpol('Base CDI'!$H$4:$H$28,'Base CDI'!$I$4:$I$29,S3730,"Cubic","Extrapolate=Linear","MultiX=Average","Skip=True","Sort=True")</f>
        <v>13.773501129073249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49666</v>
      </c>
      <c r="T3731" s="43">
        <f ca="1">_xll.BInterpol('Base CDI'!$H$4:$H$28,'Base CDI'!$J$4:$J$29,S3731,"Cubic","Extrapolate=Linear","MultiX=Average","Skip=True","Sort=True")</f>
        <v>13.790486995354362</v>
      </c>
      <c r="U3731" s="43">
        <f ca="1">_xll.BInterpol('Base CDI'!$H$4:$H$28,'Base CDI'!$I$4:$I$29,S3731,"Cubic","Extrapolate=Linear","MultiX=Average","Skip=True","Sort=True")</f>
        <v>13.773408536455783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49667</v>
      </c>
      <c r="T3732" s="43">
        <f ca="1">_xll.BInterpol('Base CDI'!$H$4:$H$28,'Base CDI'!$J$4:$J$29,S3732,"Cubic","Extrapolate=Linear","MultiX=Average","Skip=True","Sort=True")</f>
        <v>13.790391553323964</v>
      </c>
      <c r="U3732" s="43">
        <f ca="1">_xll.BInterpol('Base CDI'!$H$4:$H$28,'Base CDI'!$I$4:$I$29,S3732,"Cubic","Extrapolate=Linear","MultiX=Average","Skip=True","Sort=True")</f>
        <v>13.773315867882989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49668</v>
      </c>
      <c r="T3733" s="43">
        <f ca="1">_xll.BInterpol('Base CDI'!$H$4:$H$28,'Base CDI'!$J$4:$J$29,S3733,"Cubic","Extrapolate=Linear","MultiX=Average","Skip=True","Sort=True")</f>
        <v>13.790296034782985</v>
      </c>
      <c r="U3733" s="43">
        <f ca="1">_xll.BInterpol('Base CDI'!$H$4:$H$28,'Base CDI'!$I$4:$I$29,S3733,"Cubic","Extrapolate=Linear","MultiX=Average","Skip=True","Sort=True")</f>
        <v>13.77322312355688</v>
      </c>
    </row>
    <row r="3734" spans="16:21" x14ac:dyDescent="0.25">
      <c r="P3734" s="10">
        <v>39945</v>
      </c>
      <c r="Q3734">
        <v>21.16591</v>
      </c>
      <c r="S3734" s="42">
        <f t="shared" ca="1" si="63"/>
        <v>49669</v>
      </c>
      <c r="T3734" s="43">
        <f ca="1">_xll.BInterpol('Base CDI'!$H$4:$H$28,'Base CDI'!$J$4:$J$29,S3734,"Cubic","Extrapolate=Linear","MultiX=Average","Skip=True","Sort=True")</f>
        <v>13.790200439935454</v>
      </c>
      <c r="U3734" s="43">
        <f ca="1">_xll.BInterpol('Base CDI'!$H$4:$H$28,'Base CDI'!$I$4:$I$29,S3734,"Cubic","Extrapolate=Linear","MultiX=Average","Skip=True","Sort=True")</f>
        <v>13.773130303679462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49670</v>
      </c>
      <c r="T3735" s="43">
        <f ca="1">_xll.BInterpol('Base CDI'!$H$4:$H$28,'Base CDI'!$J$4:$J$29,S3735,"Cubic","Extrapolate=Linear","MultiX=Average","Skip=True","Sort=True")</f>
        <v>13.790104768985399</v>
      </c>
      <c r="U3735" s="43">
        <f ca="1">_xll.BInterpol('Base CDI'!$H$4:$H$28,'Base CDI'!$I$4:$I$29,S3735,"Cubic","Extrapolate=Linear","MultiX=Average","Skip=True","Sort=True")</f>
        <v>13.773037408452748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49671</v>
      </c>
      <c r="T3736" s="43">
        <f ca="1">_xll.BInterpol('Base CDI'!$H$4:$H$28,'Base CDI'!$J$4:$J$29,S3736,"Cubic","Extrapolate=Linear","MultiX=Average","Skip=True","Sort=True")</f>
        <v>13.79000902213685</v>
      </c>
      <c r="U3736" s="43">
        <f ca="1">_xll.BInterpol('Base CDI'!$H$4:$H$28,'Base CDI'!$I$4:$I$29,S3736,"Cubic","Extrapolate=Linear","MultiX=Average","Skip=True","Sort=True")</f>
        <v>13.77294443807874</v>
      </c>
    </row>
    <row r="3737" spans="16:21" x14ac:dyDescent="0.25">
      <c r="P3737" s="10">
        <v>39948</v>
      </c>
      <c r="Q3737">
        <v>21.19022</v>
      </c>
      <c r="S3737" s="42">
        <f t="shared" ca="1" si="63"/>
        <v>49672</v>
      </c>
      <c r="T3737" s="43">
        <f ca="1">_xll.BInterpol('Base CDI'!$H$4:$H$28,'Base CDI'!$J$4:$J$29,S3737,"Cubic","Extrapolate=Linear","MultiX=Average","Skip=True","Sort=True")</f>
        <v>13.789913199593833</v>
      </c>
      <c r="U3737" s="43">
        <f ca="1">_xll.BInterpol('Base CDI'!$H$4:$H$28,'Base CDI'!$I$4:$I$29,S3737,"Cubic","Extrapolate=Linear","MultiX=Average","Skip=True","Sort=True")</f>
        <v>13.772851392759454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49673</v>
      </c>
      <c r="T3738" s="43">
        <f ca="1">_xll.BInterpol('Base CDI'!$H$4:$H$28,'Base CDI'!$J$4:$J$29,S3738,"Cubic","Extrapolate=Linear","MultiX=Average","Skip=True","Sort=True")</f>
        <v>13.789817301560378</v>
      </c>
      <c r="U3738" s="43">
        <f ca="1">_xll.BInterpol('Base CDI'!$H$4:$H$28,'Base CDI'!$I$4:$I$29,S3738,"Cubic","Extrapolate=Linear","MultiX=Average","Skip=True","Sort=True")</f>
        <v>13.772758272696894</v>
      </c>
    </row>
    <row r="3739" spans="16:21" x14ac:dyDescent="0.25">
      <c r="P3739" s="10">
        <v>39952</v>
      </c>
      <c r="Q3739">
        <v>21.20645</v>
      </c>
      <c r="S3739" s="42">
        <f t="shared" ca="1" si="63"/>
        <v>49674</v>
      </c>
      <c r="T3739" s="43">
        <f ca="1">_xll.BInterpol('Base CDI'!$H$4:$H$28,'Base CDI'!$J$4:$J$29,S3739,"Cubic","Extrapolate=Linear","MultiX=Average","Skip=True","Sort=True")</f>
        <v>13.78972132824051</v>
      </c>
      <c r="U3739" s="43">
        <f ca="1">_xll.BInterpol('Base CDI'!$H$4:$H$28,'Base CDI'!$I$4:$I$29,S3739,"Cubic","Extrapolate=Linear","MultiX=Average","Skip=True","Sort=True")</f>
        <v>13.772665078093072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49675</v>
      </c>
      <c r="T3740" s="43">
        <f ca="1">_xll.BInterpol('Base CDI'!$H$4:$H$28,'Base CDI'!$J$4:$J$29,S3740,"Cubic","Extrapolate=Linear","MultiX=Average","Skip=True","Sort=True")</f>
        <v>13.789625279838262</v>
      </c>
      <c r="U3740" s="43">
        <f ca="1">_xll.BInterpol('Base CDI'!$H$4:$H$28,'Base CDI'!$I$4:$I$29,S3740,"Cubic","Extrapolate=Linear","MultiX=Average","Skip=True","Sort=True")</f>
        <v>13.772571809149994</v>
      </c>
    </row>
    <row r="3741" spans="16:21" x14ac:dyDescent="0.25">
      <c r="P3741" s="10">
        <v>39954</v>
      </c>
      <c r="Q3741">
        <v>21.2227</v>
      </c>
      <c r="S3741" s="42">
        <f t="shared" ca="1" si="63"/>
        <v>49676</v>
      </c>
      <c r="T3741" s="43">
        <f ca="1">_xll.BInterpol('Base CDI'!$H$4:$H$28,'Base CDI'!$J$4:$J$29,S3741,"Cubic","Extrapolate=Linear","MultiX=Average","Skip=True","Sort=True")</f>
        <v>13.789529156557659</v>
      </c>
      <c r="U3741" s="43">
        <f ca="1">_xll.BInterpol('Base CDI'!$H$4:$H$28,'Base CDI'!$I$4:$I$29,S3741,"Cubic","Extrapolate=Linear","MultiX=Average","Skip=True","Sort=True")</f>
        <v>13.77247846606967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49677</v>
      </c>
      <c r="T3742" s="43">
        <f ca="1">_xll.BInterpol('Base CDI'!$H$4:$H$28,'Base CDI'!$J$4:$J$29,S3742,"Cubic","Extrapolate=Linear","MultiX=Average","Skip=True","Sort=True")</f>
        <v>13.789432958602729</v>
      </c>
      <c r="U3742" s="43">
        <f ca="1">_xll.BInterpol('Base CDI'!$H$4:$H$28,'Base CDI'!$I$4:$I$29,S3742,"Cubic","Extrapolate=Linear","MultiX=Average","Skip=True","Sort=True")</f>
        <v>13.77238504905411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49678</v>
      </c>
      <c r="T3743" s="43">
        <f ca="1">_xll.BInterpol('Base CDI'!$H$4:$H$28,'Base CDI'!$J$4:$J$29,S3743,"Cubic","Extrapolate=Linear","MultiX=Average","Skip=True","Sort=True")</f>
        <v>13.789336686177501</v>
      </c>
      <c r="U3743" s="43">
        <f ca="1">_xll.BInterpol('Base CDI'!$H$4:$H$28,'Base CDI'!$I$4:$I$29,S3743,"Cubic","Extrapolate=Linear","MultiX=Average","Skip=True","Sort=True")</f>
        <v>13.772291558305321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49679</v>
      </c>
      <c r="T3744" s="43">
        <f ca="1">_xll.BInterpol('Base CDI'!$H$4:$H$28,'Base CDI'!$J$4:$J$29,S3744,"Cubic","Extrapolate=Linear","MultiX=Average","Skip=True","Sort=True")</f>
        <v>13.789240339486005</v>
      </c>
      <c r="U3744" s="43">
        <f ca="1">_xll.BInterpol('Base CDI'!$H$4:$H$28,'Base CDI'!$I$4:$I$29,S3744,"Cubic","Extrapolate=Linear","MultiX=Average","Skip=True","Sort=True")</f>
        <v>13.772197994025314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49680</v>
      </c>
      <c r="T3745" s="43">
        <f ca="1">_xll.BInterpol('Base CDI'!$H$4:$H$28,'Base CDI'!$J$4:$J$29,S3745,"Cubic","Extrapolate=Linear","MultiX=Average","Skip=True","Sort=True")</f>
        <v>13.789143918732266</v>
      </c>
      <c r="U3745" s="43">
        <f ca="1">_xll.BInterpol('Base CDI'!$H$4:$H$28,'Base CDI'!$I$4:$I$29,S3745,"Cubic","Extrapolate=Linear","MultiX=Average","Skip=True","Sort=True")</f>
        <v>13.772104356416095</v>
      </c>
    </row>
    <row r="3746" spans="16:21" x14ac:dyDescent="0.25">
      <c r="P3746" s="10">
        <v>39961</v>
      </c>
      <c r="Q3746">
        <v>21.26304</v>
      </c>
      <c r="S3746" s="42">
        <f t="shared" ca="1" si="63"/>
        <v>49681</v>
      </c>
      <c r="T3746" s="43">
        <f ca="1">_xll.BInterpol('Base CDI'!$H$4:$H$28,'Base CDI'!$J$4:$J$29,S3746,"Cubic","Extrapolate=Linear","MultiX=Average","Skip=True","Sort=True")</f>
        <v>13.789047424120314</v>
      </c>
      <c r="U3746" s="43">
        <f ca="1">_xll.BInterpol('Base CDI'!$H$4:$H$28,'Base CDI'!$I$4:$I$29,S3746,"Cubic","Extrapolate=Linear","MultiX=Average","Skip=True","Sort=True")</f>
        <v>13.772010645679677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49682</v>
      </c>
      <c r="T3747" s="43">
        <f ca="1">_xll.BInterpol('Base CDI'!$H$4:$H$28,'Base CDI'!$J$4:$J$29,S3747,"Cubic","Extrapolate=Linear","MultiX=Average","Skip=True","Sort=True")</f>
        <v>13.788950855854178</v>
      </c>
      <c r="U3747" s="43">
        <f ca="1">_xll.BInterpol('Base CDI'!$H$4:$H$28,'Base CDI'!$I$4:$I$29,S3747,"Cubic","Extrapolate=Linear","MultiX=Average","Skip=True","Sort=True")</f>
        <v>13.771916862018063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49683</v>
      </c>
      <c r="T3748" s="43">
        <f ca="1">_xll.BInterpol('Base CDI'!$H$4:$H$28,'Base CDI'!$J$4:$J$29,S3748,"Cubic","Extrapolate=Linear","MultiX=Average","Skip=True","Sort=True")</f>
        <v>13.788854214137883</v>
      </c>
      <c r="U3748" s="43">
        <f ca="1">_xll.BInterpol('Base CDI'!$H$4:$H$28,'Base CDI'!$I$4:$I$29,S3748,"Cubic","Extrapolate=Linear","MultiX=Average","Skip=True","Sort=True")</f>
        <v>13.771823005633268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49684</v>
      </c>
      <c r="T3749" s="43">
        <f ca="1">_xll.BInterpol('Base CDI'!$H$4:$H$28,'Base CDI'!$J$4:$J$29,S3749,"Cubic","Extrapolate=Linear","MultiX=Average","Skip=True","Sort=True")</f>
        <v>13.788757499175462</v>
      </c>
      <c r="U3749" s="43">
        <f ca="1">_xll.BInterpol('Base CDI'!$H$4:$H$28,'Base CDI'!$I$4:$I$29,S3749,"Cubic","Extrapolate=Linear","MultiX=Average","Skip=True","Sort=True")</f>
        <v>13.771729076727295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49685</v>
      </c>
      <c r="T3750" s="43">
        <f ca="1">_xll.BInterpol('Base CDI'!$H$4:$H$28,'Base CDI'!$J$4:$J$29,S3750,"Cubic","Extrapolate=Linear","MultiX=Average","Skip=True","Sort=True")</f>
        <v>13.788660711170939</v>
      </c>
      <c r="U3750" s="43">
        <f ca="1">_xll.BInterpol('Base CDI'!$H$4:$H$28,'Base CDI'!$I$4:$I$29,S3750,"Cubic","Extrapolate=Linear","MultiX=Average","Skip=True","Sort=True")</f>
        <v>13.771635075502159</v>
      </c>
    </row>
    <row r="3751" spans="16:21" x14ac:dyDescent="0.25">
      <c r="P3751" s="10">
        <v>39968</v>
      </c>
      <c r="Q3751">
        <v>21.30349</v>
      </c>
      <c r="S3751" s="42">
        <f t="shared" ca="1" si="63"/>
        <v>49686</v>
      </c>
      <c r="T3751" s="43">
        <f ca="1">_xll.BInterpol('Base CDI'!$H$4:$H$28,'Base CDI'!$J$4:$J$29,S3751,"Cubic","Extrapolate=Linear","MultiX=Average","Skip=True","Sort=True")</f>
        <v>13.788563850328345</v>
      </c>
      <c r="U3751" s="43">
        <f ca="1">_xll.BInterpol('Base CDI'!$H$4:$H$28,'Base CDI'!$I$4:$I$29,S3751,"Cubic","Extrapolate=Linear","MultiX=Average","Skip=True","Sort=True")</f>
        <v>13.771541002159864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49687</v>
      </c>
      <c r="T3752" s="43">
        <f ca="1">_xll.BInterpol('Base CDI'!$H$4:$H$28,'Base CDI'!$J$4:$J$29,S3752,"Cubic","Extrapolate=Linear","MultiX=Average","Skip=True","Sort=True")</f>
        <v>13.788466916851705</v>
      </c>
      <c r="U3752" s="43">
        <f ca="1">_xll.BInterpol('Base CDI'!$H$4:$H$28,'Base CDI'!$I$4:$I$29,S3752,"Cubic","Extrapolate=Linear","MultiX=Average","Skip=True","Sort=True")</f>
        <v>13.77144685690242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49688</v>
      </c>
      <c r="T3753" s="43">
        <f ca="1">_xll.BInterpol('Base CDI'!$H$4:$H$28,'Base CDI'!$J$4:$J$29,S3753,"Cubic","Extrapolate=Linear","MultiX=Average","Skip=True","Sort=True")</f>
        <v>13.78836991094505</v>
      </c>
      <c r="U3753" s="43">
        <f ca="1">_xll.BInterpol('Base CDI'!$H$4:$H$28,'Base CDI'!$I$4:$I$29,S3753,"Cubic","Extrapolate=Linear","MultiX=Average","Skip=True","Sort=True")</f>
        <v>13.771352639931838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49689</v>
      </c>
      <c r="T3754" s="43">
        <f ca="1">_xll.BInterpol('Base CDI'!$H$4:$H$28,'Base CDI'!$J$4:$J$29,S3754,"Cubic","Extrapolate=Linear","MultiX=Average","Skip=True","Sort=True")</f>
        <v>13.788272832812408</v>
      </c>
      <c r="U3754" s="43">
        <f ca="1">_xll.BInterpol('Base CDI'!$H$4:$H$28,'Base CDI'!$I$4:$I$29,S3754,"Cubic","Extrapolate=Linear","MultiX=Average","Skip=True","Sort=True")</f>
        <v>13.771258351450124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49690</v>
      </c>
      <c r="T3755" s="43">
        <f ca="1">_xll.BInterpol('Base CDI'!$H$4:$H$28,'Base CDI'!$J$4:$J$29,S3755,"Cubic","Extrapolate=Linear","MultiX=Average","Skip=True","Sort=True")</f>
        <v>13.788175682657807</v>
      </c>
      <c r="U3755" s="43">
        <f ca="1">_xll.BInterpol('Base CDI'!$H$4:$H$28,'Base CDI'!$I$4:$I$29,S3755,"Cubic","Extrapolate=Linear","MultiX=Average","Skip=True","Sort=True")</f>
        <v>13.771163991659288</v>
      </c>
    </row>
    <row r="3756" spans="16:21" x14ac:dyDescent="0.25">
      <c r="P3756" s="10">
        <v>39976</v>
      </c>
      <c r="Q3756">
        <v>21.34385</v>
      </c>
      <c r="S3756" s="42">
        <f t="shared" ca="1" si="63"/>
        <v>49691</v>
      </c>
      <c r="T3756" s="43">
        <f ca="1">_xll.BInterpol('Base CDI'!$H$4:$H$28,'Base CDI'!$J$4:$J$29,S3756,"Cubic","Extrapolate=Linear","MultiX=Average","Skip=True","Sort=True")</f>
        <v>13.788078460685274</v>
      </c>
      <c r="U3756" s="43">
        <f ca="1">_xll.BInterpol('Base CDI'!$H$4:$H$28,'Base CDI'!$I$4:$I$29,S3756,"Cubic","Extrapolate=Linear","MultiX=Average","Skip=True","Sort=True")</f>
        <v>13.771069560761338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49692</v>
      </c>
      <c r="T3757" s="43">
        <f ca="1">_xll.BInterpol('Base CDI'!$H$4:$H$28,'Base CDI'!$J$4:$J$29,S3757,"Cubic","Extrapolate=Linear","MultiX=Average","Skip=True","Sort=True")</f>
        <v>13.787981167098838</v>
      </c>
      <c r="U3757" s="43">
        <f ca="1">_xll.BInterpol('Base CDI'!$H$4:$H$28,'Base CDI'!$I$4:$I$29,S3757,"Cubic","Extrapolate=Linear","MultiX=Average","Skip=True","Sort=True")</f>
        <v>13.770975058958285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49693</v>
      </c>
      <c r="T3758" s="43">
        <f ca="1">_xll.BInterpol('Base CDI'!$H$4:$H$28,'Base CDI'!$J$4:$J$29,S3758,"Cubic","Extrapolate=Linear","MultiX=Average","Skip=True","Sort=True")</f>
        <v>13.787883802102529</v>
      </c>
      <c r="U3758" s="43">
        <f ca="1">_xll.BInterpol('Base CDI'!$H$4:$H$28,'Base CDI'!$I$4:$I$29,S3758,"Cubic","Extrapolate=Linear","MultiX=Average","Skip=True","Sort=True")</f>
        <v>13.770880486452135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49694</v>
      </c>
      <c r="T3759" s="43">
        <f ca="1">_xll.BInterpol('Base CDI'!$H$4:$H$28,'Base CDI'!$J$4:$J$29,S3759,"Cubic","Extrapolate=Linear","MultiX=Average","Skip=True","Sort=True")</f>
        <v>13.787786365900372</v>
      </c>
      <c r="U3759" s="43">
        <f ca="1">_xll.BInterpol('Base CDI'!$H$4:$H$28,'Base CDI'!$I$4:$I$29,S3759,"Cubic","Extrapolate=Linear","MultiX=Average","Skip=True","Sort=True")</f>
        <v>13.770785843444902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49695</v>
      </c>
      <c r="T3760" s="43">
        <f ca="1">_xll.BInterpol('Base CDI'!$H$4:$H$28,'Base CDI'!$J$4:$J$29,S3760,"Cubic","Extrapolate=Linear","MultiX=Average","Skip=True","Sort=True")</f>
        <v>13.787688858696397</v>
      </c>
      <c r="U3760" s="43">
        <f ca="1">_xll.BInterpol('Base CDI'!$H$4:$H$28,'Base CDI'!$I$4:$I$29,S3760,"Cubic","Extrapolate=Linear","MultiX=Average","Skip=True","Sort=True")</f>
        <v>13.770691130138587</v>
      </c>
    </row>
    <row r="3761" spans="16:21" x14ac:dyDescent="0.25">
      <c r="P3761" s="10">
        <v>39983</v>
      </c>
      <c r="Q3761">
        <v>21.38045</v>
      </c>
      <c r="S3761" s="42">
        <f t="shared" ca="1" si="63"/>
        <v>49696</v>
      </c>
      <c r="T3761" s="43">
        <f ca="1">_xll.BInterpol('Base CDI'!$H$4:$H$28,'Base CDI'!$J$4:$J$29,S3761,"Cubic","Extrapolate=Linear","MultiX=Average","Skip=True","Sort=True")</f>
        <v>13.787591280694633</v>
      </c>
      <c r="U3761" s="43">
        <f ca="1">_xll.BInterpol('Base CDI'!$H$4:$H$28,'Base CDI'!$I$4:$I$29,S3761,"Cubic","Extrapolate=Linear","MultiX=Average","Skip=True","Sort=True")</f>
        <v>13.770596346735205</v>
      </c>
    </row>
    <row r="3762" spans="16:21" x14ac:dyDescent="0.25">
      <c r="P3762" s="10">
        <v>39986</v>
      </c>
      <c r="Q3762">
        <v>21.38777</v>
      </c>
      <c r="S3762" s="42">
        <f t="shared" ca="1" si="63"/>
        <v>49697</v>
      </c>
      <c r="T3762" s="43">
        <f ca="1">_xll.BInterpol('Base CDI'!$H$4:$H$28,'Base CDI'!$J$4:$J$29,S3762,"Cubic","Extrapolate=Linear","MultiX=Average","Skip=True","Sort=True")</f>
        <v>13.787493632099105</v>
      </c>
      <c r="U3762" s="43">
        <f ca="1">_xll.BInterpol('Base CDI'!$H$4:$H$28,'Base CDI'!$I$4:$I$29,S3762,"Cubic","Extrapolate=Linear","MultiX=Average","Skip=True","Sort=True")</f>
        <v>13.770501493436763</v>
      </c>
    </row>
    <row r="3763" spans="16:21" x14ac:dyDescent="0.25">
      <c r="P3763" s="10">
        <v>39987</v>
      </c>
      <c r="Q3763">
        <v>21.39507</v>
      </c>
      <c r="S3763" s="42">
        <f t="shared" ca="1" si="63"/>
        <v>49698</v>
      </c>
      <c r="T3763" s="43">
        <f ca="1">_xll.BInterpol('Base CDI'!$H$4:$H$28,'Base CDI'!$J$4:$J$29,S3763,"Cubic","Extrapolate=Linear","MultiX=Average","Skip=True","Sort=True")</f>
        <v>13.787395913113844</v>
      </c>
      <c r="U3763" s="43">
        <f ca="1">_xll.BInterpol('Base CDI'!$H$4:$H$28,'Base CDI'!$I$4:$I$29,S3763,"Cubic","Extrapolate=Linear","MultiX=Average","Skip=True","Sort=True")</f>
        <v>13.770406570445271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49699</v>
      </c>
      <c r="T3764" s="43">
        <f ca="1">_xll.BInterpol('Base CDI'!$H$4:$H$28,'Base CDI'!$J$4:$J$29,S3764,"Cubic","Extrapolate=Linear","MultiX=Average","Skip=True","Sort=True")</f>
        <v>13.787298123942879</v>
      </c>
      <c r="U3764" s="43">
        <f ca="1">_xll.BInterpol('Base CDI'!$H$4:$H$28,'Base CDI'!$I$4:$I$29,S3764,"Cubic","Extrapolate=Linear","MultiX=Average","Skip=True","Sort=True")</f>
        <v>13.770311577962735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49700</v>
      </c>
      <c r="T3765" s="43">
        <f ca="1">_xll.BInterpol('Base CDI'!$H$4:$H$28,'Base CDI'!$J$4:$J$29,S3765,"Cubic","Extrapolate=Linear","MultiX=Average","Skip=True","Sort=True")</f>
        <v>13.787200264790236</v>
      </c>
      <c r="U3765" s="43">
        <f ca="1">_xll.BInterpol('Base CDI'!$H$4:$H$28,'Base CDI'!$I$4:$I$29,S3765,"Cubic","Extrapolate=Linear","MultiX=Average","Skip=True","Sort=True")</f>
        <v>13.770216516191166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49701</v>
      </c>
      <c r="T3766" s="43">
        <f ca="1">_xll.BInterpol('Base CDI'!$H$4:$H$28,'Base CDI'!$J$4:$J$29,S3766,"Cubic","Extrapolate=Linear","MultiX=Average","Skip=True","Sort=True")</f>
        <v>13.787102335859943</v>
      </c>
      <c r="U3766" s="43">
        <f ca="1">_xll.BInterpol('Base CDI'!$H$4:$H$28,'Base CDI'!$I$4:$I$29,S3766,"Cubic","Extrapolate=Linear","MultiX=Average","Skip=True","Sort=True")</f>
        <v>13.770121385332571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49702</v>
      </c>
      <c r="T3767" s="43">
        <f ca="1">_xll.BInterpol('Base CDI'!$H$4:$H$28,'Base CDI'!$J$4:$J$29,S3767,"Cubic","Extrapolate=Linear","MultiX=Average","Skip=True","Sort=True")</f>
        <v>13.787004337356031</v>
      </c>
      <c r="U3767" s="43">
        <f ca="1">_xll.BInterpol('Base CDI'!$H$4:$H$28,'Base CDI'!$I$4:$I$29,S3767,"Cubic","Extrapolate=Linear","MultiX=Average","Skip=True","Sort=True")</f>
        <v>13.770026185588961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49703</v>
      </c>
      <c r="T3768" s="43">
        <f ca="1">_xll.BInterpol('Base CDI'!$H$4:$H$28,'Base CDI'!$J$4:$J$29,S3768,"Cubic","Extrapolate=Linear","MultiX=Average","Skip=True","Sort=True")</f>
        <v>13.786906269482525</v>
      </c>
      <c r="U3768" s="43">
        <f ca="1">_xll.BInterpol('Base CDI'!$H$4:$H$28,'Base CDI'!$I$4:$I$29,S3768,"Cubic","Extrapolate=Linear","MultiX=Average","Skip=True","Sort=True")</f>
        <v>13.769930917162345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49704</v>
      </c>
      <c r="T3769" s="43">
        <f ca="1">_xll.BInterpol('Base CDI'!$H$4:$H$28,'Base CDI'!$J$4:$J$29,S3769,"Cubic","Extrapolate=Linear","MultiX=Average","Skip=True","Sort=True")</f>
        <v>13.786808132443456</v>
      </c>
      <c r="U3769" s="43">
        <f ca="1">_xll.BInterpol('Base CDI'!$H$4:$H$28,'Base CDI'!$I$4:$I$29,S3769,"Cubic","Extrapolate=Linear","MultiX=Average","Skip=True","Sort=True")</f>
        <v>13.76983558025473</v>
      </c>
    </row>
    <row r="3770" spans="16:21" x14ac:dyDescent="0.25">
      <c r="P3770" s="10">
        <v>39996</v>
      </c>
      <c r="Q3770">
        <v>21.44651</v>
      </c>
      <c r="S3770" s="42">
        <f t="shared" ca="1" si="63"/>
        <v>49705</v>
      </c>
      <c r="T3770" s="43">
        <f ca="1">_xll.BInterpol('Base CDI'!$H$4:$H$28,'Base CDI'!$J$4:$J$29,S3770,"Cubic","Extrapolate=Linear","MultiX=Average","Skip=True","Sort=True")</f>
        <v>13.78670992644285</v>
      </c>
      <c r="U3770" s="43">
        <f ca="1">_xll.BInterpol('Base CDI'!$H$4:$H$28,'Base CDI'!$I$4:$I$29,S3770,"Cubic","Extrapolate=Linear","MultiX=Average","Skip=True","Sort=True")</f>
        <v>13.769740175068126</v>
      </c>
    </row>
    <row r="3771" spans="16:21" x14ac:dyDescent="0.25">
      <c r="P3771" s="10">
        <v>39997</v>
      </c>
      <c r="Q3771">
        <v>21.45393</v>
      </c>
      <c r="S3771" s="42">
        <f t="shared" ca="1" si="63"/>
        <v>49706</v>
      </c>
      <c r="T3771" s="43">
        <f ca="1">_xll.BInterpol('Base CDI'!$H$4:$H$28,'Base CDI'!$J$4:$J$29,S3771,"Cubic","Extrapolate=Linear","MultiX=Average","Skip=True","Sort=True")</f>
        <v>13.786611651684735</v>
      </c>
      <c r="U3771" s="43">
        <f ca="1">_xll.BInterpol('Base CDI'!$H$4:$H$28,'Base CDI'!$I$4:$I$29,S3771,"Cubic","Extrapolate=Linear","MultiX=Average","Skip=True","Sort=True")</f>
        <v>13.769644701804541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49707</v>
      </c>
      <c r="T3772" s="43">
        <f ca="1">_xll.BInterpol('Base CDI'!$H$4:$H$28,'Base CDI'!$J$4:$J$29,S3772,"Cubic","Extrapolate=Linear","MultiX=Average","Skip=True","Sort=True")</f>
        <v>13.786513308373141</v>
      </c>
      <c r="U3772" s="43">
        <f ca="1">_xll.BInterpol('Base CDI'!$H$4:$H$28,'Base CDI'!$I$4:$I$29,S3772,"Cubic","Extrapolate=Linear","MultiX=Average","Skip=True","Sort=True")</f>
        <v>13.769549160665985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49708</v>
      </c>
      <c r="T3773" s="43">
        <f ca="1">_xll.BInterpol('Base CDI'!$H$4:$H$28,'Base CDI'!$J$4:$J$29,S3773,"Cubic","Extrapolate=Linear","MultiX=Average","Skip=True","Sort=True")</f>
        <v>13.786414896712097</v>
      </c>
      <c r="U3773" s="43">
        <f ca="1">_xll.BInterpol('Base CDI'!$H$4:$H$28,'Base CDI'!$I$4:$I$29,S3773,"Cubic","Extrapolate=Linear","MultiX=Average","Skip=True","Sort=True")</f>
        <v>13.769453551854465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49709</v>
      </c>
      <c r="T3774" s="43">
        <f ca="1">_xll.BInterpol('Base CDI'!$H$4:$H$28,'Base CDI'!$J$4:$J$29,S3774,"Cubic","Extrapolate=Linear","MultiX=Average","Skip=True","Sort=True")</f>
        <v>13.786316416905629</v>
      </c>
      <c r="U3774" s="43">
        <f ca="1">_xll.BInterpol('Base CDI'!$H$4:$H$28,'Base CDI'!$I$4:$I$29,S3774,"Cubic","Extrapolate=Linear","MultiX=Average","Skip=True","Sort=True")</f>
        <v>13.769357875571991</v>
      </c>
    </row>
    <row r="3775" spans="16:21" x14ac:dyDescent="0.25">
      <c r="P3775" s="10">
        <v>40003</v>
      </c>
      <c r="Q3775">
        <v>21.48358</v>
      </c>
      <c r="S3775" s="42">
        <f t="shared" ca="1" si="63"/>
        <v>49710</v>
      </c>
      <c r="T3775" s="43">
        <f ca="1">_xll.BInterpol('Base CDI'!$H$4:$H$28,'Base CDI'!$J$4:$J$29,S3775,"Cubic","Extrapolate=Linear","MultiX=Average","Skip=True","Sort=True")</f>
        <v>13.786217869157765</v>
      </c>
      <c r="U3775" s="43">
        <f ca="1">_xll.BInterpol('Base CDI'!$H$4:$H$28,'Base CDI'!$I$4:$I$29,S3775,"Cubic","Extrapolate=Linear","MultiX=Average","Skip=True","Sort=True")</f>
        <v>13.769262132020573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49711</v>
      </c>
      <c r="T3776" s="43">
        <f ca="1">_xll.BInterpol('Base CDI'!$H$4:$H$28,'Base CDI'!$J$4:$J$29,S3776,"Cubic","Extrapolate=Linear","MultiX=Average","Skip=True","Sort=True")</f>
        <v>13.786119253672535</v>
      </c>
      <c r="U3776" s="43">
        <f ca="1">_xll.BInterpol('Base CDI'!$H$4:$H$28,'Base CDI'!$I$4:$I$29,S3776,"Cubic","Extrapolate=Linear","MultiX=Average","Skip=True","Sort=True")</f>
        <v>13.769166321402219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49712</v>
      </c>
      <c r="T3777" s="43">
        <f ca="1">_xll.BInterpol('Base CDI'!$H$4:$H$28,'Base CDI'!$J$4:$J$29,S3777,"Cubic","Extrapolate=Linear","MultiX=Average","Skip=True","Sort=True")</f>
        <v>13.786020570653966</v>
      </c>
      <c r="U3777" s="43">
        <f ca="1">_xll.BInterpol('Base CDI'!$H$4:$H$28,'Base CDI'!$I$4:$I$29,S3777,"Cubic","Extrapolate=Linear","MultiX=Average","Skip=True","Sort=True")</f>
        <v>13.769070443918938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49713</v>
      </c>
      <c r="T3778" s="43">
        <f ca="1">_xll.BInterpol('Base CDI'!$H$4:$H$28,'Base CDI'!$J$4:$J$29,S3778,"Cubic","Extrapolate=Linear","MultiX=Average","Skip=True","Sort=True")</f>
        <v>13.785921820306086</v>
      </c>
      <c r="U3778" s="43">
        <f ca="1">_xll.BInterpol('Base CDI'!$H$4:$H$28,'Base CDI'!$I$4:$I$29,S3778,"Cubic","Extrapolate=Linear","MultiX=Average","Skip=True","Sort=True")</f>
        <v>13.768974499772737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49714</v>
      </c>
      <c r="T3779" s="43">
        <f ca="1">_xll.BInterpol('Base CDI'!$H$4:$H$28,'Base CDI'!$J$4:$J$29,S3779,"Cubic","Extrapolate=Linear","MultiX=Average","Skip=True","Sort=True")</f>
        <v>13.785823002832926</v>
      </c>
      <c r="U3779" s="43">
        <f ca="1">_xll.BInterpol('Base CDI'!$H$4:$H$28,'Base CDI'!$I$4:$I$29,S3779,"Cubic","Extrapolate=Linear","MultiX=Average","Skip=True","Sort=True")</f>
        <v>13.768878489165626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49715</v>
      </c>
      <c r="T3780" s="43">
        <f ca="1">_xll.BInterpol('Base CDI'!$H$4:$H$28,'Base CDI'!$J$4:$J$29,S3780,"Cubic","Extrapolate=Linear","MultiX=Average","Skip=True","Sort=True")</f>
        <v>13.785724118438511</v>
      </c>
      <c r="U3780" s="43">
        <f ca="1">_xll.BInterpol('Base CDI'!$H$4:$H$28,'Base CDI'!$I$4:$I$29,S3780,"Cubic","Extrapolate=Linear","MultiX=Average","Skip=True","Sort=True")</f>
        <v>13.768782412299617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49716</v>
      </c>
      <c r="T3781" s="43">
        <f ca="1">_xll.BInterpol('Base CDI'!$H$4:$H$28,'Base CDI'!$J$4:$J$29,S3781,"Cubic","Extrapolate=Linear","MultiX=Average","Skip=True","Sort=True")</f>
        <v>13.785625167326868</v>
      </c>
      <c r="U3781" s="43">
        <f ca="1">_xll.BInterpol('Base CDI'!$H$4:$H$28,'Base CDI'!$I$4:$I$29,S3781,"Cubic","Extrapolate=Linear","MultiX=Average","Skip=True","Sort=True")</f>
        <v>13.768686269376714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49717</v>
      </c>
      <c r="T3782" s="43">
        <f ca="1">_xll.BInterpol('Base CDI'!$H$4:$H$28,'Base CDI'!$J$4:$J$29,S3782,"Cubic","Extrapolate=Linear","MultiX=Average","Skip=True","Sort=True")</f>
        <v>13.785526149702029</v>
      </c>
      <c r="U3782" s="43">
        <f ca="1">_xll.BInterpol('Base CDI'!$H$4:$H$28,'Base CDI'!$I$4:$I$29,S3782,"Cubic","Extrapolate=Linear","MultiX=Average","Skip=True","Sort=True")</f>
        <v>13.768590060598926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49718</v>
      </c>
      <c r="T3783" s="43">
        <f ca="1">_xll.BInterpol('Base CDI'!$H$4:$H$28,'Base CDI'!$J$4:$J$29,S3783,"Cubic","Extrapolate=Linear","MultiX=Average","Skip=True","Sort=True")</f>
        <v>13.785427065768022</v>
      </c>
      <c r="U3783" s="43">
        <f ca="1">_xll.BInterpol('Base CDI'!$H$4:$H$28,'Base CDI'!$I$4:$I$29,S3783,"Cubic","Extrapolate=Linear","MultiX=Average","Skip=True","Sort=True")</f>
        <v>13.768493786168266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49719</v>
      </c>
      <c r="T3784" s="43">
        <f ca="1">_xll.BInterpol('Base CDI'!$H$4:$H$28,'Base CDI'!$J$4:$J$29,S3784,"Cubic","Extrapolate=Linear","MultiX=Average","Skip=True","Sort=True")</f>
        <v>13.785327915728873</v>
      </c>
      <c r="U3784" s="43">
        <f ca="1">_xll.BInterpol('Base CDI'!$H$4:$H$28,'Base CDI'!$I$4:$I$29,S3784,"Cubic","Extrapolate=Linear","MultiX=Average","Skip=True","Sort=True")</f>
        <v>13.768397446286739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49720</v>
      </c>
      <c r="T3785" s="43">
        <f ca="1">_xll.BInterpol('Base CDI'!$H$4:$H$28,'Base CDI'!$J$4:$J$29,S3785,"Cubic","Extrapolate=Linear","MultiX=Average","Skip=True","Sort=True")</f>
        <v>13.785228699788609</v>
      </c>
      <c r="U3785" s="43">
        <f ca="1">_xll.BInterpol('Base CDI'!$H$4:$H$28,'Base CDI'!$I$4:$I$29,S3785,"Cubic","Extrapolate=Linear","MultiX=Average","Skip=True","Sort=True")</f>
        <v>13.768301041156358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49721</v>
      </c>
      <c r="T3786" s="43">
        <f ca="1">_xll.BInterpol('Base CDI'!$H$4:$H$28,'Base CDI'!$J$4:$J$29,S3786,"Cubic","Extrapolate=Linear","MultiX=Average","Skip=True","Sort=True")</f>
        <v>13.785129418151262</v>
      </c>
      <c r="U3786" s="43">
        <f ca="1">_xll.BInterpol('Base CDI'!$H$4:$H$28,'Base CDI'!$I$4:$I$29,S3786,"Cubic","Extrapolate=Linear","MultiX=Average","Skip=True","Sort=True")</f>
        <v>13.768204570979126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49722</v>
      </c>
      <c r="T3787" s="43">
        <f ca="1">_xll.BInterpol('Base CDI'!$H$4:$H$28,'Base CDI'!$J$4:$J$29,S3787,"Cubic","Extrapolate=Linear","MultiX=Average","Skip=True","Sort=True")</f>
        <v>13.785030071020859</v>
      </c>
      <c r="U3787" s="43">
        <f ca="1">_xll.BInterpol('Base CDI'!$H$4:$H$28,'Base CDI'!$I$4:$I$29,S3787,"Cubic","Extrapolate=Linear","MultiX=Average","Skip=True","Sort=True")</f>
        <v>13.768108035957058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49723</v>
      </c>
      <c r="T3788" s="43">
        <f ca="1">_xll.BInterpol('Base CDI'!$H$4:$H$28,'Base CDI'!$J$4:$J$29,S3788,"Cubic","Extrapolate=Linear","MultiX=Average","Skip=True","Sort=True")</f>
        <v>13.784930658601427</v>
      </c>
      <c r="U3788" s="43">
        <f ca="1">_xll.BInterpol('Base CDI'!$H$4:$H$28,'Base CDI'!$I$4:$I$29,S3788,"Cubic","Extrapolate=Linear","MultiX=Average","Skip=True","Sort=True")</f>
        <v>13.768011436292158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49724</v>
      </c>
      <c r="T3789" s="43">
        <f ca="1">_xll.BInterpol('Base CDI'!$H$4:$H$28,'Base CDI'!$J$4:$J$29,S3789,"Cubic","Extrapolate=Linear","MultiX=Average","Skip=True","Sort=True")</f>
        <v>13.784831181096996</v>
      </c>
      <c r="U3789" s="43">
        <f ca="1">_xll.BInterpol('Base CDI'!$H$4:$H$28,'Base CDI'!$I$4:$I$29,S3789,"Cubic","Extrapolate=Linear","MultiX=Average","Skip=True","Sort=True")</f>
        <v>13.767914772186437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49725</v>
      </c>
      <c r="T3790" s="43">
        <f ca="1">_xll.BInterpol('Base CDI'!$H$4:$H$28,'Base CDI'!$J$4:$J$29,S3790,"Cubic","Extrapolate=Linear","MultiX=Average","Skip=True","Sort=True")</f>
        <v>13.784731638711593</v>
      </c>
      <c r="U3790" s="43">
        <f ca="1">_xll.BInterpol('Base CDI'!$H$4:$H$28,'Base CDI'!$I$4:$I$29,S3790,"Cubic","Extrapolate=Linear","MultiX=Average","Skip=True","Sort=True")</f>
        <v>13.767818043841903</v>
      </c>
    </row>
    <row r="3791" spans="16:21" x14ac:dyDescent="0.25">
      <c r="P3791" s="10">
        <v>40025</v>
      </c>
      <c r="Q3791">
        <v>21.60014</v>
      </c>
      <c r="S3791" s="42">
        <f t="shared" ca="1" si="64"/>
        <v>49726</v>
      </c>
      <c r="T3791" s="43">
        <f ca="1">_xll.BInterpol('Base CDI'!$H$4:$H$28,'Base CDI'!$J$4:$J$29,S3791,"Cubic","Extrapolate=Linear","MultiX=Average","Skip=True","Sort=True")</f>
        <v>13.784632031649245</v>
      </c>
      <c r="U3791" s="43">
        <f ca="1">_xll.BInterpol('Base CDI'!$H$4:$H$28,'Base CDI'!$I$4:$I$29,S3791,"Cubic","Extrapolate=Linear","MultiX=Average","Skip=True","Sort=True")</f>
        <v>13.767721251460566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49727</v>
      </c>
      <c r="T3792" s="43">
        <f ca="1">_xll.BInterpol('Base CDI'!$H$4:$H$28,'Base CDI'!$J$4:$J$29,S3792,"Cubic","Extrapolate=Linear","MultiX=Average","Skip=True","Sort=True")</f>
        <v>13.784532360113982</v>
      </c>
      <c r="U3792" s="43">
        <f ca="1">_xll.BInterpol('Base CDI'!$H$4:$H$28,'Base CDI'!$I$4:$I$29,S3792,"Cubic","Extrapolate=Linear","MultiX=Average","Skip=True","Sort=True")</f>
        <v>13.767624395244434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49728</v>
      </c>
      <c r="T3793" s="43">
        <f ca="1">_xll.BInterpol('Base CDI'!$H$4:$H$28,'Base CDI'!$J$4:$J$29,S3793,"Cubic","Extrapolate=Linear","MultiX=Average","Skip=True","Sort=True")</f>
        <v>13.784432624309831</v>
      </c>
      <c r="U3793" s="43">
        <f ca="1">_xll.BInterpol('Base CDI'!$H$4:$H$28,'Base CDI'!$I$4:$I$29,S3793,"Cubic","Extrapolate=Linear","MultiX=Average","Skip=True","Sort=True")</f>
        <v>13.767527475395516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49729</v>
      </c>
      <c r="T3794" s="43">
        <f ca="1">_xll.BInterpol('Base CDI'!$H$4:$H$28,'Base CDI'!$J$4:$J$29,S3794,"Cubic","Extrapolate=Linear","MultiX=Average","Skip=True","Sort=True")</f>
        <v>13.784332824440822</v>
      </c>
      <c r="U3794" s="43">
        <f ca="1">_xll.BInterpol('Base CDI'!$H$4:$H$28,'Base CDI'!$I$4:$I$29,S3794,"Cubic","Extrapolate=Linear","MultiX=Average","Skip=True","Sort=True")</f>
        <v>13.767430492115823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49730</v>
      </c>
      <c r="T3795" s="43">
        <f ca="1">_xll.BInterpol('Base CDI'!$H$4:$H$28,'Base CDI'!$J$4:$J$29,S3795,"Cubic","Extrapolate=Linear","MultiX=Average","Skip=True","Sort=True")</f>
        <v>13.784232960710982</v>
      </c>
      <c r="U3795" s="43">
        <f ca="1">_xll.BInterpol('Base CDI'!$H$4:$H$28,'Base CDI'!$I$4:$I$29,S3795,"Cubic","Extrapolate=Linear","MultiX=Average","Skip=True","Sort=True")</f>
        <v>13.76733344560736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49731</v>
      </c>
      <c r="T3796" s="43">
        <f ca="1">_xll.BInterpol('Base CDI'!$H$4:$H$28,'Base CDI'!$J$4:$J$29,S3796,"Cubic","Extrapolate=Linear","MultiX=Average","Skip=True","Sort=True")</f>
        <v>13.784133033324339</v>
      </c>
      <c r="U3796" s="43">
        <f ca="1">_xll.BInterpol('Base CDI'!$H$4:$H$28,'Base CDI'!$I$4:$I$29,S3796,"Cubic","Extrapolate=Linear","MultiX=Average","Skip=True","Sort=True")</f>
        <v>13.767236336072138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49732</v>
      </c>
      <c r="T3797" s="43">
        <f ca="1">_xll.BInterpol('Base CDI'!$H$4:$H$28,'Base CDI'!$J$4:$J$29,S3797,"Cubic","Extrapolate=Linear","MultiX=Average","Skip=True","Sort=True")</f>
        <v>13.784033042484923</v>
      </c>
      <c r="U3797" s="43">
        <f ca="1">_xll.BInterpol('Base CDI'!$H$4:$H$28,'Base CDI'!$I$4:$I$29,S3797,"Cubic","Extrapolate=Linear","MultiX=Average","Skip=True","Sort=True")</f>
        <v>13.767139163712164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49733</v>
      </c>
      <c r="T3798" s="43">
        <f ca="1">_xll.BInterpol('Base CDI'!$H$4:$H$28,'Base CDI'!$J$4:$J$29,S3798,"Cubic","Extrapolate=Linear","MultiX=Average","Skip=True","Sort=True")</f>
        <v>13.78393298839676</v>
      </c>
      <c r="U3798" s="43">
        <f ca="1">_xll.BInterpol('Base CDI'!$H$4:$H$28,'Base CDI'!$I$4:$I$29,S3798,"Cubic","Extrapolate=Linear","MultiX=Average","Skip=True","Sort=True")</f>
        <v>13.76704192872945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49734</v>
      </c>
      <c r="T3799" s="43">
        <f ca="1">_xll.BInterpol('Base CDI'!$H$4:$H$28,'Base CDI'!$J$4:$J$29,S3799,"Cubic","Extrapolate=Linear","MultiX=Average","Skip=True","Sort=True")</f>
        <v>13.783832871263879</v>
      </c>
      <c r="U3799" s="43">
        <f ca="1">_xll.BInterpol('Base CDI'!$H$4:$H$28,'Base CDI'!$I$4:$I$29,S3799,"Cubic","Extrapolate=Linear","MultiX=Average","Skip=True","Sort=True")</f>
        <v>13.766944631326004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49735</v>
      </c>
      <c r="T3800" s="43">
        <f ca="1">_xll.BInterpol('Base CDI'!$H$4:$H$28,'Base CDI'!$J$4:$J$29,S3800,"Cubic","Extrapolate=Linear","MultiX=Average","Skip=True","Sort=True")</f>
        <v>13.783732691290309</v>
      </c>
      <c r="U3800" s="43">
        <f ca="1">_xll.BInterpol('Base CDI'!$H$4:$H$28,'Base CDI'!$I$4:$I$29,S3800,"Cubic","Extrapolate=Linear","MultiX=Average","Skip=True","Sort=True")</f>
        <v>13.766847271703831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49736</v>
      </c>
      <c r="T3801" s="43">
        <f ca="1">_xll.BInterpol('Base CDI'!$H$4:$H$28,'Base CDI'!$J$4:$J$29,S3801,"Cubic","Extrapolate=Linear","MultiX=Average","Skip=True","Sort=True")</f>
        <v>13.783632448680077</v>
      </c>
      <c r="U3801" s="43">
        <f ca="1">_xll.BInterpol('Base CDI'!$H$4:$H$28,'Base CDI'!$I$4:$I$29,S3801,"Cubic","Extrapolate=Linear","MultiX=Average","Skip=True","Sort=True")</f>
        <v>13.766749850064945</v>
      </c>
    </row>
    <row r="3802" spans="16:21" x14ac:dyDescent="0.25">
      <c r="P3802" s="10">
        <v>40042</v>
      </c>
      <c r="Q3802">
        <v>21.67822</v>
      </c>
      <c r="S3802" s="42">
        <f t="shared" ca="1" si="64"/>
        <v>49737</v>
      </c>
      <c r="T3802" s="43">
        <f ca="1">_xll.BInterpol('Base CDI'!$H$4:$H$28,'Base CDI'!$J$4:$J$29,S3802,"Cubic","Extrapolate=Linear","MultiX=Average","Skip=True","Sort=True")</f>
        <v>13.783532143637212</v>
      </c>
      <c r="U3802" s="43">
        <f ca="1">_xll.BInterpol('Base CDI'!$H$4:$H$28,'Base CDI'!$I$4:$I$29,S3802,"Cubic","Extrapolate=Linear","MultiX=Average","Skip=True","Sort=True")</f>
        <v>13.766652366611352</v>
      </c>
    </row>
    <row r="3803" spans="16:21" x14ac:dyDescent="0.25">
      <c r="P3803" s="10">
        <v>40043</v>
      </c>
      <c r="Q3803">
        <v>21.68534</v>
      </c>
      <c r="S3803" s="42">
        <f t="shared" ca="1" si="64"/>
        <v>49738</v>
      </c>
      <c r="T3803" s="43">
        <f ca="1">_xll.BInterpol('Base CDI'!$H$4:$H$28,'Base CDI'!$J$4:$J$29,S3803,"Cubic","Extrapolate=Linear","MultiX=Average","Skip=True","Sort=True")</f>
        <v>13.78343177636574</v>
      </c>
      <c r="U3803" s="43">
        <f ca="1">_xll.BInterpol('Base CDI'!$H$4:$H$28,'Base CDI'!$I$4:$I$29,S3803,"Cubic","Extrapolate=Linear","MultiX=Average","Skip=True","Sort=True")</f>
        <v>13.766554821545062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49739</v>
      </c>
      <c r="T3804" s="43">
        <f ca="1">_xll.BInterpol('Base CDI'!$H$4:$H$28,'Base CDI'!$J$4:$J$29,S3804,"Cubic","Extrapolate=Linear","MultiX=Average","Skip=True","Sort=True")</f>
        <v>13.783331347069693</v>
      </c>
      <c r="U3804" s="43">
        <f ca="1">_xll.BInterpol('Base CDI'!$H$4:$H$28,'Base CDI'!$I$4:$I$29,S3804,"Cubic","Extrapolate=Linear","MultiX=Average","Skip=True","Sort=True")</f>
        <v>13.766457215068083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49740</v>
      </c>
      <c r="T3805" s="43">
        <f ca="1">_xll.BInterpol('Base CDI'!$H$4:$H$28,'Base CDI'!$J$4:$J$29,S3805,"Cubic","Extrapolate=Linear","MultiX=Average","Skip=True","Sort=True")</f>
        <v>13.783230855953096</v>
      </c>
      <c r="U3805" s="43">
        <f ca="1">_xll.BInterpol('Base CDI'!$H$4:$H$28,'Base CDI'!$I$4:$I$29,S3805,"Cubic","Extrapolate=Linear","MultiX=Average","Skip=True","Sort=True")</f>
        <v>13.766359547382425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49741</v>
      </c>
      <c r="T3806" s="43">
        <f ca="1">_xll.BInterpol('Base CDI'!$H$4:$H$28,'Base CDI'!$J$4:$J$29,S3806,"Cubic","Extrapolate=Linear","MultiX=Average","Skip=True","Sort=True")</f>
        <v>13.783130303219981</v>
      </c>
      <c r="U3806" s="43">
        <f ca="1">_xll.BInterpol('Base CDI'!$H$4:$H$28,'Base CDI'!$I$4:$I$29,S3806,"Cubic","Extrapolate=Linear","MultiX=Average","Skip=True","Sort=True")</f>
        <v>13.766261818690095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49742</v>
      </c>
      <c r="T3807" s="43">
        <f ca="1">_xll.BInterpol('Base CDI'!$H$4:$H$28,'Base CDI'!$J$4:$J$29,S3807,"Cubic","Extrapolate=Linear","MultiX=Average","Skip=True","Sort=True")</f>
        <v>13.783029689074372</v>
      </c>
      <c r="U3807" s="43">
        <f ca="1">_xll.BInterpol('Base CDI'!$H$4:$H$28,'Base CDI'!$I$4:$I$29,S3807,"Cubic","Extrapolate=Linear","MultiX=Average","Skip=True","Sort=True")</f>
        <v>13.766164029193103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49743</v>
      </c>
      <c r="T3808" s="43">
        <f ca="1">_xll.BInterpol('Base CDI'!$H$4:$H$28,'Base CDI'!$J$4:$J$29,S3808,"Cubic","Extrapolate=Linear","MultiX=Average","Skip=True","Sort=True")</f>
        <v>13.782929013720299</v>
      </c>
      <c r="U3808" s="43">
        <f ca="1">_xll.BInterpol('Base CDI'!$H$4:$H$28,'Base CDI'!$I$4:$I$29,S3808,"Cubic","Extrapolate=Linear","MultiX=Average","Skip=True","Sort=True")</f>
        <v>13.766066179093459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49744</v>
      </c>
      <c r="T3809" s="43">
        <f ca="1">_xll.BInterpol('Base CDI'!$H$4:$H$28,'Base CDI'!$J$4:$J$29,S3809,"Cubic","Extrapolate=Linear","MultiX=Average","Skip=True","Sort=True")</f>
        <v>13.782828277361791</v>
      </c>
      <c r="U3809" s="43">
        <f ca="1">_xll.BInterpol('Base CDI'!$H$4:$H$28,'Base CDI'!$I$4:$I$29,S3809,"Cubic","Extrapolate=Linear","MultiX=Average","Skip=True","Sort=True")</f>
        <v>13.76596826859317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49745</v>
      </c>
      <c r="T3810" s="43">
        <f ca="1">_xll.BInterpol('Base CDI'!$H$4:$H$28,'Base CDI'!$J$4:$J$29,S3810,"Cubic","Extrapolate=Linear","MultiX=Average","Skip=True","Sort=True")</f>
        <v>13.782727480202874</v>
      </c>
      <c r="U3810" s="43">
        <f ca="1">_xll.BInterpol('Base CDI'!$H$4:$H$28,'Base CDI'!$I$4:$I$29,S3810,"Cubic","Extrapolate=Linear","MultiX=Average","Skip=True","Sort=True")</f>
        <v>13.765870297894244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49746</v>
      </c>
      <c r="T3811" s="43">
        <f ca="1">_xll.BInterpol('Base CDI'!$H$4:$H$28,'Base CDI'!$J$4:$J$29,S3811,"Cubic","Extrapolate=Linear","MultiX=Average","Skip=True","Sort=True")</f>
        <v>13.782626622447578</v>
      </c>
      <c r="U3811" s="43">
        <f ca="1">_xll.BInterpol('Base CDI'!$H$4:$H$28,'Base CDI'!$I$4:$I$29,S3811,"Cubic","Extrapolate=Linear","MultiX=Average","Skip=True","Sort=True")</f>
        <v>13.765772267198694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49747</v>
      </c>
      <c r="T3812" s="43">
        <f ca="1">_xll.BInterpol('Base CDI'!$H$4:$H$28,'Base CDI'!$J$4:$J$29,S3812,"Cubic","Extrapolate=Linear","MultiX=Average","Skip=True","Sort=True")</f>
        <v>13.782525704299932</v>
      </c>
      <c r="U3812" s="43">
        <f ca="1">_xll.BInterpol('Base CDI'!$H$4:$H$28,'Base CDI'!$I$4:$I$29,S3812,"Cubic","Extrapolate=Linear","MultiX=Average","Skip=True","Sort=True")</f>
        <v>13.765674176708524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49748</v>
      </c>
      <c r="T3813" s="43">
        <f ca="1">_xll.BInterpol('Base CDI'!$H$4:$H$28,'Base CDI'!$J$4:$J$29,S3813,"Cubic","Extrapolate=Linear","MultiX=Average","Skip=True","Sort=True")</f>
        <v>13.782424725963962</v>
      </c>
      <c r="U3813" s="43">
        <f ca="1">_xll.BInterpol('Base CDI'!$H$4:$H$28,'Base CDI'!$I$4:$I$29,S3813,"Cubic","Extrapolate=Linear","MultiX=Average","Skip=True","Sort=True")</f>
        <v>13.765576026625746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49749</v>
      </c>
      <c r="T3814" s="43">
        <f ca="1">_xll.BInterpol('Base CDI'!$H$4:$H$28,'Base CDI'!$J$4:$J$29,S3814,"Cubic","Extrapolate=Linear","MultiX=Average","Skip=True","Sort=True")</f>
        <v>13.782323687643697</v>
      </c>
      <c r="U3814" s="43">
        <f ca="1">_xll.BInterpol('Base CDI'!$H$4:$H$28,'Base CDI'!$I$4:$I$29,S3814,"Cubic","Extrapolate=Linear","MultiX=Average","Skip=True","Sort=True")</f>
        <v>13.765477817152368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49750</v>
      </c>
      <c r="T3815" s="43">
        <f ca="1">_xll.BInterpol('Base CDI'!$H$4:$H$28,'Base CDI'!$J$4:$J$29,S3815,"Cubic","Extrapolate=Linear","MultiX=Average","Skip=True","Sort=True")</f>
        <v>13.782222589543165</v>
      </c>
      <c r="U3815" s="43">
        <f ca="1">_xll.BInterpol('Base CDI'!$H$4:$H$28,'Base CDI'!$I$4:$I$29,S3815,"Cubic","Extrapolate=Linear","MultiX=Average","Skip=True","Sort=True")</f>
        <v>13.765379548490397</v>
      </c>
    </row>
    <row r="3816" spans="16:21" x14ac:dyDescent="0.25">
      <c r="P3816" s="10">
        <v>40060</v>
      </c>
      <c r="Q3816">
        <v>21.77805</v>
      </c>
      <c r="S3816" s="42">
        <f t="shared" ca="1" si="64"/>
        <v>49751</v>
      </c>
      <c r="T3816" s="43">
        <f ca="1">_xll.BInterpol('Base CDI'!$H$4:$H$28,'Base CDI'!$J$4:$J$29,S3816,"Cubic","Extrapolate=Linear","MultiX=Average","Skip=True","Sort=True")</f>
        <v>13.782121431866397</v>
      </c>
      <c r="U3816" s="43">
        <f ca="1">_xll.BInterpol('Base CDI'!$H$4:$H$28,'Base CDI'!$I$4:$I$29,S3816,"Cubic","Extrapolate=Linear","MultiX=Average","Skip=True","Sort=True")</f>
        <v>13.765281220841844</v>
      </c>
    </row>
    <row r="3817" spans="16:21" x14ac:dyDescent="0.25">
      <c r="P3817" s="10">
        <v>40064</v>
      </c>
      <c r="Q3817">
        <v>21.7852</v>
      </c>
      <c r="S3817" s="42">
        <f t="shared" ca="1" si="64"/>
        <v>49752</v>
      </c>
      <c r="T3817" s="43">
        <f ca="1">_xll.BInterpol('Base CDI'!$H$4:$H$28,'Base CDI'!$J$4:$J$29,S3817,"Cubic","Extrapolate=Linear","MultiX=Average","Skip=True","Sort=True")</f>
        <v>13.782020214817416</v>
      </c>
      <c r="U3817" s="43">
        <f ca="1">_xll.BInterpol('Base CDI'!$H$4:$H$28,'Base CDI'!$I$4:$I$29,S3817,"Cubic","Extrapolate=Linear","MultiX=Average","Skip=True","Sort=True")</f>
        <v>13.765182834408719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49753</v>
      </c>
      <c r="T3818" s="43">
        <f ca="1">_xll.BInterpol('Base CDI'!$H$4:$H$28,'Base CDI'!$J$4:$J$29,S3818,"Cubic","Extrapolate=Linear","MultiX=Average","Skip=True","Sort=True")</f>
        <v>13.781918938600256</v>
      </c>
      <c r="U3818" s="43">
        <f ca="1">_xll.BInterpol('Base CDI'!$H$4:$H$28,'Base CDI'!$I$4:$I$29,S3818,"Cubic","Extrapolate=Linear","MultiX=Average","Skip=True","Sort=True")</f>
        <v>13.765084389393028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49754</v>
      </c>
      <c r="T3819" s="43">
        <f ca="1">_xll.BInterpol('Base CDI'!$H$4:$H$28,'Base CDI'!$J$4:$J$29,S3819,"Cubic","Extrapolate=Linear","MultiX=Average","Skip=True","Sort=True")</f>
        <v>13.781817603418942</v>
      </c>
      <c r="U3819" s="43">
        <f ca="1">_xll.BInterpol('Base CDI'!$H$4:$H$28,'Base CDI'!$I$4:$I$29,S3819,"Cubic","Extrapolate=Linear","MultiX=Average","Skip=True","Sort=True")</f>
        <v>13.764985885996781</v>
      </c>
    </row>
    <row r="3820" spans="16:21" x14ac:dyDescent="0.25">
      <c r="P3820" s="10">
        <v>40067</v>
      </c>
      <c r="Q3820">
        <v>21.80667</v>
      </c>
      <c r="S3820" s="42">
        <f t="shared" ca="1" si="64"/>
        <v>49755</v>
      </c>
      <c r="T3820" s="43">
        <f ca="1">_xll.BInterpol('Base CDI'!$H$4:$H$28,'Base CDI'!$J$4:$J$29,S3820,"Cubic","Extrapolate=Linear","MultiX=Average","Skip=True","Sort=True")</f>
        <v>13.7817162094775</v>
      </c>
      <c r="U3820" s="43">
        <f ca="1">_xll.BInterpol('Base CDI'!$H$4:$H$28,'Base CDI'!$I$4:$I$29,S3820,"Cubic","Extrapolate=Linear","MultiX=Average","Skip=True","Sort=True")</f>
        <v>13.764887324421988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49756</v>
      </c>
      <c r="T3821" s="43">
        <f ca="1">_xll.BInterpol('Base CDI'!$H$4:$H$28,'Base CDI'!$J$4:$J$29,S3821,"Cubic","Extrapolate=Linear","MultiX=Average","Skip=True","Sort=True")</f>
        <v>13.781614756979963</v>
      </c>
      <c r="U3821" s="43">
        <f ca="1">_xll.BInterpol('Base CDI'!$H$4:$H$28,'Base CDI'!$I$4:$I$29,S3821,"Cubic","Extrapolate=Linear","MultiX=Average","Skip=True","Sort=True")</f>
        <v>13.764788704870655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49757</v>
      </c>
      <c r="T3822" s="43">
        <f ca="1">_xll.BInterpol('Base CDI'!$H$4:$H$28,'Base CDI'!$J$4:$J$29,S3822,"Cubic","Extrapolate=Linear","MultiX=Average","Skip=True","Sort=True")</f>
        <v>13.781513246130356</v>
      </c>
      <c r="U3822" s="43">
        <f ca="1">_xll.BInterpol('Base CDI'!$H$4:$H$28,'Base CDI'!$I$4:$I$29,S3822,"Cubic","Extrapolate=Linear","MultiX=Average","Skip=True","Sort=True")</f>
        <v>13.764690027544793</v>
      </c>
    </row>
    <row r="3823" spans="16:21" x14ac:dyDescent="0.25">
      <c r="P3823" s="10">
        <v>40072</v>
      </c>
      <c r="Q3823">
        <v>21.82816</v>
      </c>
      <c r="S3823" s="42">
        <f t="shared" ca="1" si="64"/>
        <v>49758</v>
      </c>
      <c r="T3823" s="43">
        <f ca="1">_xll.BInterpol('Base CDI'!$H$4:$H$28,'Base CDI'!$J$4:$J$29,S3823,"Cubic","Extrapolate=Linear","MultiX=Average","Skip=True","Sort=True")</f>
        <v>13.781411677132709</v>
      </c>
      <c r="U3823" s="43">
        <f ca="1">_xll.BInterpol('Base CDI'!$H$4:$H$28,'Base CDI'!$I$4:$I$29,S3823,"Cubic","Extrapolate=Linear","MultiX=Average","Skip=True","Sort=True")</f>
        <v>13.764591292646411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49759</v>
      </c>
      <c r="T3824" s="43">
        <f ca="1">_xll.BInterpol('Base CDI'!$H$4:$H$28,'Base CDI'!$J$4:$J$29,S3824,"Cubic","Extrapolate=Linear","MultiX=Average","Skip=True","Sort=True")</f>
        <v>13.781310050191049</v>
      </c>
      <c r="U3824" s="43">
        <f ca="1">_xll.BInterpol('Base CDI'!$H$4:$H$28,'Base CDI'!$I$4:$I$29,S3824,"Cubic","Extrapolate=Linear","MultiX=Average","Skip=True","Sort=True")</f>
        <v>13.764492500377518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49760</v>
      </c>
      <c r="T3825" s="43">
        <f ca="1">_xll.BInterpol('Base CDI'!$H$4:$H$28,'Base CDI'!$J$4:$J$29,S3825,"Cubic","Extrapolate=Linear","MultiX=Average","Skip=True","Sort=True")</f>
        <v>13.781208365509404</v>
      </c>
      <c r="U3825" s="43">
        <f ca="1">_xll.BInterpol('Base CDI'!$H$4:$H$28,'Base CDI'!$I$4:$I$29,S3825,"Cubic","Extrapolate=Linear","MultiX=Average","Skip=True","Sort=True")</f>
        <v>13.764393650940121</v>
      </c>
    </row>
    <row r="3826" spans="16:21" x14ac:dyDescent="0.25">
      <c r="P3826" s="10">
        <v>40077</v>
      </c>
      <c r="Q3826">
        <v>21.84967</v>
      </c>
      <c r="S3826" s="42">
        <f t="shared" ca="1" si="64"/>
        <v>49761</v>
      </c>
      <c r="T3826" s="43">
        <f ca="1">_xll.BInterpol('Base CDI'!$H$4:$H$28,'Base CDI'!$J$4:$J$29,S3826,"Cubic","Extrapolate=Linear","MultiX=Average","Skip=True","Sort=True")</f>
        <v>13.781106623291803</v>
      </c>
      <c r="U3826" s="43">
        <f ca="1">_xll.BInterpol('Base CDI'!$H$4:$H$28,'Base CDI'!$I$4:$I$29,S3826,"Cubic","Extrapolate=Linear","MultiX=Average","Skip=True","Sort=True")</f>
        <v>13.76429474453623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49762</v>
      </c>
      <c r="T3827" s="43">
        <f ca="1">_xll.BInterpol('Base CDI'!$H$4:$H$28,'Base CDI'!$J$4:$J$29,S3827,"Cubic","Extrapolate=Linear","MultiX=Average","Skip=True","Sort=True")</f>
        <v>13.781004823742274</v>
      </c>
      <c r="U3827" s="43">
        <f ca="1">_xll.BInterpol('Base CDI'!$H$4:$H$28,'Base CDI'!$I$4:$I$29,S3827,"Cubic","Extrapolate=Linear","MultiX=Average","Skip=True","Sort=True")</f>
        <v>13.764195781367855</v>
      </c>
    </row>
    <row r="3828" spans="16:21" x14ac:dyDescent="0.25">
      <c r="P3828" s="10">
        <v>40079</v>
      </c>
      <c r="Q3828">
        <v>21.86403</v>
      </c>
      <c r="S3828" s="42">
        <f t="shared" ca="1" si="64"/>
        <v>49763</v>
      </c>
      <c r="T3828" s="43">
        <f ca="1">_xll.BInterpol('Base CDI'!$H$4:$H$28,'Base CDI'!$J$4:$J$29,S3828,"Cubic","Extrapolate=Linear","MultiX=Average","Skip=True","Sort=True")</f>
        <v>13.780902967064845</v>
      </c>
      <c r="U3828" s="43">
        <f ca="1">_xll.BInterpol('Base CDI'!$H$4:$H$28,'Base CDI'!$I$4:$I$29,S3828,"Cubic","Extrapolate=Linear","MultiX=Average","Skip=True","Sort=True")</f>
        <v>13.764096761637003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49764</v>
      </c>
      <c r="T3829" s="43">
        <f ca="1">_xll.BInterpol('Base CDI'!$H$4:$H$28,'Base CDI'!$J$4:$J$29,S3829,"Cubic","Extrapolate=Linear","MultiX=Average","Skip=True","Sort=True")</f>
        <v>13.780801053463545</v>
      </c>
      <c r="U3829" s="43">
        <f ca="1">_xll.BInterpol('Base CDI'!$H$4:$H$28,'Base CDI'!$I$4:$I$29,S3829,"Cubic","Extrapolate=Linear","MultiX=Average","Skip=True","Sort=True")</f>
        <v>13.763997685545682</v>
      </c>
    </row>
    <row r="3830" spans="16:21" x14ac:dyDescent="0.25">
      <c r="P3830" s="10">
        <v>40081</v>
      </c>
      <c r="Q3830">
        <v>21.87839</v>
      </c>
      <c r="S3830" s="42">
        <f t="shared" ca="1" si="64"/>
        <v>49765</v>
      </c>
      <c r="T3830" s="43">
        <f ca="1">_xll.BInterpol('Base CDI'!$H$4:$H$28,'Base CDI'!$J$4:$J$29,S3830,"Cubic","Extrapolate=Linear","MultiX=Average","Skip=True","Sort=True")</f>
        <v>13.780699083142402</v>
      </c>
      <c r="U3830" s="43">
        <f ca="1">_xll.BInterpol('Base CDI'!$H$4:$H$28,'Base CDI'!$I$4:$I$29,S3830,"Cubic","Extrapolate=Linear","MultiX=Average","Skip=True","Sort=True")</f>
        <v>13.763898553295903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49766</v>
      </c>
      <c r="T3831" s="43">
        <f ca="1">_xll.BInterpol('Base CDI'!$H$4:$H$28,'Base CDI'!$J$4:$J$29,S3831,"Cubic","Extrapolate=Linear","MultiX=Average","Skip=True","Sort=True")</f>
        <v>13.780597056305444</v>
      </c>
      <c r="U3831" s="43">
        <f ca="1">_xll.BInterpol('Base CDI'!$H$4:$H$28,'Base CDI'!$I$4:$I$29,S3831,"Cubic","Extrapolate=Linear","MultiX=Average","Skip=True","Sort=True")</f>
        <v>13.763799365089675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49767</v>
      </c>
      <c r="T3832" s="43">
        <f ca="1">_xll.BInterpol('Base CDI'!$H$4:$H$28,'Base CDI'!$J$4:$J$29,S3832,"Cubic","Extrapolate=Linear","MultiX=Average","Skip=True","Sort=True")</f>
        <v>13.780494973156699</v>
      </c>
      <c r="U3832" s="43">
        <f ca="1">_xll.BInterpol('Base CDI'!$H$4:$H$28,'Base CDI'!$I$4:$I$29,S3832,"Cubic","Extrapolate=Linear","MultiX=Average","Skip=True","Sort=True")</f>
        <v>13.763700121129006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49768</v>
      </c>
      <c r="T3833" s="43">
        <f ca="1">_xll.BInterpol('Base CDI'!$H$4:$H$28,'Base CDI'!$J$4:$J$29,S3833,"Cubic","Extrapolate=Linear","MultiX=Average","Skip=True","Sort=True")</f>
        <v>13.780392833900194</v>
      </c>
      <c r="U3833" s="43">
        <f ca="1">_xll.BInterpol('Base CDI'!$H$4:$H$28,'Base CDI'!$I$4:$I$29,S3833,"Cubic","Extrapolate=Linear","MultiX=Average","Skip=True","Sort=True")</f>
        <v>13.763600821615904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49769</v>
      </c>
      <c r="T3834" s="43">
        <f ca="1">_xll.BInterpol('Base CDI'!$H$4:$H$28,'Base CDI'!$J$4:$J$29,S3834,"Cubic","Extrapolate=Linear","MultiX=Average","Skip=True","Sort=True")</f>
        <v>13.78029063873996</v>
      </c>
      <c r="U3834" s="43">
        <f ca="1">_xll.BInterpol('Base CDI'!$H$4:$H$28,'Base CDI'!$I$4:$I$29,S3834,"Cubic","Extrapolate=Linear","MultiX=Average","Skip=True","Sort=True")</f>
        <v>13.763501466752379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49770</v>
      </c>
      <c r="T3835" s="43">
        <f ca="1">_xll.BInterpol('Base CDI'!$H$4:$H$28,'Base CDI'!$J$4:$J$29,S3835,"Cubic","Extrapolate=Linear","MultiX=Average","Skip=True","Sort=True")</f>
        <v>13.780188387880022</v>
      </c>
      <c r="U3835" s="43">
        <f ca="1">_xll.BInterpol('Base CDI'!$H$4:$H$28,'Base CDI'!$I$4:$I$29,S3835,"Cubic","Extrapolate=Linear","MultiX=Average","Skip=True","Sort=True")</f>
        <v>13.763402056740441</v>
      </c>
    </row>
    <row r="3836" spans="16:21" x14ac:dyDescent="0.25">
      <c r="P3836" s="10">
        <v>40091</v>
      </c>
      <c r="Q3836">
        <v>21.92146</v>
      </c>
      <c r="S3836" s="42">
        <f t="shared" ca="1" si="64"/>
        <v>49771</v>
      </c>
      <c r="T3836" s="43">
        <f ca="1">_xll.BInterpol('Base CDI'!$H$4:$H$28,'Base CDI'!$J$4:$J$29,S3836,"Cubic","Extrapolate=Linear","MultiX=Average","Skip=True","Sort=True")</f>
        <v>13.780086081524413</v>
      </c>
      <c r="U3836" s="43">
        <f ca="1">_xll.BInterpol('Base CDI'!$H$4:$H$28,'Base CDI'!$I$4:$I$29,S3836,"Cubic","Extrapolate=Linear","MultiX=Average","Skip=True","Sort=True")</f>
        <v>13.763302591782095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49772</v>
      </c>
      <c r="T3837" s="43">
        <f ca="1">_xll.BInterpol('Base CDI'!$H$4:$H$28,'Base CDI'!$J$4:$J$29,S3837,"Cubic","Extrapolate=Linear","MultiX=Average","Skip=True","Sort=True")</f>
        <v>13.779983719877155</v>
      </c>
      <c r="U3837" s="43">
        <f ca="1">_xll.BInterpol('Base CDI'!$H$4:$H$28,'Base CDI'!$I$4:$I$29,S3837,"Cubic","Extrapolate=Linear","MultiX=Average","Skip=True","Sort=True")</f>
        <v>13.763203072079353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49773</v>
      </c>
      <c r="T3838" s="43">
        <f ca="1">_xll.BInterpol('Base CDI'!$H$4:$H$28,'Base CDI'!$J$4:$J$29,S3838,"Cubic","Extrapolate=Linear","MultiX=Average","Skip=True","Sort=True")</f>
        <v>13.779881303142281</v>
      </c>
      <c r="U3838" s="43">
        <f ca="1">_xll.BInterpol('Base CDI'!$H$4:$H$28,'Base CDI'!$I$4:$I$29,S3838,"Cubic","Extrapolate=Linear","MultiX=Average","Skip=True","Sort=True")</f>
        <v>13.763103497834225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49774</v>
      </c>
      <c r="T3839" s="43">
        <f ca="1">_xll.BInterpol('Base CDI'!$H$4:$H$28,'Base CDI'!$J$4:$J$29,S3839,"Cubic","Extrapolate=Linear","MultiX=Average","Skip=True","Sort=True")</f>
        <v>13.779778831523817</v>
      </c>
      <c r="U3839" s="43">
        <f ca="1">_xll.BInterpol('Base CDI'!$H$4:$H$28,'Base CDI'!$I$4:$I$29,S3839,"Cubic","Extrapolate=Linear","MultiX=Average","Skip=True","Sort=True")</f>
        <v>13.763003869248715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49775</v>
      </c>
      <c r="T3840" s="43">
        <f ca="1">_xll.BInterpol('Base CDI'!$H$4:$H$28,'Base CDI'!$J$4:$J$29,S3840,"Cubic","Extrapolate=Linear","MultiX=Average","Skip=True","Sort=True")</f>
        <v>13.779676305225792</v>
      </c>
      <c r="U3840" s="43">
        <f ca="1">_xll.BInterpol('Base CDI'!$H$4:$H$28,'Base CDI'!$I$4:$I$29,S3840,"Cubic","Extrapolate=Linear","MultiX=Average","Skip=True","Sort=True")</f>
        <v>13.762904186524837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49776</v>
      </c>
      <c r="T3841" s="43">
        <f ca="1">_xll.BInterpol('Base CDI'!$H$4:$H$28,'Base CDI'!$J$4:$J$29,S3841,"Cubic","Extrapolate=Linear","MultiX=Average","Skip=True","Sort=True")</f>
        <v>13.779573724452234</v>
      </c>
      <c r="U3841" s="43">
        <f ca="1">_xll.BInterpol('Base CDI'!$H$4:$H$28,'Base CDI'!$I$4:$I$29,S3841,"Cubic","Extrapolate=Linear","MultiX=Average","Skip=True","Sort=True")</f>
        <v>13.762804449864596</v>
      </c>
    </row>
    <row r="3842" spans="16:21" x14ac:dyDescent="0.25">
      <c r="P3842" s="10">
        <v>40100</v>
      </c>
      <c r="Q3842">
        <v>21.96463</v>
      </c>
      <c r="S3842" s="42">
        <f t="shared" ca="1" si="64"/>
        <v>49777</v>
      </c>
      <c r="T3842" s="43">
        <f ca="1">_xll.BInterpol('Base CDI'!$H$4:$H$28,'Base CDI'!$J$4:$J$29,S3842,"Cubic","Extrapolate=Linear","MultiX=Average","Skip=True","Sort=True")</f>
        <v>13.779471089407172</v>
      </c>
      <c r="U3842" s="43">
        <f ca="1">_xll.BInterpol('Base CDI'!$H$4:$H$28,'Base CDI'!$I$4:$I$29,S3842,"Cubic","Extrapolate=Linear","MultiX=Average","Skip=True","Sort=True")</f>
        <v>13.762704659470003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49778</v>
      </c>
      <c r="T3843" s="43">
        <f ca="1">_xll.BInterpol('Base CDI'!$H$4:$H$28,'Base CDI'!$J$4:$J$29,S3843,"Cubic","Extrapolate=Linear","MultiX=Average","Skip=True","Sort=True")</f>
        <v>13.779368400294633</v>
      </c>
      <c r="U3843" s="43">
        <f ca="1">_xll.BInterpol('Base CDI'!$H$4:$H$28,'Base CDI'!$I$4:$I$29,S3843,"Cubic","Extrapolate=Linear","MultiX=Average","Skip=True","Sort=True")</f>
        <v>13.762604815543067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49779</v>
      </c>
      <c r="T3844" s="43">
        <f ca="1">_xll.BInterpol('Base CDI'!$H$4:$H$28,'Base CDI'!$J$4:$J$29,S3844,"Cubic","Extrapolate=Linear","MultiX=Average","Skip=True","Sort=True")</f>
        <v>13.779265657318645</v>
      </c>
      <c r="U3844" s="43">
        <f ca="1">_xll.BInterpol('Base CDI'!$H$4:$H$28,'Base CDI'!$I$4:$I$29,S3844,"Cubic","Extrapolate=Linear","MultiX=Average","Skip=True","Sort=True")</f>
        <v>13.762504918285796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49780</v>
      </c>
      <c r="T3845" s="43">
        <f ca="1">_xll.BInterpol('Base CDI'!$H$4:$H$28,'Base CDI'!$J$4:$J$29,S3845,"Cubic","Extrapolate=Linear","MultiX=Average","Skip=True","Sort=True")</f>
        <v>13.779162860683238</v>
      </c>
      <c r="U3845" s="43">
        <f ca="1">_xll.BInterpol('Base CDI'!$H$4:$H$28,'Base CDI'!$I$4:$I$29,S3845,"Cubic","Extrapolate=Linear","MultiX=Average","Skip=True","Sort=True")</f>
        <v>13.762404967900199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49781</v>
      </c>
      <c r="T3846" s="43">
        <f ca="1">_xll.BInterpol('Base CDI'!$H$4:$H$28,'Base CDI'!$J$4:$J$29,S3846,"Cubic","Extrapolate=Linear","MultiX=Average","Skip=True","Sort=True")</f>
        <v>13.779060010592438</v>
      </c>
      <c r="U3846" s="43">
        <f ca="1">_xll.BInterpol('Base CDI'!$H$4:$H$28,'Base CDI'!$I$4:$I$29,S3846,"Cubic","Extrapolate=Linear","MultiX=Average","Skip=True","Sort=True")</f>
        <v>13.762304964588285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49782</v>
      </c>
      <c r="T3847" s="43">
        <f ca="1">_xll.BInterpol('Base CDI'!$H$4:$H$28,'Base CDI'!$J$4:$J$29,S3847,"Cubic","Extrapolate=Linear","MultiX=Average","Skip=True","Sort=True")</f>
        <v>13.778957107250275</v>
      </c>
      <c r="U3847" s="43">
        <f ca="1">_xll.BInterpol('Base CDI'!$H$4:$H$28,'Base CDI'!$I$4:$I$29,S3847,"Cubic","Extrapolate=Linear","MultiX=Average","Skip=True","Sort=True")</f>
        <v>13.762204908552063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49783</v>
      </c>
      <c r="T3848" s="43">
        <f ca="1">_xll.BInterpol('Base CDI'!$H$4:$H$28,'Base CDI'!$J$4:$J$29,S3848,"Cubic","Extrapolate=Linear","MultiX=Average","Skip=True","Sort=True")</f>
        <v>13.778854150860775</v>
      </c>
      <c r="U3848" s="43">
        <f ca="1">_xll.BInterpol('Base CDI'!$H$4:$H$28,'Base CDI'!$I$4:$I$29,S3848,"Cubic","Extrapolate=Linear","MultiX=Average","Skip=True","Sort=True")</f>
        <v>13.762104799993539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49784</v>
      </c>
      <c r="T3849" s="43">
        <f ca="1">_xll.BInterpol('Base CDI'!$H$4:$H$28,'Base CDI'!$J$4:$J$29,S3849,"Cubic","Extrapolate=Linear","MultiX=Average","Skip=True","Sort=True")</f>
        <v>13.77875114162797</v>
      </c>
      <c r="U3849" s="43">
        <f ca="1">_xll.BInterpol('Base CDI'!$H$4:$H$28,'Base CDI'!$I$4:$I$29,S3849,"Cubic","Extrapolate=Linear","MultiX=Average","Skip=True","Sort=True")</f>
        <v>13.762004639114727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49785</v>
      </c>
      <c r="T3850" s="43">
        <f ca="1">_xll.BInterpol('Base CDI'!$H$4:$H$28,'Base CDI'!$J$4:$J$29,S3850,"Cubic","Extrapolate=Linear","MultiX=Average","Skip=True","Sort=True")</f>
        <v>13.778648079755884</v>
      </c>
      <c r="U3850" s="43">
        <f ca="1">_xll.BInterpol('Base CDI'!$H$4:$H$28,'Base CDI'!$I$4:$I$29,S3850,"Cubic","Extrapolate=Linear","MultiX=Average","Skip=True","Sort=True")</f>
        <v>13.761904426117631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49786</v>
      </c>
      <c r="T3851" s="43">
        <f ca="1">_xll.BInterpol('Base CDI'!$H$4:$H$28,'Base CDI'!$J$4:$J$29,S3851,"Cubic","Extrapolate=Linear","MultiX=Average","Skip=True","Sort=True")</f>
        <v>13.778544965448548</v>
      </c>
      <c r="U3851" s="43">
        <f ca="1">_xll.BInterpol('Base CDI'!$H$4:$H$28,'Base CDI'!$I$4:$I$29,S3851,"Cubic","Extrapolate=Linear","MultiX=Average","Skip=True","Sort=True")</f>
        <v>13.761804161204264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49787</v>
      </c>
      <c r="T3852" s="43">
        <f ca="1">_xll.BInterpol('Base CDI'!$H$4:$H$28,'Base CDI'!$J$4:$J$29,S3852,"Cubic","Extrapolate=Linear","MultiX=Average","Skip=True","Sort=True")</f>
        <v>13.77844179890999</v>
      </c>
      <c r="U3852" s="43">
        <f ca="1">_xll.BInterpol('Base CDI'!$H$4:$H$28,'Base CDI'!$I$4:$I$29,S3852,"Cubic","Extrapolate=Linear","MultiX=Average","Skip=True","Sort=True")</f>
        <v>13.761703844576633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49788</v>
      </c>
      <c r="T3853" s="43">
        <f ca="1">_xll.BInterpol('Base CDI'!$H$4:$H$28,'Base CDI'!$J$4:$J$29,S3853,"Cubic","Extrapolate=Linear","MultiX=Average","Skip=True","Sort=True")</f>
        <v>13.778338580344236</v>
      </c>
      <c r="U3853" s="43">
        <f ca="1">_xll.BInterpol('Base CDI'!$H$4:$H$28,'Base CDI'!$I$4:$I$29,S3853,"Cubic","Extrapolate=Linear","MultiX=Average","Skip=True","Sort=True")</f>
        <v>13.761603476436745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49789</v>
      </c>
      <c r="T3854" s="43">
        <f ca="1">_xll.BInterpol('Base CDI'!$H$4:$H$28,'Base CDI'!$J$4:$J$29,S3854,"Cubic","Extrapolate=Linear","MultiX=Average","Skip=True","Sort=True")</f>
        <v>13.778235309955317</v>
      </c>
      <c r="U3854" s="43">
        <f ca="1">_xll.BInterpol('Base CDI'!$H$4:$H$28,'Base CDI'!$I$4:$I$29,S3854,"Cubic","Extrapolate=Linear","MultiX=Average","Skip=True","Sort=True")</f>
        <v>13.761503056986612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49790</v>
      </c>
      <c r="T3855" s="43">
        <f ca="1">_xll.BInterpol('Base CDI'!$H$4:$H$28,'Base CDI'!$J$4:$J$29,S3855,"Cubic","Extrapolate=Linear","MultiX=Average","Skip=True","Sort=True")</f>
        <v>13.77813198794726</v>
      </c>
      <c r="U3855" s="43">
        <f ca="1">_xll.BInterpol('Base CDI'!$H$4:$H$28,'Base CDI'!$I$4:$I$29,S3855,"Cubic","Extrapolate=Linear","MultiX=Average","Skip=True","Sort=True")</f>
        <v>13.761402586428241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49791</v>
      </c>
      <c r="T3856" s="43">
        <f ca="1">_xll.BInterpol('Base CDI'!$H$4:$H$28,'Base CDI'!$J$4:$J$29,S3856,"Cubic","Extrapolate=Linear","MultiX=Average","Skip=True","Sort=True")</f>
        <v>13.778028614524093</v>
      </c>
      <c r="U3856" s="43">
        <f ca="1">_xll.BInterpol('Base CDI'!$H$4:$H$28,'Base CDI'!$I$4:$I$29,S3856,"Cubic","Extrapolate=Linear","MultiX=Average","Skip=True","Sort=True")</f>
        <v>13.761302064963642</v>
      </c>
    </row>
    <row r="3857" spans="16:21" x14ac:dyDescent="0.25">
      <c r="P3857" s="10">
        <v>40122</v>
      </c>
      <c r="Q3857">
        <v>22.073</v>
      </c>
      <c r="S3857" s="42">
        <f t="shared" ca="1" si="65"/>
        <v>49792</v>
      </c>
      <c r="T3857" s="43">
        <f ca="1">_xll.BInterpol('Base CDI'!$H$4:$H$28,'Base CDI'!$J$4:$J$29,S3857,"Cubic","Extrapolate=Linear","MultiX=Average","Skip=True","Sort=True")</f>
        <v>13.777925189889844</v>
      </c>
      <c r="U3857" s="43">
        <f ca="1">_xll.BInterpol('Base CDI'!$H$4:$H$28,'Base CDI'!$I$4:$I$29,S3857,"Cubic","Extrapolate=Linear","MultiX=Average","Skip=True","Sort=True")</f>
        <v>13.761201492794822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49793</v>
      </c>
      <c r="T3858" s="43">
        <f ca="1">_xll.BInterpol('Base CDI'!$H$4:$H$28,'Base CDI'!$J$4:$J$29,S3858,"Cubic","Extrapolate=Linear","MultiX=Average","Skip=True","Sort=True")</f>
        <v>13.777821714248542</v>
      </c>
      <c r="U3858" s="43">
        <f ca="1">_xll.BInterpol('Base CDI'!$H$4:$H$28,'Base CDI'!$I$4:$I$29,S3858,"Cubic","Extrapolate=Linear","MultiX=Average","Skip=True","Sort=True")</f>
        <v>13.761100870123792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49794</v>
      </c>
      <c r="T3859" s="43">
        <f ca="1">_xll.BInterpol('Base CDI'!$H$4:$H$28,'Base CDI'!$J$4:$J$29,S3859,"Cubic","Extrapolate=Linear","MultiX=Average","Skip=True","Sort=True")</f>
        <v>13.777718187804215</v>
      </c>
      <c r="U3859" s="43">
        <f ca="1">_xll.BInterpol('Base CDI'!$H$4:$H$28,'Base CDI'!$I$4:$I$29,S3859,"Cubic","Extrapolate=Linear","MultiX=Average","Skip=True","Sort=True")</f>
        <v>13.761000197152558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49795</v>
      </c>
      <c r="T3860" s="43">
        <f ca="1">_xll.BInterpol('Base CDI'!$H$4:$H$28,'Base CDI'!$J$4:$J$29,S3860,"Cubic","Extrapolate=Linear","MultiX=Average","Skip=True","Sort=True")</f>
        <v>13.777614610760892</v>
      </c>
      <c r="U3860" s="43">
        <f ca="1">_xll.BInterpol('Base CDI'!$H$4:$H$28,'Base CDI'!$I$4:$I$29,S3860,"Cubic","Extrapolate=Linear","MultiX=Average","Skip=True","Sort=True")</f>
        <v>13.760899474083134</v>
      </c>
    </row>
    <row r="3861" spans="16:21" x14ac:dyDescent="0.25">
      <c r="P3861" s="10">
        <v>40128</v>
      </c>
      <c r="Q3861">
        <v>22.10202</v>
      </c>
      <c r="S3861" s="42">
        <f t="shared" ca="1" si="65"/>
        <v>49796</v>
      </c>
      <c r="T3861" s="43">
        <f ca="1">_xll.BInterpol('Base CDI'!$H$4:$H$28,'Base CDI'!$J$4:$J$29,S3861,"Cubic","Extrapolate=Linear","MultiX=Average","Skip=True","Sort=True")</f>
        <v>13.7775109833226</v>
      </c>
      <c r="U3861" s="43">
        <f ca="1">_xll.BInterpol('Base CDI'!$H$4:$H$28,'Base CDI'!$I$4:$I$29,S3861,"Cubic","Extrapolate=Linear","MultiX=Average","Skip=True","Sort=True")</f>
        <v>13.760798701117523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49797</v>
      </c>
      <c r="T3862" s="43">
        <f ca="1">_xll.BInterpol('Base CDI'!$H$4:$H$28,'Base CDI'!$J$4:$J$29,S3862,"Cubic","Extrapolate=Linear","MultiX=Average","Skip=True","Sort=True")</f>
        <v>13.777407305693366</v>
      </c>
      <c r="U3862" s="43">
        <f ca="1">_xll.BInterpol('Base CDI'!$H$4:$H$28,'Base CDI'!$I$4:$I$29,S3862,"Cubic","Extrapolate=Linear","MultiX=Average","Skip=True","Sort=True")</f>
        <v>13.760697878457735</v>
      </c>
    </row>
    <row r="3863" spans="16:21" x14ac:dyDescent="0.25">
      <c r="P3863" s="10">
        <v>40130</v>
      </c>
      <c r="Q3863">
        <v>22.11655</v>
      </c>
      <c r="S3863" s="42">
        <f t="shared" ca="1" si="65"/>
        <v>49798</v>
      </c>
      <c r="T3863" s="43">
        <f ca="1">_xll.BInterpol('Base CDI'!$H$4:$H$28,'Base CDI'!$J$4:$J$29,S3863,"Cubic","Extrapolate=Linear","MultiX=Average","Skip=True","Sort=True")</f>
        <v>13.77730357807722</v>
      </c>
      <c r="U3863" s="43">
        <f ca="1">_xll.BInterpol('Base CDI'!$H$4:$H$28,'Base CDI'!$I$4:$I$29,S3863,"Cubic","Extrapolate=Linear","MultiX=Average","Skip=True","Sort=True")</f>
        <v>13.760597006305783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49799</v>
      </c>
      <c r="T3864" s="43">
        <f ca="1">_xll.BInterpol('Base CDI'!$H$4:$H$28,'Base CDI'!$J$4:$J$29,S3864,"Cubic","Extrapolate=Linear","MultiX=Average","Skip=True","Sort=True")</f>
        <v>13.777199800678192</v>
      </c>
      <c r="U3864" s="43">
        <f ca="1">_xll.BInterpol('Base CDI'!$H$4:$H$28,'Base CDI'!$I$4:$I$29,S3864,"Cubic","Extrapolate=Linear","MultiX=Average","Skip=True","Sort=True")</f>
        <v>13.760496084863671</v>
      </c>
    </row>
    <row r="3865" spans="16:21" x14ac:dyDescent="0.25">
      <c r="P3865" s="10">
        <v>40134</v>
      </c>
      <c r="Q3865">
        <v>22.13109</v>
      </c>
      <c r="S3865" s="42">
        <f t="shared" ca="1" si="65"/>
        <v>49800</v>
      </c>
      <c r="T3865" s="43">
        <f ca="1">_xll.BInterpol('Base CDI'!$H$4:$H$28,'Base CDI'!$J$4:$J$29,S3865,"Cubic","Extrapolate=Linear","MultiX=Average","Skip=True","Sort=True")</f>
        <v>13.777095973700305</v>
      </c>
      <c r="U3865" s="43">
        <f ca="1">_xll.BInterpol('Base CDI'!$H$4:$H$28,'Base CDI'!$I$4:$I$29,S3865,"Cubic","Extrapolate=Linear","MultiX=Average","Skip=True","Sort=True")</f>
        <v>13.760395114333411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49801</v>
      </c>
      <c r="T3866" s="43">
        <f ca="1">_xll.BInterpol('Base CDI'!$H$4:$H$28,'Base CDI'!$J$4:$J$29,S3866,"Cubic","Extrapolate=Linear","MultiX=Average","Skip=True","Sort=True")</f>
        <v>13.776992097347593</v>
      </c>
      <c r="U3866" s="43">
        <f ca="1">_xll.BInterpol('Base CDI'!$H$4:$H$28,'Base CDI'!$I$4:$I$29,S3866,"Cubic","Extrapolate=Linear","MultiX=Average","Skip=True","Sort=True")</f>
        <v>13.760294094917011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49802</v>
      </c>
      <c r="T3867" s="43">
        <f ca="1">_xll.BInterpol('Base CDI'!$H$4:$H$28,'Base CDI'!$J$4:$J$29,S3867,"Cubic","Extrapolate=Linear","MultiX=Average","Skip=True","Sort=True")</f>
        <v>13.77688817182408</v>
      </c>
      <c r="U3867" s="43">
        <f ca="1">_xll.BInterpol('Base CDI'!$H$4:$H$28,'Base CDI'!$I$4:$I$29,S3867,"Cubic","Extrapolate=Linear","MultiX=Average","Skip=True","Sort=True")</f>
        <v>13.760193026816479</v>
      </c>
    </row>
    <row r="3868" spans="16:21" x14ac:dyDescent="0.25">
      <c r="P3868" s="10">
        <v>40137</v>
      </c>
      <c r="Q3868">
        <v>22.15288</v>
      </c>
      <c r="S3868" s="42">
        <f t="shared" ca="1" si="65"/>
        <v>49803</v>
      </c>
      <c r="T3868" s="43">
        <f ca="1">_xll.BInterpol('Base CDI'!$H$4:$H$28,'Base CDI'!$J$4:$J$29,S3868,"Cubic","Extrapolate=Linear","MultiX=Average","Skip=True","Sort=True")</f>
        <v>13.776784197333797</v>
      </c>
      <c r="U3868" s="43">
        <f ca="1">_xll.BInterpol('Base CDI'!$H$4:$H$28,'Base CDI'!$I$4:$I$29,S3868,"Cubic","Extrapolate=Linear","MultiX=Average","Skip=True","Sort=True")</f>
        <v>13.760091910233825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49804</v>
      </c>
      <c r="T3869" s="43">
        <f ca="1">_xll.BInterpol('Base CDI'!$H$4:$H$28,'Base CDI'!$J$4:$J$29,S3869,"Cubic","Extrapolate=Linear","MultiX=Average","Skip=True","Sort=True")</f>
        <v>13.77668017408077</v>
      </c>
      <c r="U3869" s="43">
        <f ca="1">_xll.BInterpol('Base CDI'!$H$4:$H$28,'Base CDI'!$I$4:$I$29,S3869,"Cubic","Extrapolate=Linear","MultiX=Average","Skip=True","Sort=True")</f>
        <v>13.759990745371057</v>
      </c>
    </row>
    <row r="3870" spans="16:21" x14ac:dyDescent="0.25">
      <c r="P3870" s="10">
        <v>40141</v>
      </c>
      <c r="Q3870">
        <v>22.16742</v>
      </c>
      <c r="S3870" s="42">
        <f t="shared" ca="1" si="65"/>
        <v>49805</v>
      </c>
      <c r="T3870" s="43">
        <f ca="1">_xll.BInterpol('Base CDI'!$H$4:$H$28,'Base CDI'!$J$4:$J$29,S3870,"Cubic","Extrapolate=Linear","MultiX=Average","Skip=True","Sort=True")</f>
        <v>13.776576102269027</v>
      </c>
      <c r="U3870" s="43">
        <f ca="1">_xll.BInterpol('Base CDI'!$H$4:$H$28,'Base CDI'!$I$4:$I$29,S3870,"Cubic","Extrapolate=Linear","MultiX=Average","Skip=True","Sort=True")</f>
        <v>13.759889532430185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49806</v>
      </c>
      <c r="T3871" s="43">
        <f ca="1">_xll.BInterpol('Base CDI'!$H$4:$H$28,'Base CDI'!$J$4:$J$29,S3871,"Cubic","Extrapolate=Linear","MultiX=Average","Skip=True","Sort=True")</f>
        <v>13.776471982102599</v>
      </c>
      <c r="U3871" s="43">
        <f ca="1">_xll.BInterpol('Base CDI'!$H$4:$H$28,'Base CDI'!$I$4:$I$29,S3871,"Cubic","Extrapolate=Linear","MultiX=Average","Skip=True","Sort=True")</f>
        <v>13.759788271613214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49807</v>
      </c>
      <c r="T3872" s="43">
        <f ca="1">_xll.BInterpol('Base CDI'!$H$4:$H$28,'Base CDI'!$J$4:$J$29,S3872,"Cubic","Extrapolate=Linear","MultiX=Average","Skip=True","Sort=True")</f>
        <v>13.776367813785514</v>
      </c>
      <c r="U3872" s="43">
        <f ca="1">_xll.BInterpol('Base CDI'!$H$4:$H$28,'Base CDI'!$I$4:$I$29,S3872,"Cubic","Extrapolate=Linear","MultiX=Average","Skip=True","Sort=True")</f>
        <v>13.759686963122158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49808</v>
      </c>
      <c r="T3873" s="43">
        <f ca="1">_xll.BInterpol('Base CDI'!$H$4:$H$28,'Base CDI'!$J$4:$J$29,S3873,"Cubic","Extrapolate=Linear","MultiX=Average","Skip=True","Sort=True")</f>
        <v>13.776263597521798</v>
      </c>
      <c r="U3873" s="43">
        <f ca="1">_xll.BInterpol('Base CDI'!$H$4:$H$28,'Base CDI'!$I$4:$I$29,S3873,"Cubic","Extrapolate=Linear","MultiX=Average","Skip=True","Sort=True")</f>
        <v>13.759585607159023</v>
      </c>
    </row>
    <row r="3874" spans="16:21" x14ac:dyDescent="0.25">
      <c r="P3874" s="10">
        <v>40147</v>
      </c>
      <c r="Q3874">
        <v>22.19659</v>
      </c>
      <c r="S3874" s="42">
        <f t="shared" ca="1" si="65"/>
        <v>49809</v>
      </c>
      <c r="T3874" s="43">
        <f ca="1">_xll.BInterpol('Base CDI'!$H$4:$H$28,'Base CDI'!$J$4:$J$29,S3874,"Cubic","Extrapolate=Linear","MultiX=Average","Skip=True","Sort=True")</f>
        <v>13.776159333515478</v>
      </c>
      <c r="U3874" s="43">
        <f ca="1">_xll.BInterpol('Base CDI'!$H$4:$H$28,'Base CDI'!$I$4:$I$29,S3874,"Cubic","Extrapolate=Linear","MultiX=Average","Skip=True","Sort=True")</f>
        <v>13.759484203925819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49810</v>
      </c>
      <c r="T3875" s="43">
        <f ca="1">_xll.BInterpol('Base CDI'!$H$4:$H$28,'Base CDI'!$J$4:$J$29,S3875,"Cubic","Extrapolate=Linear","MultiX=Average","Skip=True","Sort=True")</f>
        <v>13.776055021970587</v>
      </c>
      <c r="U3875" s="43">
        <f ca="1">_xll.BInterpol('Base CDI'!$H$4:$H$28,'Base CDI'!$I$4:$I$29,S3875,"Cubic","Extrapolate=Linear","MultiX=Average","Skip=True","Sort=True")</f>
        <v>13.759382753624553</v>
      </c>
    </row>
    <row r="3876" spans="16:21" x14ac:dyDescent="0.25">
      <c r="P3876" s="10">
        <v>40149</v>
      </c>
      <c r="Q3876">
        <v>22.21114</v>
      </c>
      <c r="S3876" s="42">
        <f t="shared" ca="1" si="65"/>
        <v>49811</v>
      </c>
      <c r="T3876" s="43">
        <f ca="1">_xll.BInterpol('Base CDI'!$H$4:$H$28,'Base CDI'!$J$4:$J$29,S3876,"Cubic","Extrapolate=Linear","MultiX=Average","Skip=True","Sort=True")</f>
        <v>13.775950663091148</v>
      </c>
      <c r="U3876" s="43">
        <f ca="1">_xll.BInterpol('Base CDI'!$H$4:$H$28,'Base CDI'!$I$4:$I$29,S3876,"Cubic","Extrapolate=Linear","MultiX=Average","Skip=True","Sort=True")</f>
        <v>13.759281256457237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49812</v>
      </c>
      <c r="T3877" s="43">
        <f ca="1">_xll.BInterpol('Base CDI'!$H$4:$H$28,'Base CDI'!$J$4:$J$29,S3877,"Cubic","Extrapolate=Linear","MultiX=Average","Skip=True","Sort=True")</f>
        <v>13.775846257081193</v>
      </c>
      <c r="U3877" s="43">
        <f ca="1">_xll.BInterpol('Base CDI'!$H$4:$H$28,'Base CDI'!$I$4:$I$29,S3877,"Cubic","Extrapolate=Linear","MultiX=Average","Skip=True","Sort=True")</f>
        <v>13.759179712625878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49813</v>
      </c>
      <c r="T3878" s="43">
        <f ca="1">_xll.BInterpol('Base CDI'!$H$4:$H$28,'Base CDI'!$J$4:$J$29,S3878,"Cubic","Extrapolate=Linear","MultiX=Average","Skip=True","Sort=True")</f>
        <v>13.775741804144749</v>
      </c>
      <c r="U3878" s="43">
        <f ca="1">_xll.BInterpol('Base CDI'!$H$4:$H$28,'Base CDI'!$I$4:$I$29,S3878,"Cubic","Extrapolate=Linear","MultiX=Average","Skip=True","Sort=True")</f>
        <v>13.759078122332484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49814</v>
      </c>
      <c r="T3879" s="43">
        <f ca="1">_xll.BInterpol('Base CDI'!$H$4:$H$28,'Base CDI'!$J$4:$J$29,S3879,"Cubic","Extrapolate=Linear","MultiX=Average","Skip=True","Sort=True")</f>
        <v>13.775637304485844</v>
      </c>
      <c r="U3879" s="43">
        <f ca="1">_xll.BInterpol('Base CDI'!$H$4:$H$28,'Base CDI'!$I$4:$I$29,S3879,"Cubic","Extrapolate=Linear","MultiX=Average","Skip=True","Sort=True")</f>
        <v>13.758976485779064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49815</v>
      </c>
      <c r="T3880" s="43">
        <f ca="1">_xll.BInterpol('Base CDI'!$H$4:$H$28,'Base CDI'!$J$4:$J$29,S3880,"Cubic","Extrapolate=Linear","MultiX=Average","Skip=True","Sort=True")</f>
        <v>13.775532758308506</v>
      </c>
      <c r="U3880" s="43">
        <f ca="1">_xll.BInterpol('Base CDI'!$H$4:$H$28,'Base CDI'!$I$4:$I$29,S3880,"Cubic","Extrapolate=Linear","MultiX=Average","Skip=True","Sort=True")</f>
        <v>13.758874803167629</v>
      </c>
    </row>
    <row r="3881" spans="16:21" x14ac:dyDescent="0.25">
      <c r="P3881" s="10">
        <v>40156</v>
      </c>
      <c r="Q3881">
        <v>22.24757</v>
      </c>
      <c r="S3881" s="42">
        <f t="shared" ca="1" si="65"/>
        <v>49816</v>
      </c>
      <c r="T3881" s="43">
        <f ca="1">_xll.BInterpol('Base CDI'!$H$4:$H$28,'Base CDI'!$J$4:$J$29,S3881,"Cubic","Extrapolate=Linear","MultiX=Average","Skip=True","Sort=True")</f>
        <v>13.775428165816765</v>
      </c>
      <c r="U3881" s="43">
        <f ca="1">_xll.BInterpol('Base CDI'!$H$4:$H$28,'Base CDI'!$I$4:$I$29,S3881,"Cubic","Extrapolate=Linear","MultiX=Average","Skip=True","Sort=True")</f>
        <v>13.758773074700185</v>
      </c>
    </row>
    <row r="3882" spans="16:21" x14ac:dyDescent="0.25">
      <c r="P3882" s="10">
        <v>40157</v>
      </c>
      <c r="Q3882">
        <v>22.25488</v>
      </c>
      <c r="S3882" s="42">
        <f t="shared" ca="1" si="65"/>
        <v>49817</v>
      </c>
      <c r="T3882" s="43">
        <f ca="1">_xll.BInterpol('Base CDI'!$H$4:$H$28,'Base CDI'!$J$4:$J$29,S3882,"Cubic","Extrapolate=Linear","MultiX=Average","Skip=True","Sort=True")</f>
        <v>13.775323527214645</v>
      </c>
      <c r="U3882" s="43">
        <f ca="1">_xll.BInterpol('Base CDI'!$H$4:$H$28,'Base CDI'!$I$4:$I$29,S3882,"Cubic","Extrapolate=Linear","MultiX=Average","Skip=True","Sort=True")</f>
        <v>13.758671300578744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49818</v>
      </c>
      <c r="T3883" s="43">
        <f ca="1">_xll.BInterpol('Base CDI'!$H$4:$H$28,'Base CDI'!$J$4:$J$29,S3883,"Cubic","Extrapolate=Linear","MultiX=Average","Skip=True","Sort=True")</f>
        <v>13.775218842706179</v>
      </c>
      <c r="U3883" s="43">
        <f ca="1">_xll.BInterpol('Base CDI'!$H$4:$H$28,'Base CDI'!$I$4:$I$29,S3883,"Cubic","Extrapolate=Linear","MultiX=Average","Skip=True","Sort=True")</f>
        <v>13.758569481005312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49819</v>
      </c>
      <c r="T3884" s="43">
        <f ca="1">_xll.BInterpol('Base CDI'!$H$4:$H$28,'Base CDI'!$J$4:$J$29,S3884,"Cubic","Extrapolate=Linear","MultiX=Average","Skip=True","Sort=True")</f>
        <v>13.775114112495393</v>
      </c>
      <c r="U3884" s="43">
        <f ca="1">_xll.BInterpol('Base CDI'!$H$4:$H$28,'Base CDI'!$I$4:$I$29,S3884,"Cubic","Extrapolate=Linear","MultiX=Average","Skip=True","Sort=True")</f>
        <v>13.758467616181898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49820</v>
      </c>
      <c r="T3885" s="43">
        <f ca="1">_xll.BInterpol('Base CDI'!$H$4:$H$28,'Base CDI'!$J$4:$J$29,S3885,"Cubic","Extrapolate=Linear","MultiX=Average","Skip=True","Sort=True")</f>
        <v>13.775009336786315</v>
      </c>
      <c r="U3885" s="43">
        <f ca="1">_xll.BInterpol('Base CDI'!$H$4:$H$28,'Base CDI'!$I$4:$I$29,S3885,"Cubic","Extrapolate=Linear","MultiX=Average","Skip=True","Sort=True")</f>
        <v>13.758365706310512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49821</v>
      </c>
      <c r="T3886" s="43">
        <f ca="1">_xll.BInterpol('Base CDI'!$H$4:$H$28,'Base CDI'!$J$4:$J$29,S3886,"Cubic","Extrapolate=Linear","MultiX=Average","Skip=True","Sort=True")</f>
        <v>13.774904515782975</v>
      </c>
      <c r="U3886" s="43">
        <f ca="1">_xll.BInterpol('Base CDI'!$H$4:$H$28,'Base CDI'!$I$4:$I$29,S3886,"Cubic","Extrapolate=Linear","MultiX=Average","Skip=True","Sort=True")</f>
        <v>13.758263751593164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49822</v>
      </c>
      <c r="T3887" s="43">
        <f ca="1">_xll.BInterpol('Base CDI'!$H$4:$H$28,'Base CDI'!$J$4:$J$29,S3887,"Cubic","Extrapolate=Linear","MultiX=Average","Skip=True","Sort=True")</f>
        <v>13.774799649689397</v>
      </c>
      <c r="U3887" s="43">
        <f ca="1">_xll.BInterpol('Base CDI'!$H$4:$H$28,'Base CDI'!$I$4:$I$29,S3887,"Cubic","Extrapolate=Linear","MultiX=Average","Skip=True","Sort=True")</f>
        <v>13.75816175223186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49823</v>
      </c>
      <c r="T3888" s="43">
        <f ca="1">_xll.BInterpol('Base CDI'!$H$4:$H$28,'Base CDI'!$J$4:$J$29,S3888,"Cubic","Extrapolate=Linear","MultiX=Average","Skip=True","Sort=True")</f>
        <v>13.774694738709615</v>
      </c>
      <c r="U3888" s="43">
        <f ca="1">_xll.BInterpol('Base CDI'!$H$4:$H$28,'Base CDI'!$I$4:$I$29,S3888,"Cubic","Extrapolate=Linear","MultiX=Average","Skip=True","Sort=True")</f>
        <v>13.758059708428611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49824</v>
      </c>
      <c r="T3889" s="43">
        <f ca="1">_xll.BInterpol('Base CDI'!$H$4:$H$28,'Base CDI'!$J$4:$J$29,S3889,"Cubic","Extrapolate=Linear","MultiX=Average","Skip=True","Sort=True")</f>
        <v>13.774589783047652</v>
      </c>
      <c r="U3889" s="43">
        <f ca="1">_xll.BInterpol('Base CDI'!$H$4:$H$28,'Base CDI'!$I$4:$I$29,S3889,"Cubic","Extrapolate=Linear","MultiX=Average","Skip=True","Sort=True")</f>
        <v>13.757957620385426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49825</v>
      </c>
      <c r="T3890" s="43">
        <f ca="1">_xll.BInterpol('Base CDI'!$H$4:$H$28,'Base CDI'!$J$4:$J$29,S3890,"Cubic","Extrapolate=Linear","MultiX=Average","Skip=True","Sort=True")</f>
        <v>13.774484782907541</v>
      </c>
      <c r="U3890" s="43">
        <f ca="1">_xll.BInterpol('Base CDI'!$H$4:$H$28,'Base CDI'!$I$4:$I$29,S3890,"Cubic","Extrapolate=Linear","MultiX=Average","Skip=True","Sort=True")</f>
        <v>13.757855488304312</v>
      </c>
    </row>
    <row r="3891" spans="16:21" x14ac:dyDescent="0.25">
      <c r="P3891" s="10">
        <v>40170</v>
      </c>
      <c r="Q3891">
        <v>22.32075</v>
      </c>
      <c r="S3891" s="42">
        <f t="shared" ca="1" si="65"/>
        <v>49826</v>
      </c>
      <c r="T3891" s="43">
        <f ca="1">_xll.BInterpol('Base CDI'!$H$4:$H$28,'Base CDI'!$J$4:$J$29,S3891,"Cubic","Extrapolate=Linear","MultiX=Average","Skip=True","Sort=True")</f>
        <v>13.774379738493305</v>
      </c>
      <c r="U3891" s="43">
        <f ca="1">_xll.BInterpol('Base CDI'!$H$4:$H$28,'Base CDI'!$I$4:$I$29,S3891,"Cubic","Extrapolate=Linear","MultiX=Average","Skip=True","Sort=True")</f>
        <v>13.757753312387278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49827</v>
      </c>
      <c r="T3892" s="43">
        <f ca="1">_xll.BInterpol('Base CDI'!$H$4:$H$28,'Base CDI'!$J$4:$J$29,S3892,"Cubic","Extrapolate=Linear","MultiX=Average","Skip=True","Sort=True")</f>
        <v>13.774274650008977</v>
      </c>
      <c r="U3892" s="43">
        <f ca="1">_xll.BInterpol('Base CDI'!$H$4:$H$28,'Base CDI'!$I$4:$I$29,S3892,"Cubic","Extrapolate=Linear","MultiX=Average","Skip=True","Sort=True")</f>
        <v>13.757651092836335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49828</v>
      </c>
      <c r="T3893" s="43">
        <f ca="1">_xll.BInterpol('Base CDI'!$H$4:$H$28,'Base CDI'!$J$4:$J$29,S3893,"Cubic","Extrapolate=Linear","MultiX=Average","Skip=True","Sort=True")</f>
        <v>13.774169517658581</v>
      </c>
      <c r="U3893" s="43">
        <f ca="1">_xll.BInterpol('Base CDI'!$H$4:$H$28,'Base CDI'!$I$4:$I$29,S3893,"Cubic","Extrapolate=Linear","MultiX=Average","Skip=True","Sort=True")</f>
        <v>13.757548829853491</v>
      </c>
    </row>
    <row r="3894" spans="16:21" x14ac:dyDescent="0.25">
      <c r="P3894" s="10">
        <v>40176</v>
      </c>
      <c r="Q3894">
        <v>22.34271</v>
      </c>
      <c r="S3894" s="42">
        <f t="shared" ca="1" si="65"/>
        <v>49829</v>
      </c>
      <c r="T3894" s="43">
        <f ca="1">_xll.BInterpol('Base CDI'!$H$4:$H$28,'Base CDI'!$J$4:$J$29,S3894,"Cubic","Extrapolate=Linear","MultiX=Average","Skip=True","Sort=True")</f>
        <v>13.774064341646149</v>
      </c>
      <c r="U3894" s="43">
        <f ca="1">_xll.BInterpol('Base CDI'!$H$4:$H$28,'Base CDI'!$I$4:$I$29,S3894,"Cubic","Extrapolate=Linear","MultiX=Average","Skip=True","Sort=True")</f>
        <v>13.757446523640752</v>
      </c>
    </row>
    <row r="3895" spans="16:21" x14ac:dyDescent="0.25">
      <c r="P3895" s="10">
        <v>40177</v>
      </c>
      <c r="Q3895">
        <v>22.35004</v>
      </c>
      <c r="S3895" s="42">
        <f t="shared" ca="1" si="65"/>
        <v>49830</v>
      </c>
      <c r="T3895" s="43">
        <f ca="1">_xll.BInterpol('Base CDI'!$H$4:$H$28,'Base CDI'!$J$4:$J$29,S3895,"Cubic","Extrapolate=Linear","MultiX=Average","Skip=True","Sort=True")</f>
        <v>13.773959122175707</v>
      </c>
      <c r="U3895" s="43">
        <f ca="1">_xll.BInterpol('Base CDI'!$H$4:$H$28,'Base CDI'!$I$4:$I$29,S3895,"Cubic","Extrapolate=Linear","MultiX=Average","Skip=True","Sort=True")</f>
        <v>13.757344174400131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49831</v>
      </c>
      <c r="T3896" s="43">
        <f ca="1">_xll.BInterpol('Base CDI'!$H$4:$H$28,'Base CDI'!$J$4:$J$29,S3896,"Cubic","Extrapolate=Linear","MultiX=Average","Skip=True","Sort=True")</f>
        <v>13.773853859451284</v>
      </c>
      <c r="U3896" s="43">
        <f ca="1">_xll.BInterpol('Base CDI'!$H$4:$H$28,'Base CDI'!$I$4:$I$29,S3896,"Cubic","Extrapolate=Linear","MultiX=Average","Skip=True","Sort=True")</f>
        <v>13.757241782333635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49832</v>
      </c>
      <c r="T3897" s="43">
        <f ca="1">_xll.BInterpol('Base CDI'!$H$4:$H$28,'Base CDI'!$J$4:$J$29,S3897,"Cubic","Extrapolate=Linear","MultiX=Average","Skip=True","Sort=True")</f>
        <v>13.773748553676906</v>
      </c>
      <c r="U3897" s="43">
        <f ca="1">_xll.BInterpol('Base CDI'!$H$4:$H$28,'Base CDI'!$I$4:$I$29,S3897,"Cubic","Extrapolate=Linear","MultiX=Average","Skip=True","Sort=True")</f>
        <v>13.757139347643273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49833</v>
      </c>
      <c r="T3898" s="43">
        <f ca="1">_xll.BInterpol('Base CDI'!$H$4:$H$28,'Base CDI'!$J$4:$J$29,S3898,"Cubic","Extrapolate=Linear","MultiX=Average","Skip=True","Sort=True")</f>
        <v>13.773643205056606</v>
      </c>
      <c r="U3898" s="43">
        <f ca="1">_xll.BInterpol('Base CDI'!$H$4:$H$28,'Base CDI'!$I$4:$I$29,S3898,"Cubic","Extrapolate=Linear","MultiX=Average","Skip=True","Sort=True")</f>
        <v>13.757036870531053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49834</v>
      </c>
      <c r="T3899" s="43">
        <f ca="1">_xll.BInterpol('Base CDI'!$H$4:$H$28,'Base CDI'!$J$4:$J$29,S3899,"Cubic","Extrapolate=Linear","MultiX=Average","Skip=True","Sort=True")</f>
        <v>13.773537813794409</v>
      </c>
      <c r="U3899" s="43">
        <f ca="1">_xll.BInterpol('Base CDI'!$H$4:$H$28,'Base CDI'!$I$4:$I$29,S3899,"Cubic","Extrapolate=Linear","MultiX=Average","Skip=True","Sort=True")</f>
        <v>13.756934351198984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49835</v>
      </c>
      <c r="T3900" s="43">
        <f ca="1">_xll.BInterpol('Base CDI'!$H$4:$H$28,'Base CDI'!$J$4:$J$29,S3900,"Cubic","Extrapolate=Linear","MultiX=Average","Skip=True","Sort=True")</f>
        <v>13.773432380094343</v>
      </c>
      <c r="U3900" s="43">
        <f ca="1">_xll.BInterpol('Base CDI'!$H$4:$H$28,'Base CDI'!$I$4:$I$29,S3900,"Cubic","Extrapolate=Linear","MultiX=Average","Skip=True","Sort=True")</f>
        <v>13.756831789849077</v>
      </c>
    </row>
    <row r="3901" spans="16:21" x14ac:dyDescent="0.25">
      <c r="P3901" s="10">
        <v>40186</v>
      </c>
      <c r="Q3901">
        <v>22.39395</v>
      </c>
      <c r="S3901" s="42">
        <f t="shared" ca="1" si="65"/>
        <v>49836</v>
      </c>
      <c r="T3901" s="43">
        <f ca="1">_xll.BInterpol('Base CDI'!$H$4:$H$28,'Base CDI'!$J$4:$J$29,S3901,"Cubic","Extrapolate=Linear","MultiX=Average","Skip=True","Sort=True")</f>
        <v>13.773326904160436</v>
      </c>
      <c r="U3901" s="43">
        <f ca="1">_xll.BInterpol('Base CDI'!$H$4:$H$28,'Base CDI'!$I$4:$I$29,S3901,"Cubic","Extrapolate=Linear","MultiX=Average","Skip=True","Sort=True")</f>
        <v>13.756729186683339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49837</v>
      </c>
      <c r="T3902" s="43">
        <f ca="1">_xll.BInterpol('Base CDI'!$H$4:$H$28,'Base CDI'!$J$4:$J$29,S3902,"Cubic","Extrapolate=Linear","MultiX=Average","Skip=True","Sort=True")</f>
        <v>13.773221386196719</v>
      </c>
      <c r="U3902" s="43">
        <f ca="1">_xll.BInterpol('Base CDI'!$H$4:$H$28,'Base CDI'!$I$4:$I$29,S3902,"Cubic","Extrapolate=Linear","MultiX=Average","Skip=True","Sort=True")</f>
        <v>13.756626541903778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49838</v>
      </c>
      <c r="T3903" s="43">
        <f ca="1">_xll.BInterpol('Base CDI'!$H$4:$H$28,'Base CDI'!$J$4:$J$29,S3903,"Cubic","Extrapolate=Linear","MultiX=Average","Skip=True","Sort=True")</f>
        <v>13.773115826407217</v>
      </c>
      <c r="U3903" s="43">
        <f ca="1">_xll.BInterpol('Base CDI'!$H$4:$H$28,'Base CDI'!$I$4:$I$29,S3903,"Cubic","Extrapolate=Linear","MultiX=Average","Skip=True","Sort=True")</f>
        <v>13.756523855712405</v>
      </c>
    </row>
    <row r="3904" spans="16:21" x14ac:dyDescent="0.25">
      <c r="P3904" s="10">
        <v>40191</v>
      </c>
      <c r="Q3904">
        <v>22.416</v>
      </c>
      <c r="S3904" s="42">
        <f t="shared" ca="1" si="65"/>
        <v>49839</v>
      </c>
      <c r="T3904" s="43">
        <f ca="1">_xll.BInterpol('Base CDI'!$H$4:$H$28,'Base CDI'!$J$4:$J$29,S3904,"Cubic","Extrapolate=Linear","MultiX=Average","Skip=True","Sort=True")</f>
        <v>13.773010224995959</v>
      </c>
      <c r="U3904" s="43">
        <f ca="1">_xll.BInterpol('Base CDI'!$H$4:$H$28,'Base CDI'!$I$4:$I$29,S3904,"Cubic","Extrapolate=Linear","MultiX=Average","Skip=True","Sort=True")</f>
        <v>13.756421128311228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49840</v>
      </c>
      <c r="T3905" s="43">
        <f ca="1">_xll.BInterpol('Base CDI'!$H$4:$H$28,'Base CDI'!$J$4:$J$29,S3905,"Cubic","Extrapolate=Linear","MultiX=Average","Skip=True","Sort=True")</f>
        <v>13.772904582166975</v>
      </c>
      <c r="U3905" s="43">
        <f ca="1">_xll.BInterpol('Base CDI'!$H$4:$H$28,'Base CDI'!$I$4:$I$29,S3905,"Cubic","Extrapolate=Linear","MultiX=Average","Skip=True","Sort=True")</f>
        <v>13.756318359902254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49841</v>
      </c>
      <c r="T3906" s="43">
        <f ca="1">_xll.BInterpol('Base CDI'!$H$4:$H$28,'Base CDI'!$J$4:$J$29,S3906,"Cubic","Extrapolate=Linear","MultiX=Average","Skip=True","Sort=True")</f>
        <v>13.772798898124289</v>
      </c>
      <c r="U3906" s="43">
        <f ca="1">_xll.BInterpol('Base CDI'!$H$4:$H$28,'Base CDI'!$I$4:$I$29,S3906,"Cubic","Extrapolate=Linear","MultiX=Average","Skip=True","Sort=True")</f>
        <v>13.756215550687495</v>
      </c>
    </row>
    <row r="3907" spans="16:21" x14ac:dyDescent="0.25">
      <c r="P3907" s="10">
        <v>40196</v>
      </c>
      <c r="Q3907">
        <v>22.43807</v>
      </c>
      <c r="S3907" s="42">
        <f t="shared" ca="1" si="65"/>
        <v>49842</v>
      </c>
      <c r="T3907" s="43">
        <f ca="1">_xll.BInterpol('Base CDI'!$H$4:$H$28,'Base CDI'!$J$4:$J$29,S3907,"Cubic","Extrapolate=Linear","MultiX=Average","Skip=True","Sort=True")</f>
        <v>13.772693173071936</v>
      </c>
      <c r="U3907" s="43">
        <f ca="1">_xll.BInterpol('Base CDI'!$H$4:$H$28,'Base CDI'!$I$4:$I$29,S3907,"Cubic","Extrapolate=Linear","MultiX=Average","Skip=True","Sort=True")</f>
        <v>13.756112700868957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49843</v>
      </c>
      <c r="T3908" s="43">
        <f ca="1">_xll.BInterpol('Base CDI'!$H$4:$H$28,'Base CDI'!$J$4:$J$29,S3908,"Cubic","Extrapolate=Linear","MultiX=Average","Skip=True","Sort=True")</f>
        <v>13.772587407213937</v>
      </c>
      <c r="U3908" s="43">
        <f ca="1">_xll.BInterpol('Base CDI'!$H$4:$H$28,'Base CDI'!$I$4:$I$29,S3908,"Cubic","Extrapolate=Linear","MultiX=Average","Skip=True","Sort=True")</f>
        <v>13.756009810648651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49844</v>
      </c>
      <c r="T3909" s="43">
        <f ca="1">_xll.BInterpol('Base CDI'!$H$4:$H$28,'Base CDI'!$J$4:$J$29,S3909,"Cubic","Extrapolate=Linear","MultiX=Average","Skip=True","Sort=True")</f>
        <v>13.772481600754325</v>
      </c>
      <c r="U3909" s="43">
        <f ca="1">_xll.BInterpol('Base CDI'!$H$4:$H$28,'Base CDI'!$I$4:$I$29,S3909,"Cubic","Extrapolate=Linear","MultiX=Average","Skip=True","Sort=True")</f>
        <v>13.755906880228586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49845</v>
      </c>
      <c r="T3910" s="43">
        <f ca="1">_xll.BInterpol('Base CDI'!$H$4:$H$28,'Base CDI'!$J$4:$J$29,S3910,"Cubic","Extrapolate=Linear","MultiX=Average","Skip=True","Sort=True")</f>
        <v>13.772375753897128</v>
      </c>
      <c r="U3910" s="43">
        <f ca="1">_xll.BInterpol('Base CDI'!$H$4:$H$28,'Base CDI'!$I$4:$I$29,S3910,"Cubic","Extrapolate=Linear","MultiX=Average","Skip=True","Sort=True")</f>
        <v>13.755803909810769</v>
      </c>
    </row>
    <row r="3911" spans="16:21" x14ac:dyDescent="0.25">
      <c r="P3911" s="10">
        <v>40200</v>
      </c>
      <c r="Q3911">
        <v>22.46752</v>
      </c>
      <c r="S3911" s="42">
        <f t="shared" ca="1" si="65"/>
        <v>49846</v>
      </c>
      <c r="T3911" s="43">
        <f ca="1">_xll.BInterpol('Base CDI'!$H$4:$H$28,'Base CDI'!$J$4:$J$29,S3911,"Cubic","Extrapolate=Linear","MultiX=Average","Skip=True","Sort=True")</f>
        <v>13.772269866846372</v>
      </c>
      <c r="U3911" s="43">
        <f ca="1">_xll.BInterpol('Base CDI'!$H$4:$H$28,'Base CDI'!$I$4:$I$29,S3911,"Cubic","Extrapolate=Linear","MultiX=Average","Skip=True","Sort=True")</f>
        <v>13.75570089959721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49847</v>
      </c>
      <c r="T3912" s="43">
        <f ca="1">_xll.BInterpol('Base CDI'!$H$4:$H$28,'Base CDI'!$J$4:$J$29,S3912,"Cubic","Extrapolate=Linear","MultiX=Average","Skip=True","Sort=True")</f>
        <v>13.772163939806084</v>
      </c>
      <c r="U3912" s="43">
        <f ca="1">_xll.BInterpol('Base CDI'!$H$4:$H$28,'Base CDI'!$I$4:$I$29,S3912,"Cubic","Extrapolate=Linear","MultiX=Average","Skip=True","Sort=True")</f>
        <v>13.755597849789917</v>
      </c>
    </row>
    <row r="3913" spans="16:21" x14ac:dyDescent="0.25">
      <c r="P3913" s="10">
        <v>40204</v>
      </c>
      <c r="Q3913">
        <v>22.48227</v>
      </c>
      <c r="S3913" s="42">
        <f t="shared" ca="1" si="65"/>
        <v>49848</v>
      </c>
      <c r="T3913" s="43">
        <f ca="1">_xll.BInterpol('Base CDI'!$H$4:$H$28,'Base CDI'!$J$4:$J$29,S3913,"Cubic","Extrapolate=Linear","MultiX=Average","Skip=True","Sort=True")</f>
        <v>13.772057972980297</v>
      </c>
      <c r="U3913" s="43">
        <f ca="1">_xll.BInterpol('Base CDI'!$H$4:$H$28,'Base CDI'!$I$4:$I$29,S3913,"Cubic","Extrapolate=Linear","MultiX=Average","Skip=True","Sort=True")</f>
        <v>13.755494760590899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49849</v>
      </c>
      <c r="T3914" s="43">
        <f ca="1">_xll.BInterpol('Base CDI'!$H$4:$H$28,'Base CDI'!$J$4:$J$29,S3914,"Cubic","Extrapolate=Linear","MultiX=Average","Skip=True","Sort=True")</f>
        <v>13.771951966573036</v>
      </c>
      <c r="U3914" s="43">
        <f ca="1">_xll.BInterpol('Base CDI'!$H$4:$H$28,'Base CDI'!$I$4:$I$29,S3914,"Cubic","Extrapolate=Linear","MultiX=Average","Skip=True","Sort=True")</f>
        <v>13.755391632202166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49850</v>
      </c>
      <c r="T3915" s="43">
        <f ca="1">_xll.BInterpol('Base CDI'!$H$4:$H$28,'Base CDI'!$J$4:$J$29,S3915,"Cubic","Extrapolate=Linear","MultiX=Average","Skip=True","Sort=True")</f>
        <v>13.77184592078833</v>
      </c>
      <c r="U3915" s="43">
        <f ca="1">_xll.BInterpol('Base CDI'!$H$4:$H$28,'Base CDI'!$I$4:$I$29,S3915,"Cubic","Extrapolate=Linear","MultiX=Average","Skip=True","Sort=True")</f>
        <v>13.755288464825727</v>
      </c>
    </row>
    <row r="3916" spans="16:21" x14ac:dyDescent="0.25">
      <c r="P3916" s="10">
        <v>40207</v>
      </c>
      <c r="Q3916">
        <v>22.50441</v>
      </c>
      <c r="S3916" s="42">
        <f t="shared" ca="1" si="66"/>
        <v>49851</v>
      </c>
      <c r="T3916" s="43">
        <f ca="1">_xll.BInterpol('Base CDI'!$H$4:$H$28,'Base CDI'!$J$4:$J$29,S3916,"Cubic","Extrapolate=Linear","MultiX=Average","Skip=True","Sort=True")</f>
        <v>13.771739835830207</v>
      </c>
      <c r="U3916" s="43">
        <f ca="1">_xll.BInterpol('Base CDI'!$H$4:$H$28,'Base CDI'!$I$4:$I$29,S3916,"Cubic","Extrapolate=Linear","MultiX=Average","Skip=True","Sort=True")</f>
        <v>13.755185258663587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49852</v>
      </c>
      <c r="T3917" s="43">
        <f ca="1">_xll.BInterpol('Base CDI'!$H$4:$H$28,'Base CDI'!$J$4:$J$29,S3917,"Cubic","Extrapolate=Linear","MultiX=Average","Skip=True","Sort=True")</f>
        <v>13.771633711902695</v>
      </c>
      <c r="U3917" s="43">
        <f ca="1">_xll.BInterpol('Base CDI'!$H$4:$H$28,'Base CDI'!$I$4:$I$29,S3917,"Cubic","Extrapolate=Linear","MultiX=Average","Skip=True","Sort=True")</f>
        <v>13.755082013917761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49853</v>
      </c>
      <c r="T3918" s="43">
        <f ca="1">_xll.BInterpol('Base CDI'!$H$4:$H$28,'Base CDI'!$J$4:$J$29,S3918,"Cubic","Extrapolate=Linear","MultiX=Average","Skip=True","Sort=True")</f>
        <v>13.771527549209821</v>
      </c>
      <c r="U3918" s="43">
        <f ca="1">_xll.BInterpol('Base CDI'!$H$4:$H$28,'Base CDI'!$I$4:$I$29,S3918,"Cubic","Extrapolate=Linear","MultiX=Average","Skip=True","Sort=True")</f>
        <v>13.754978730790253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49854</v>
      </c>
      <c r="T3919" s="43">
        <f ca="1">_xll.BInterpol('Base CDI'!$H$4:$H$28,'Base CDI'!$J$4:$J$29,S3919,"Cubic","Extrapolate=Linear","MultiX=Average","Skip=True","Sort=True")</f>
        <v>13.771421347955618</v>
      </c>
      <c r="U3919" s="43">
        <f ca="1">_xll.BInterpol('Base CDI'!$H$4:$H$28,'Base CDI'!$I$4:$I$29,S3919,"Cubic","Extrapolate=Linear","MultiX=Average","Skip=True","Sort=True")</f>
        <v>13.754875409483073</v>
      </c>
    </row>
    <row r="3920" spans="16:21" x14ac:dyDescent="0.25">
      <c r="P3920" s="10">
        <v>40213</v>
      </c>
      <c r="Q3920">
        <v>22.53398</v>
      </c>
      <c r="S3920" s="42">
        <f t="shared" ca="1" si="66"/>
        <v>49855</v>
      </c>
      <c r="T3920" s="43">
        <f ca="1">_xll.BInterpol('Base CDI'!$H$4:$H$28,'Base CDI'!$J$4:$J$29,S3920,"Cubic","Extrapolate=Linear","MultiX=Average","Skip=True","Sort=True")</f>
        <v>13.771315108344108</v>
      </c>
      <c r="U3920" s="43">
        <f ca="1">_xll.BInterpol('Base CDI'!$H$4:$H$28,'Base CDI'!$I$4:$I$29,S3920,"Cubic","Extrapolate=Linear","MultiX=Average","Skip=True","Sort=True")</f>
        <v>13.75477205019823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49856</v>
      </c>
      <c r="T3921" s="43">
        <f ca="1">_xll.BInterpol('Base CDI'!$H$4:$H$28,'Base CDI'!$J$4:$J$29,S3921,"Cubic","Extrapolate=Linear","MultiX=Average","Skip=True","Sort=True")</f>
        <v>13.771208830579324</v>
      </c>
      <c r="U3921" s="43">
        <f ca="1">_xll.BInterpol('Base CDI'!$H$4:$H$28,'Base CDI'!$I$4:$I$29,S3921,"Cubic","Extrapolate=Linear","MultiX=Average","Skip=True","Sort=True")</f>
        <v>13.754668653137735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49857</v>
      </c>
      <c r="T3922" s="43">
        <f ca="1">_xll.BInterpol('Base CDI'!$H$4:$H$28,'Base CDI'!$J$4:$J$29,S3922,"Cubic","Extrapolate=Linear","MultiX=Average","Skip=True","Sort=True")</f>
        <v>13.771102514865291</v>
      </c>
      <c r="U3922" s="43">
        <f ca="1">_xll.BInterpol('Base CDI'!$H$4:$H$28,'Base CDI'!$I$4:$I$29,S3922,"Cubic","Extrapolate=Linear","MultiX=Average","Skip=True","Sort=True")</f>
        <v>13.754565218503595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49858</v>
      </c>
      <c r="T3923" s="43">
        <f ca="1">_xll.BInterpol('Base CDI'!$H$4:$H$28,'Base CDI'!$J$4:$J$29,S3923,"Cubic","Extrapolate=Linear","MultiX=Average","Skip=True","Sort=True")</f>
        <v>13.770996161406039</v>
      </c>
      <c r="U3923" s="43">
        <f ca="1">_xll.BInterpol('Base CDI'!$H$4:$H$28,'Base CDI'!$I$4:$I$29,S3923,"Cubic","Extrapolate=Linear","MultiX=Average","Skip=True","Sort=True")</f>
        <v>13.754461746497817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49859</v>
      </c>
      <c r="T3924" s="43">
        <f ca="1">_xll.BInterpol('Base CDI'!$H$4:$H$28,'Base CDI'!$J$4:$J$29,S3924,"Cubic","Extrapolate=Linear","MultiX=Average","Skip=True","Sort=True")</f>
        <v>13.770889770405596</v>
      </c>
      <c r="U3924" s="43">
        <f ca="1">_xll.BInterpol('Base CDI'!$H$4:$H$28,'Base CDI'!$I$4:$I$29,S3924,"Cubic","Extrapolate=Linear","MultiX=Average","Skip=True","Sort=True")</f>
        <v>13.754358237322412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49860</v>
      </c>
      <c r="T3925" s="43">
        <f ca="1">_xll.BInterpol('Base CDI'!$H$4:$H$28,'Base CDI'!$J$4:$J$29,S3925,"Cubic","Extrapolate=Linear","MultiX=Average","Skip=True","Sort=True")</f>
        <v>13.77078334206799</v>
      </c>
      <c r="U3925" s="43">
        <f ca="1">_xll.BInterpol('Base CDI'!$H$4:$H$28,'Base CDI'!$I$4:$I$29,S3925,"Cubic","Extrapolate=Linear","MultiX=Average","Skip=True","Sort=True")</f>
        <v>13.754254691179391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49861</v>
      </c>
      <c r="T3926" s="43">
        <f ca="1">_xll.BInterpol('Base CDI'!$H$4:$H$28,'Base CDI'!$J$4:$J$29,S3926,"Cubic","Extrapolate=Linear","MultiX=Average","Skip=True","Sort=True")</f>
        <v>13.770676876597248</v>
      </c>
      <c r="U3926" s="43">
        <f ca="1">_xll.BInterpol('Base CDI'!$H$4:$H$28,'Base CDI'!$I$4:$I$29,S3926,"Cubic","Extrapolate=Linear","MultiX=Average","Skip=True","Sort=True")</f>
        <v>13.754151108270758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49862</v>
      </c>
      <c r="T3927" s="43">
        <f ca="1">_xll.BInterpol('Base CDI'!$H$4:$H$28,'Base CDI'!$J$4:$J$29,S3927,"Cubic","Extrapolate=Linear","MultiX=Average","Skip=True","Sort=True")</f>
        <v>13.770570374197399</v>
      </c>
      <c r="U3927" s="43">
        <f ca="1">_xll.BInterpol('Base CDI'!$H$4:$H$28,'Base CDI'!$I$4:$I$29,S3927,"Cubic","Extrapolate=Linear","MultiX=Average","Skip=True","Sort=True")</f>
        <v>13.754047488798525</v>
      </c>
    </row>
    <row r="3928" spans="16:21" x14ac:dyDescent="0.25">
      <c r="P3928" s="10">
        <v>40227</v>
      </c>
      <c r="Q3928">
        <v>22.5932</v>
      </c>
      <c r="S3928" s="42">
        <f t="shared" ca="1" si="66"/>
        <v>49863</v>
      </c>
      <c r="T3928" s="43">
        <f ca="1">_xll.BInterpol('Base CDI'!$H$4:$H$28,'Base CDI'!$J$4:$J$29,S3928,"Cubic","Extrapolate=Linear","MultiX=Average","Skip=True","Sort=True")</f>
        <v>13.770463835072473</v>
      </c>
      <c r="U3928" s="43">
        <f ca="1">_xll.BInterpol('Base CDI'!$H$4:$H$28,'Base CDI'!$I$4:$I$29,S3928,"Cubic","Extrapolate=Linear","MultiX=Average","Skip=True","Sort=True")</f>
        <v>13.753943832964699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49864</v>
      </c>
      <c r="T3929" s="43">
        <f ca="1">_xll.BInterpol('Base CDI'!$H$4:$H$28,'Base CDI'!$J$4:$J$29,S3929,"Cubic","Extrapolate=Linear","MultiX=Average","Skip=True","Sort=True")</f>
        <v>13.770357259426497</v>
      </c>
      <c r="U3929" s="43">
        <f ca="1">_xll.BInterpol('Base CDI'!$H$4:$H$28,'Base CDI'!$I$4:$I$29,S3929,"Cubic","Extrapolate=Linear","MultiX=Average","Skip=True","Sort=True")</f>
        <v>13.75384014097129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49865</v>
      </c>
      <c r="T3930" s="43">
        <f ca="1">_xll.BInterpol('Base CDI'!$H$4:$H$28,'Base CDI'!$J$4:$J$29,S3930,"Cubic","Extrapolate=Linear","MultiX=Average","Skip=True","Sort=True")</f>
        <v>13.770250647463499</v>
      </c>
      <c r="U3930" s="43">
        <f ca="1">_xll.BInterpol('Base CDI'!$H$4:$H$28,'Base CDI'!$I$4:$I$29,S3930,"Cubic","Extrapolate=Linear","MultiX=Average","Skip=True","Sort=True")</f>
        <v>13.753736413020308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49866</v>
      </c>
      <c r="T3931" s="43">
        <f ca="1">_xll.BInterpol('Base CDI'!$H$4:$H$28,'Base CDI'!$J$4:$J$29,S3931,"Cubic","Extrapolate=Linear","MultiX=Average","Skip=True","Sort=True")</f>
        <v>13.770143999387507</v>
      </c>
      <c r="U3931" s="43">
        <f ca="1">_xll.BInterpol('Base CDI'!$H$4:$H$28,'Base CDI'!$I$4:$I$29,S3931,"Cubic","Extrapolate=Linear","MultiX=Average","Skip=True","Sort=True")</f>
        <v>13.75363264931376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49867</v>
      </c>
      <c r="T3932" s="43">
        <f ca="1">_xll.BInterpol('Base CDI'!$H$4:$H$28,'Base CDI'!$J$4:$J$29,S3932,"Cubic","Extrapolate=Linear","MultiX=Average","Skip=True","Sort=True")</f>
        <v>13.770037315402549</v>
      </c>
      <c r="U3932" s="43">
        <f ca="1">_xll.BInterpol('Base CDI'!$H$4:$H$28,'Base CDI'!$I$4:$I$29,S3932,"Cubic","Extrapolate=Linear","MultiX=Average","Skip=True","Sort=True")</f>
        <v>13.753528850053655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49868</v>
      </c>
      <c r="T3933" s="43">
        <f ca="1">_xll.BInterpol('Base CDI'!$H$4:$H$28,'Base CDI'!$J$4:$J$29,S3933,"Cubic","Extrapolate=Linear","MultiX=Average","Skip=True","Sort=True")</f>
        <v>13.769930595712653</v>
      </c>
      <c r="U3933" s="43">
        <f ca="1">_xll.BInterpol('Base CDI'!$H$4:$H$28,'Base CDI'!$I$4:$I$29,S3933,"Cubic","Extrapolate=Linear","MultiX=Average","Skip=True","Sort=True")</f>
        <v>13.753425015442003</v>
      </c>
    </row>
    <row r="3934" spans="16:21" x14ac:dyDescent="0.25">
      <c r="P3934" s="10">
        <v>40235</v>
      </c>
      <c r="Q3934">
        <v>22.63776</v>
      </c>
      <c r="S3934" s="42">
        <f t="shared" ca="1" si="66"/>
        <v>49869</v>
      </c>
      <c r="T3934" s="43">
        <f ca="1">_xll.BInterpol('Base CDI'!$H$4:$H$28,'Base CDI'!$J$4:$J$29,S3934,"Cubic","Extrapolate=Linear","MultiX=Average","Skip=True","Sort=True")</f>
        <v>13.769823840521848</v>
      </c>
      <c r="U3934" s="43">
        <f ca="1">_xll.BInterpol('Base CDI'!$H$4:$H$28,'Base CDI'!$I$4:$I$29,S3934,"Cubic","Extrapolate=Linear","MultiX=Average","Skip=True","Sort=True")</f>
        <v>13.753321145680813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49870</v>
      </c>
      <c r="T3935" s="43">
        <f ca="1">_xll.BInterpol('Base CDI'!$H$4:$H$28,'Base CDI'!$J$4:$J$29,S3935,"Cubic","Extrapolate=Linear","MultiX=Average","Skip=True","Sort=True")</f>
        <v>13.769717050034163</v>
      </c>
      <c r="U3935" s="43">
        <f ca="1">_xll.BInterpol('Base CDI'!$H$4:$H$28,'Base CDI'!$I$4:$I$29,S3935,"Cubic","Extrapolate=Linear","MultiX=Average","Skip=True","Sort=True")</f>
        <v>13.753217240972091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49871</v>
      </c>
      <c r="T3936" s="43">
        <f ca="1">_xll.BInterpol('Base CDI'!$H$4:$H$28,'Base CDI'!$J$4:$J$29,S3936,"Cubic","Extrapolate=Linear","MultiX=Average","Skip=True","Sort=True")</f>
        <v>13.769610224453626</v>
      </c>
      <c r="U3936" s="43">
        <f ca="1">_xll.BInterpol('Base CDI'!$H$4:$H$28,'Base CDI'!$I$4:$I$29,S3936,"Cubic","Extrapolate=Linear","MultiX=Average","Skip=True","Sort=True")</f>
        <v>13.753113301517848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49872</v>
      </c>
      <c r="T3937" s="43">
        <f ca="1">_xll.BInterpol('Base CDI'!$H$4:$H$28,'Base CDI'!$J$4:$J$29,S3937,"Cubic","Extrapolate=Linear","MultiX=Average","Skip=True","Sort=True")</f>
        <v>13.769503363984263</v>
      </c>
      <c r="U3937" s="43">
        <f ca="1">_xll.BInterpol('Base CDI'!$H$4:$H$28,'Base CDI'!$I$4:$I$29,S3937,"Cubic","Extrapolate=Linear","MultiX=Average","Skip=True","Sort=True")</f>
        <v>13.753009327520093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49873</v>
      </c>
      <c r="T3938" s="43">
        <f ca="1">_xll.BInterpol('Base CDI'!$H$4:$H$28,'Base CDI'!$J$4:$J$29,S3938,"Cubic","Extrapolate=Linear","MultiX=Average","Skip=True","Sort=True")</f>
        <v>13.769396468830104</v>
      </c>
      <c r="U3938" s="43">
        <f ca="1">_xll.BInterpol('Base CDI'!$H$4:$H$28,'Base CDI'!$I$4:$I$29,S3938,"Cubic","Extrapolate=Linear","MultiX=Average","Skip=True","Sort=True")</f>
        <v>13.752905319180837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49874</v>
      </c>
      <c r="T3939" s="43">
        <f ca="1">_xll.BInterpol('Base CDI'!$H$4:$H$28,'Base CDI'!$J$4:$J$29,S3939,"Cubic","Extrapolate=Linear","MultiX=Average","Skip=True","Sort=True")</f>
        <v>13.769289539195178</v>
      </c>
      <c r="U3939" s="43">
        <f ca="1">_xll.BInterpol('Base CDI'!$H$4:$H$28,'Base CDI'!$I$4:$I$29,S3939,"Cubic","Extrapolate=Linear","MultiX=Average","Skip=True","Sort=True")</f>
        <v>13.752801276702083</v>
      </c>
    </row>
    <row r="3940" spans="16:21" x14ac:dyDescent="0.25">
      <c r="P3940" s="10">
        <v>40245</v>
      </c>
      <c r="Q3940">
        <v>22.68234</v>
      </c>
      <c r="S3940" s="42">
        <f t="shared" ca="1" si="66"/>
        <v>49875</v>
      </c>
      <c r="T3940" s="43">
        <f ca="1">_xll.BInterpol('Base CDI'!$H$4:$H$28,'Base CDI'!$J$4:$J$29,S3940,"Cubic","Extrapolate=Linear","MultiX=Average","Skip=True","Sort=True")</f>
        <v>13.76918257528351</v>
      </c>
      <c r="U3940" s="43">
        <f ca="1">_xll.BInterpol('Base CDI'!$H$4:$H$28,'Base CDI'!$I$4:$I$29,S3940,"Cubic","Extrapolate=Linear","MultiX=Average","Skip=True","Sort=True")</f>
        <v>13.752697200285844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49876</v>
      </c>
      <c r="T3941" s="43">
        <f ca="1">_xll.BInterpol('Base CDI'!$H$4:$H$28,'Base CDI'!$J$4:$J$29,S3941,"Cubic","Extrapolate=Linear","MultiX=Average","Skip=True","Sort=True")</f>
        <v>13.769075577299132</v>
      </c>
      <c r="U3941" s="43">
        <f ca="1">_xll.BInterpol('Base CDI'!$H$4:$H$28,'Base CDI'!$I$4:$I$29,S3941,"Cubic","Extrapolate=Linear","MultiX=Average","Skip=True","Sort=True")</f>
        <v>13.752593090134129</v>
      </c>
    </row>
    <row r="3942" spans="16:21" x14ac:dyDescent="0.25">
      <c r="P3942" s="10">
        <v>40247</v>
      </c>
      <c r="Q3942">
        <v>22.69725</v>
      </c>
      <c r="S3942" s="42">
        <f t="shared" ca="1" si="66"/>
        <v>49877</v>
      </c>
      <c r="T3942" s="43">
        <f ca="1">_xll.BInterpol('Base CDI'!$H$4:$H$28,'Base CDI'!$J$4:$J$29,S3942,"Cubic","Extrapolate=Linear","MultiX=Average","Skip=True","Sort=True")</f>
        <v>13.768968545446072</v>
      </c>
      <c r="U3942" s="43">
        <f ca="1">_xll.BInterpol('Base CDI'!$H$4:$H$28,'Base CDI'!$I$4:$I$29,S3942,"Cubic","Extrapolate=Linear","MultiX=Average","Skip=True","Sort=True")</f>
        <v>13.752488946448945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49878</v>
      </c>
      <c r="T3943" s="43">
        <f ca="1">_xll.BInterpol('Base CDI'!$H$4:$H$28,'Base CDI'!$J$4:$J$29,S3943,"Cubic","Extrapolate=Linear","MultiX=Average","Skip=True","Sort=True")</f>
        <v>13.768861479928354</v>
      </c>
      <c r="U3943" s="43">
        <f ca="1">_xll.BInterpol('Base CDI'!$H$4:$H$28,'Base CDI'!$I$4:$I$29,S3943,"Cubic","Extrapolate=Linear","MultiX=Average","Skip=True","Sort=True")</f>
        <v>13.752384769432302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49879</v>
      </c>
      <c r="T3944" s="43">
        <f ca="1">_xll.BInterpol('Base CDI'!$H$4:$H$28,'Base CDI'!$J$4:$J$29,S3944,"Cubic","Extrapolate=Linear","MultiX=Average","Skip=True","Sort=True")</f>
        <v>13.768754380950011</v>
      </c>
      <c r="U3944" s="43">
        <f ca="1">_xll.BInterpol('Base CDI'!$H$4:$H$28,'Base CDI'!$I$4:$I$29,S3944,"Cubic","Extrapolate=Linear","MultiX=Average","Skip=True","Sort=True")</f>
        <v>13.752280559286207</v>
      </c>
    </row>
    <row r="3945" spans="16:21" x14ac:dyDescent="0.25">
      <c r="P3945" s="10">
        <v>40252</v>
      </c>
      <c r="Q3945">
        <v>22.7196</v>
      </c>
      <c r="S3945" s="42">
        <f t="shared" ca="1" si="66"/>
        <v>49880</v>
      </c>
      <c r="T3945" s="43">
        <f ca="1">_xll.BInterpol('Base CDI'!$H$4:$H$28,'Base CDI'!$J$4:$J$29,S3945,"Cubic","Extrapolate=Linear","MultiX=Average","Skip=True","Sort=True")</f>
        <v>13.768647248715068</v>
      </c>
      <c r="U3945" s="43">
        <f ca="1">_xll.BInterpol('Base CDI'!$H$4:$H$28,'Base CDI'!$I$4:$I$29,S3945,"Cubic","Extrapolate=Linear","MultiX=Average","Skip=True","Sort=True")</f>
        <v>13.752176316212672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49881</v>
      </c>
      <c r="T3946" s="43">
        <f ca="1">_xll.BInterpol('Base CDI'!$H$4:$H$28,'Base CDI'!$J$4:$J$29,S3946,"Cubic","Extrapolate=Linear","MultiX=Average","Skip=True","Sort=True")</f>
        <v>13.768540083427554</v>
      </c>
      <c r="U3946" s="43">
        <f ca="1">_xll.BInterpol('Base CDI'!$H$4:$H$28,'Base CDI'!$I$4:$I$29,S3946,"Cubic","Extrapolate=Linear","MultiX=Average","Skip=True","Sort=True")</f>
        <v>13.752072040413704</v>
      </c>
    </row>
    <row r="3947" spans="16:21" x14ac:dyDescent="0.25">
      <c r="P3947" s="10">
        <v>40254</v>
      </c>
      <c r="Q3947">
        <v>22.73451</v>
      </c>
      <c r="S3947" s="42">
        <f t="shared" ca="1" si="66"/>
        <v>49882</v>
      </c>
      <c r="T3947" s="43">
        <f ca="1">_xll.BInterpol('Base CDI'!$H$4:$H$28,'Base CDI'!$J$4:$J$29,S3947,"Cubic","Extrapolate=Linear","MultiX=Average","Skip=True","Sort=True")</f>
        <v>13.768432885291498</v>
      </c>
      <c r="U3947" s="43">
        <f ca="1">_xll.BInterpol('Base CDI'!$H$4:$H$28,'Base CDI'!$I$4:$I$29,S3947,"Cubic","Extrapolate=Linear","MultiX=Average","Skip=True","Sort=True")</f>
        <v>13.751967732091313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49883</v>
      </c>
      <c r="T3948" s="43">
        <f ca="1">_xll.BInterpol('Base CDI'!$H$4:$H$28,'Base CDI'!$J$4:$J$29,S3948,"Cubic","Extrapolate=Linear","MultiX=Average","Skip=True","Sort=True")</f>
        <v>13.768325654510928</v>
      </c>
      <c r="U3948" s="43">
        <f ca="1">_xll.BInterpol('Base CDI'!$H$4:$H$28,'Base CDI'!$I$4:$I$29,S3948,"Cubic","Extrapolate=Linear","MultiX=Average","Skip=True","Sort=True")</f>
        <v>13.751863391447506</v>
      </c>
    </row>
    <row r="3949" spans="16:21" x14ac:dyDescent="0.25">
      <c r="P3949" s="10">
        <v>40256</v>
      </c>
      <c r="Q3949">
        <v>22.74943</v>
      </c>
      <c r="S3949" s="42">
        <f t="shared" ca="1" si="66"/>
        <v>49884</v>
      </c>
      <c r="T3949" s="43">
        <f ca="1">_xll.BInterpol('Base CDI'!$H$4:$H$28,'Base CDI'!$J$4:$J$29,S3949,"Cubic","Extrapolate=Linear","MultiX=Average","Skip=True","Sort=True")</f>
        <v>13.768218391289873</v>
      </c>
      <c r="U3949" s="43">
        <f ca="1">_xll.BInterpol('Base CDI'!$H$4:$H$28,'Base CDI'!$I$4:$I$29,S3949,"Cubic","Extrapolate=Linear","MultiX=Average","Skip=True","Sort=True")</f>
        <v>13.751759018684293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49885</v>
      </c>
      <c r="T3950" s="43">
        <f ca="1">_xll.BInterpol('Base CDI'!$H$4:$H$28,'Base CDI'!$J$4:$J$29,S3950,"Cubic","Extrapolate=Linear","MultiX=Average","Skip=True","Sort=True")</f>
        <v>13.76811109583236</v>
      </c>
      <c r="U3950" s="43">
        <f ca="1">_xll.BInterpol('Base CDI'!$H$4:$H$28,'Base CDI'!$I$4:$I$29,S3950,"Cubic","Extrapolate=Linear","MultiX=Average","Skip=True","Sort=True")</f>
        <v>13.751654614003684</v>
      </c>
    </row>
    <row r="3951" spans="16:21" x14ac:dyDescent="0.25">
      <c r="P3951" s="10">
        <v>40260</v>
      </c>
      <c r="Q3951">
        <v>22.76436</v>
      </c>
      <c r="S3951" s="42">
        <f t="shared" ca="1" si="66"/>
        <v>49886</v>
      </c>
      <c r="T3951" s="43">
        <f ca="1">_xll.BInterpol('Base CDI'!$H$4:$H$28,'Base CDI'!$J$4:$J$29,S3951,"Cubic","Extrapolate=Linear","MultiX=Average","Skip=True","Sort=True")</f>
        <v>13.768003768342417</v>
      </c>
      <c r="U3951" s="43">
        <f ca="1">_xll.BInterpol('Base CDI'!$H$4:$H$28,'Base CDI'!$I$4:$I$29,S3951,"Cubic","Extrapolate=Linear","MultiX=Average","Skip=True","Sort=True")</f>
        <v>13.751550177607683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49887</v>
      </c>
      <c r="T3952" s="43">
        <f ca="1">_xll.BInterpol('Base CDI'!$H$4:$H$28,'Base CDI'!$J$4:$J$29,S3952,"Cubic","Extrapolate=Linear","MultiX=Average","Skip=True","Sort=True")</f>
        <v>13.767896409024072</v>
      </c>
      <c r="U3952" s="43">
        <f ca="1">_xll.BInterpol('Base CDI'!$H$4:$H$28,'Base CDI'!$I$4:$I$29,S3952,"Cubic","Extrapolate=Linear","MultiX=Average","Skip=True","Sort=True")</f>
        <v>13.751445709698306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49888</v>
      </c>
      <c r="T3953" s="43">
        <f ca="1">_xll.BInterpol('Base CDI'!$H$4:$H$28,'Base CDI'!$J$4:$J$29,S3953,"Cubic","Extrapolate=Linear","MultiX=Average","Skip=True","Sort=True")</f>
        <v>13.767789018081356</v>
      </c>
      <c r="U3953" s="43">
        <f ca="1">_xll.BInterpol('Base CDI'!$H$4:$H$28,'Base CDI'!$I$4:$I$29,S3953,"Cubic","Extrapolate=Linear","MultiX=Average","Skip=True","Sort=True")</f>
        <v>13.751341210477555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49889</v>
      </c>
      <c r="T3954" s="43">
        <f ca="1">_xll.BInterpol('Base CDI'!$H$4:$H$28,'Base CDI'!$J$4:$J$29,S3954,"Cubic","Extrapolate=Linear","MultiX=Average","Skip=True","Sort=True")</f>
        <v>13.767681595718292</v>
      </c>
      <c r="U3954" s="43">
        <f ca="1">_xll.BInterpol('Base CDI'!$H$4:$H$28,'Base CDI'!$I$4:$I$29,S3954,"Cubic","Extrapolate=Linear","MultiX=Average","Skip=True","Sort=True")</f>
        <v>13.751236680147445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49890</v>
      </c>
      <c r="T3955" s="43">
        <f ca="1">_xll.BInterpol('Base CDI'!$H$4:$H$28,'Base CDI'!$J$4:$J$29,S3955,"Cubic","Extrapolate=Linear","MultiX=Average","Skip=True","Sort=True")</f>
        <v>13.767574142138914</v>
      </c>
      <c r="U3955" s="43">
        <f ca="1">_xll.BInterpol('Base CDI'!$H$4:$H$28,'Base CDI'!$I$4:$I$29,S3955,"Cubic","Extrapolate=Linear","MultiX=Average","Skip=True","Sort=True")</f>
        <v>13.751132118909981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49891</v>
      </c>
      <c r="T3956" s="43">
        <f ca="1">_xll.BInterpol('Base CDI'!$H$4:$H$28,'Base CDI'!$J$4:$J$29,S3956,"Cubic","Extrapolate=Linear","MultiX=Average","Skip=True","Sort=True")</f>
        <v>13.767466657547248</v>
      </c>
      <c r="U3956" s="43">
        <f ca="1">_xll.BInterpol('Base CDI'!$H$4:$H$28,'Base CDI'!$I$4:$I$29,S3956,"Cubic","Extrapolate=Linear","MultiX=Average","Skip=True","Sort=True")</f>
        <v>13.751027526967171</v>
      </c>
    </row>
    <row r="3957" spans="16:21" x14ac:dyDescent="0.25">
      <c r="P3957" s="10">
        <v>40268</v>
      </c>
      <c r="Q3957">
        <v>22.80912</v>
      </c>
      <c r="S3957" s="42">
        <f t="shared" ca="1" si="66"/>
        <v>49892</v>
      </c>
      <c r="T3957" s="43">
        <f ca="1">_xll.BInterpol('Base CDI'!$H$4:$H$28,'Base CDI'!$J$4:$J$29,S3957,"Cubic","Extrapolate=Linear","MultiX=Average","Skip=True","Sort=True")</f>
        <v>13.767359142147319</v>
      </c>
      <c r="U3957" s="43">
        <f ca="1">_xll.BInterpol('Base CDI'!$H$4:$H$28,'Base CDI'!$I$4:$I$29,S3957,"Cubic","Extrapolate=Linear","MultiX=Average","Skip=True","Sort=True")</f>
        <v>13.750922904521026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49893</v>
      </c>
      <c r="T3958" s="43">
        <f ca="1">_xll.BInterpol('Base CDI'!$H$4:$H$28,'Base CDI'!$J$4:$J$29,S3958,"Cubic","Extrapolate=Linear","MultiX=Average","Skip=True","Sort=True")</f>
        <v>13.76725159614316</v>
      </c>
      <c r="U3958" s="43">
        <f ca="1">_xll.BInterpol('Base CDI'!$H$4:$H$28,'Base CDI'!$I$4:$I$29,S3958,"Cubic","Extrapolate=Linear","MultiX=Average","Skip=True","Sort=True")</f>
        <v>13.750818251773556</v>
      </c>
    </row>
    <row r="3959" spans="16:21" x14ac:dyDescent="0.25">
      <c r="P3959" s="10">
        <v>40273</v>
      </c>
      <c r="Q3959">
        <v>22.82405</v>
      </c>
      <c r="S3959" s="42">
        <f t="shared" ca="1" si="66"/>
        <v>49894</v>
      </c>
      <c r="T3959" s="43">
        <f ca="1">_xll.BInterpol('Base CDI'!$H$4:$H$28,'Base CDI'!$J$4:$J$29,S3959,"Cubic","Extrapolate=Linear","MultiX=Average","Skip=True","Sort=True")</f>
        <v>13.767144019738797</v>
      </c>
      <c r="U3959" s="43">
        <f ca="1">_xll.BInterpol('Base CDI'!$H$4:$H$28,'Base CDI'!$I$4:$I$29,S3959,"Cubic","Extrapolate=Linear","MultiX=Average","Skip=True","Sort=True")</f>
        <v>13.750713568926766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49895</v>
      </c>
      <c r="T3960" s="43">
        <f ca="1">_xll.BInterpol('Base CDI'!$H$4:$H$28,'Base CDI'!$J$4:$J$29,S3960,"Cubic","Extrapolate=Linear","MultiX=Average","Skip=True","Sort=True")</f>
        <v>13.767036413138257</v>
      </c>
      <c r="U3960" s="43">
        <f ca="1">_xll.BInterpol('Base CDI'!$H$4:$H$28,'Base CDI'!$I$4:$I$29,S3960,"Cubic","Extrapolate=Linear","MultiX=Average","Skip=True","Sort=True")</f>
        <v>13.750608856182669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49896</v>
      </c>
      <c r="T3961" s="43">
        <f ca="1">_xll.BInterpol('Base CDI'!$H$4:$H$28,'Base CDI'!$J$4:$J$29,S3961,"Cubic","Extrapolate=Linear","MultiX=Average","Skip=True","Sort=True")</f>
        <v>13.766928776545571</v>
      </c>
      <c r="U3961" s="43">
        <f ca="1">_xll.BInterpol('Base CDI'!$H$4:$H$28,'Base CDI'!$I$4:$I$29,S3961,"Cubic","Extrapolate=Linear","MultiX=Average","Skip=True","Sort=True")</f>
        <v>13.750504113743272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49897</v>
      </c>
      <c r="T3962" s="43">
        <f ca="1">_xll.BInterpol('Base CDI'!$H$4:$H$28,'Base CDI'!$J$4:$J$29,S3962,"Cubic","Extrapolate=Linear","MultiX=Average","Skip=True","Sort=True")</f>
        <v>13.766821110164766</v>
      </c>
      <c r="U3962" s="43">
        <f ca="1">_xll.BInterpol('Base CDI'!$H$4:$H$28,'Base CDI'!$I$4:$I$29,S3962,"Cubic","Extrapolate=Linear","MultiX=Average","Skip=True","Sort=True")</f>
        <v>13.750399341810581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49898</v>
      </c>
      <c r="T3963" s="43">
        <f ca="1">_xll.BInterpol('Base CDI'!$H$4:$H$28,'Base CDI'!$J$4:$J$29,S3963,"Cubic","Extrapolate=Linear","MultiX=Average","Skip=True","Sort=True")</f>
        <v>13.76671341419987</v>
      </c>
      <c r="U3963" s="43">
        <f ca="1">_xll.BInterpol('Base CDI'!$H$4:$H$28,'Base CDI'!$I$4:$I$29,S3963,"Cubic","Extrapolate=Linear","MultiX=Average","Skip=True","Sort=True")</f>
        <v>13.75029454058661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49899</v>
      </c>
      <c r="T3964" s="43">
        <f ca="1">_xll.BInterpol('Base CDI'!$H$4:$H$28,'Base CDI'!$J$4:$J$29,S3964,"Cubic","Extrapolate=Linear","MultiX=Average","Skip=True","Sort=True")</f>
        <v>13.766605688854911</v>
      </c>
      <c r="U3964" s="43">
        <f ca="1">_xll.BInterpol('Base CDI'!$H$4:$H$28,'Base CDI'!$I$4:$I$29,S3964,"Cubic","Extrapolate=Linear","MultiX=Average","Skip=True","Sort=True")</f>
        <v>13.750189710273366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49900</v>
      </c>
      <c r="T3965" s="43">
        <f ca="1">_xll.BInterpol('Base CDI'!$H$4:$H$28,'Base CDI'!$J$4:$J$29,S3965,"Cubic","Extrapolate=Linear","MultiX=Average","Skip=True","Sort=True")</f>
        <v>13.766497934333916</v>
      </c>
      <c r="U3965" s="43">
        <f ca="1">_xll.BInterpol('Base CDI'!$H$4:$H$28,'Base CDI'!$I$4:$I$29,S3965,"Cubic","Extrapolate=Linear","MultiX=Average","Skip=True","Sort=True")</f>
        <v>13.750084851072856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49901</v>
      </c>
      <c r="T3966" s="43">
        <f ca="1">_xll.BInterpol('Base CDI'!$H$4:$H$28,'Base CDI'!$J$4:$J$29,S3966,"Cubic","Extrapolate=Linear","MultiX=Average","Skip=True","Sort=True")</f>
        <v>13.766390150840916</v>
      </c>
      <c r="U3966" s="43">
        <f ca="1">_xll.BInterpol('Base CDI'!$H$4:$H$28,'Base CDI'!$I$4:$I$29,S3966,"Cubic","Extrapolate=Linear","MultiX=Average","Skip=True","Sort=True")</f>
        <v>13.749979963187091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49902</v>
      </c>
      <c r="T3967" s="43">
        <f ca="1">_xll.BInterpol('Base CDI'!$H$4:$H$28,'Base CDI'!$J$4:$J$29,S3967,"Cubic","Extrapolate=Linear","MultiX=Average","Skip=True","Sort=True")</f>
        <v>13.76628233857994</v>
      </c>
      <c r="U3967" s="43">
        <f ca="1">_xll.BInterpol('Base CDI'!$H$4:$H$28,'Base CDI'!$I$4:$I$29,S3967,"Cubic","Extrapolate=Linear","MultiX=Average","Skip=True","Sort=True")</f>
        <v>13.749875046818078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49903</v>
      </c>
      <c r="T3968" s="43">
        <f ca="1">_xll.BInterpol('Base CDI'!$H$4:$H$28,'Base CDI'!$J$4:$J$29,S3968,"Cubic","Extrapolate=Linear","MultiX=Average","Skip=True","Sort=True")</f>
        <v>13.766174497755012</v>
      </c>
      <c r="U3968" s="43">
        <f ca="1">_xll.BInterpol('Base CDI'!$H$4:$H$28,'Base CDI'!$I$4:$I$29,S3968,"Cubic","Extrapolate=Linear","MultiX=Average","Skip=True","Sort=True")</f>
        <v>13.749770102167828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49904</v>
      </c>
      <c r="T3969" s="43">
        <f ca="1">_xll.BInterpol('Base CDI'!$H$4:$H$28,'Base CDI'!$J$4:$J$29,S3969,"Cubic","Extrapolate=Linear","MultiX=Average","Skip=True","Sort=True")</f>
        <v>13.766066628570162</v>
      </c>
      <c r="U3969" s="43">
        <f ca="1">_xll.BInterpol('Base CDI'!$H$4:$H$28,'Base CDI'!$I$4:$I$29,S3969,"Cubic","Extrapolate=Linear","MultiX=Average","Skip=True","Sort=True")</f>
        <v>13.749665129438347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49905</v>
      </c>
      <c r="T3970" s="43">
        <f ca="1">_xll.BInterpol('Base CDI'!$H$4:$H$28,'Base CDI'!$J$4:$J$29,S3970,"Cubic","Extrapolate=Linear","MultiX=Average","Skip=True","Sort=True")</f>
        <v>13.765958731229418</v>
      </c>
      <c r="U3970" s="43">
        <f ca="1">_xll.BInterpol('Base CDI'!$H$4:$H$28,'Base CDI'!$I$4:$I$29,S3970,"Cubic","Extrapolate=Linear","MultiX=Average","Skip=True","Sort=True")</f>
        <v>13.749560128831646</v>
      </c>
    </row>
    <row r="3971" spans="16:21" x14ac:dyDescent="0.25">
      <c r="P3971" s="10">
        <v>40290</v>
      </c>
      <c r="Q3971">
        <v>22.91412</v>
      </c>
      <c r="S3971" s="42">
        <f t="shared" ca="1" si="66"/>
        <v>49906</v>
      </c>
      <c r="T3971" s="43">
        <f ca="1">_xll.BInterpol('Base CDI'!$H$4:$H$28,'Base CDI'!$J$4:$J$29,S3971,"Cubic","Extrapolate=Linear","MultiX=Average","Skip=True","Sort=True")</f>
        <v>13.765850805936811</v>
      </c>
      <c r="U3971" s="43">
        <f ca="1">_xll.BInterpol('Base CDI'!$H$4:$H$28,'Base CDI'!$I$4:$I$29,S3971,"Cubic","Extrapolate=Linear","MultiX=Average","Skip=True","Sort=True")</f>
        <v>13.749455100549733</v>
      </c>
    </row>
    <row r="3972" spans="16:21" x14ac:dyDescent="0.25">
      <c r="P3972" s="10">
        <v>40291</v>
      </c>
      <c r="Q3972">
        <v>22.92164</v>
      </c>
      <c r="S3972" s="42">
        <f t="shared" ca="1" si="66"/>
        <v>49907</v>
      </c>
      <c r="T3972" s="43">
        <f ca="1">_xll.BInterpol('Base CDI'!$H$4:$H$28,'Base CDI'!$J$4:$J$29,S3972,"Cubic","Extrapolate=Linear","MultiX=Average","Skip=True","Sort=True")</f>
        <v>13.765742852896365</v>
      </c>
      <c r="U3972" s="43">
        <f ca="1">_xll.BInterpol('Base CDI'!$H$4:$H$28,'Base CDI'!$I$4:$I$29,S3972,"Cubic","Extrapolate=Linear","MultiX=Average","Skip=True","Sort=True")</f>
        <v>13.749350044794619</v>
      </c>
    </row>
    <row r="3973" spans="16:21" x14ac:dyDescent="0.25">
      <c r="P3973" s="10">
        <v>40294</v>
      </c>
      <c r="Q3973">
        <v>22.92916</v>
      </c>
      <c r="S3973" s="42">
        <f t="shared" ca="1" si="66"/>
        <v>49908</v>
      </c>
      <c r="T3973" s="43">
        <f ca="1">_xll.BInterpol('Base CDI'!$H$4:$H$28,'Base CDI'!$J$4:$J$29,S3973,"Cubic","Extrapolate=Linear","MultiX=Average","Skip=True","Sort=True")</f>
        <v>13.765634872312111</v>
      </c>
      <c r="U3973" s="43">
        <f ca="1">_xll.BInterpol('Base CDI'!$H$4:$H$28,'Base CDI'!$I$4:$I$29,S3973,"Cubic","Extrapolate=Linear","MultiX=Average","Skip=True","Sort=True")</f>
        <v>13.74924496176831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49909</v>
      </c>
      <c r="T3974" s="43">
        <f ca="1">_xll.BInterpol('Base CDI'!$H$4:$H$28,'Base CDI'!$J$4:$J$29,S3974,"Cubic","Extrapolate=Linear","MultiX=Average","Skip=True","Sort=True")</f>
        <v>13.765526864388077</v>
      </c>
      <c r="U3974" s="43">
        <f ca="1">_xll.BInterpol('Base CDI'!$H$4:$H$28,'Base CDI'!$I$4:$I$29,S3974,"Cubic","Extrapolate=Linear","MultiX=Average","Skip=True","Sort=True")</f>
        <v>13.749139851672815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49910</v>
      </c>
      <c r="T3975" s="43">
        <f ca="1">_xll.BInterpol('Base CDI'!$H$4:$H$28,'Base CDI'!$J$4:$J$29,S3975,"Cubic","Extrapolate=Linear","MultiX=Average","Skip=True","Sort=True")</f>
        <v>13.76541882932829</v>
      </c>
      <c r="U3975" s="43">
        <f ca="1">_xll.BInterpol('Base CDI'!$H$4:$H$28,'Base CDI'!$I$4:$I$29,S3975,"Cubic","Extrapolate=Linear","MultiX=Average","Skip=True","Sort=True")</f>
        <v>13.749034714710145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49911</v>
      </c>
      <c r="T3976" s="43">
        <f ca="1">_xll.BInterpol('Base CDI'!$H$4:$H$28,'Base CDI'!$J$4:$J$29,S3976,"Cubic","Extrapolate=Linear","MultiX=Average","Skip=True","Sort=True")</f>
        <v>13.765310767336778</v>
      </c>
      <c r="U3976" s="43">
        <f ca="1">_xll.BInterpol('Base CDI'!$H$4:$H$28,'Base CDI'!$I$4:$I$29,S3976,"Cubic","Extrapolate=Linear","MultiX=Average","Skip=True","Sort=True")</f>
        <v>13.748929551082307</v>
      </c>
    </row>
    <row r="3977" spans="16:21" x14ac:dyDescent="0.25">
      <c r="P3977" s="10">
        <v>40298</v>
      </c>
      <c r="Q3977">
        <v>22.95992</v>
      </c>
      <c r="S3977" s="42">
        <f t="shared" ca="1" si="66"/>
        <v>49912</v>
      </c>
      <c r="T3977" s="43">
        <f ca="1">_xll.BInterpol('Base CDI'!$H$4:$H$28,'Base CDI'!$J$4:$J$29,S3977,"Cubic","Extrapolate=Linear","MultiX=Average","Skip=True","Sort=True")</f>
        <v>13.765202678617571</v>
      </c>
      <c r="U3977" s="43">
        <f ca="1">_xll.BInterpol('Base CDI'!$H$4:$H$28,'Base CDI'!$I$4:$I$29,S3977,"Cubic","Extrapolate=Linear","MultiX=Average","Skip=True","Sort=True")</f>
        <v>13.748824360991311</v>
      </c>
    </row>
    <row r="3978" spans="16:21" x14ac:dyDescent="0.25">
      <c r="P3978" s="10">
        <v>40301</v>
      </c>
      <c r="Q3978">
        <v>22.96809</v>
      </c>
      <c r="S3978" s="42">
        <f t="shared" ca="1" si="66"/>
        <v>49913</v>
      </c>
      <c r="T3978" s="43">
        <f ca="1">_xll.BInterpol('Base CDI'!$H$4:$H$28,'Base CDI'!$J$4:$J$29,S3978,"Cubic","Extrapolate=Linear","MultiX=Average","Skip=True","Sort=True")</f>
        <v>13.765094563374696</v>
      </c>
      <c r="U3978" s="43">
        <f ca="1">_xll.BInterpol('Base CDI'!$H$4:$H$28,'Base CDI'!$I$4:$I$29,S3978,"Cubic","Extrapolate=Linear","MultiX=Average","Skip=True","Sort=True")</f>
        <v>13.748719144639164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49914</v>
      </c>
      <c r="T3979" s="43">
        <f ca="1">_xll.BInterpol('Base CDI'!$H$4:$H$28,'Base CDI'!$J$4:$J$29,S3979,"Cubic","Extrapolate=Linear","MultiX=Average","Skip=True","Sort=True")</f>
        <v>13.764986421812182</v>
      </c>
      <c r="U3979" s="43">
        <f ca="1">_xll.BInterpol('Base CDI'!$H$4:$H$28,'Base CDI'!$I$4:$I$29,S3979,"Cubic","Extrapolate=Linear","MultiX=Average","Skip=True","Sort=True")</f>
        <v>13.748613902227877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49915</v>
      </c>
      <c r="T3980" s="43">
        <f ca="1">_xll.BInterpol('Base CDI'!$H$4:$H$28,'Base CDI'!$J$4:$J$29,S3980,"Cubic","Extrapolate=Linear","MultiX=Average","Skip=True","Sort=True")</f>
        <v>13.764878254134056</v>
      </c>
      <c r="U3980" s="43">
        <f ca="1">_xll.BInterpol('Base CDI'!$H$4:$H$28,'Base CDI'!$I$4:$I$29,S3980,"Cubic","Extrapolate=Linear","MultiX=Average","Skip=True","Sort=True")</f>
        <v>13.748508633959458</v>
      </c>
    </row>
    <row r="3981" spans="16:21" x14ac:dyDescent="0.25">
      <c r="P3981" s="10">
        <v>40304</v>
      </c>
      <c r="Q3981">
        <v>22.99269</v>
      </c>
      <c r="S3981" s="42">
        <f t="shared" ca="1" si="67"/>
        <v>49916</v>
      </c>
      <c r="T3981" s="43">
        <f ca="1">_xll.BInterpol('Base CDI'!$H$4:$H$28,'Base CDI'!$J$4:$J$29,S3981,"Cubic","Extrapolate=Linear","MultiX=Average","Skip=True","Sort=True")</f>
        <v>13.764770060544347</v>
      </c>
      <c r="U3981" s="43">
        <f ca="1">_xll.BInterpol('Base CDI'!$H$4:$H$28,'Base CDI'!$I$4:$I$29,S3981,"Cubic","Extrapolate=Linear","MultiX=Average","Skip=True","Sort=True")</f>
        <v>13.748403340035917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49917</v>
      </c>
      <c r="T3982" s="43">
        <f ca="1">_xll.BInterpol('Base CDI'!$H$4:$H$28,'Base CDI'!$J$4:$J$29,S3982,"Cubic","Extrapolate=Linear","MultiX=Average","Skip=True","Sort=True")</f>
        <v>13.764661841247083</v>
      </c>
      <c r="U3982" s="43">
        <f ca="1">_xll.BInterpol('Base CDI'!$H$4:$H$28,'Base CDI'!$I$4:$I$29,S3982,"Cubic","Extrapolate=Linear","MultiX=Average","Skip=True","Sort=True")</f>
        <v>13.748298020659259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49918</v>
      </c>
      <c r="T3983" s="43">
        <f ca="1">_xll.BInterpol('Base CDI'!$H$4:$H$28,'Base CDI'!$J$4:$J$29,S3983,"Cubic","Extrapolate=Linear","MultiX=Average","Skip=True","Sort=True")</f>
        <v>13.764553596446293</v>
      </c>
      <c r="U3983" s="43">
        <f ca="1">_xll.BInterpol('Base CDI'!$H$4:$H$28,'Base CDI'!$I$4:$I$29,S3983,"Cubic","Extrapolate=Linear","MultiX=Average","Skip=True","Sort=True")</f>
        <v>13.748192676031497</v>
      </c>
    </row>
    <row r="3984" spans="16:21" x14ac:dyDescent="0.25">
      <c r="P3984" s="10">
        <v>40309</v>
      </c>
      <c r="Q3984">
        <v>23.01727</v>
      </c>
      <c r="S3984" s="42">
        <f t="shared" ca="1" si="67"/>
        <v>49919</v>
      </c>
      <c r="T3984" s="43">
        <f ca="1">_xll.BInterpol('Base CDI'!$H$4:$H$28,'Base CDI'!$J$4:$J$29,S3984,"Cubic","Extrapolate=Linear","MultiX=Average","Skip=True","Sort=True")</f>
        <v>13.764445326346003</v>
      </c>
      <c r="U3984" s="43">
        <f ca="1">_xll.BInterpol('Base CDI'!$H$4:$H$28,'Base CDI'!$I$4:$I$29,S3984,"Cubic","Extrapolate=Linear","MultiX=Average","Skip=True","Sort=True")</f>
        <v>13.748087306354639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49920</v>
      </c>
      <c r="T3985" s="43">
        <f ca="1">_xll.BInterpol('Base CDI'!$H$4:$H$28,'Base CDI'!$J$4:$J$29,S3985,"Cubic","Extrapolate=Linear","MultiX=Average","Skip=True","Sort=True")</f>
        <v>13.764337031150244</v>
      </c>
      <c r="U3985" s="43">
        <f ca="1">_xll.BInterpol('Base CDI'!$H$4:$H$28,'Base CDI'!$I$4:$I$29,S3985,"Cubic","Extrapolate=Linear","MultiX=Average","Skip=True","Sort=True")</f>
        <v>13.747981911830692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49921</v>
      </c>
      <c r="T3986" s="43">
        <f ca="1">_xll.BInterpol('Base CDI'!$H$4:$H$28,'Base CDI'!$J$4:$J$29,S3986,"Cubic","Extrapolate=Linear","MultiX=Average","Skip=True","Sort=True")</f>
        <v>13.764228711063042</v>
      </c>
      <c r="U3986" s="43">
        <f ca="1">_xll.BInterpol('Base CDI'!$H$4:$H$28,'Base CDI'!$I$4:$I$29,S3986,"Cubic","Extrapolate=Linear","MultiX=Average","Skip=True","Sort=True")</f>
        <v>13.747876492661666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49922</v>
      </c>
      <c r="T3987" s="43">
        <f ca="1">_xll.BInterpol('Base CDI'!$H$4:$H$28,'Base CDI'!$J$4:$J$29,S3987,"Cubic","Extrapolate=Linear","MultiX=Average","Skip=True","Sort=True")</f>
        <v>13.764120366288429</v>
      </c>
      <c r="U3987" s="43">
        <f ca="1">_xll.BInterpol('Base CDI'!$H$4:$H$28,'Base CDI'!$I$4:$I$29,S3987,"Cubic","Extrapolate=Linear","MultiX=Average","Skip=True","Sort=True")</f>
        <v>13.74777104904957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49923</v>
      </c>
      <c r="T3988" s="43">
        <f ca="1">_xll.BInterpol('Base CDI'!$H$4:$H$28,'Base CDI'!$J$4:$J$29,S3988,"Cubic","Extrapolate=Linear","MultiX=Average","Skip=True","Sort=True")</f>
        <v>13.764011997030428</v>
      </c>
      <c r="U3988" s="43">
        <f ca="1">_xll.BInterpol('Base CDI'!$H$4:$H$28,'Base CDI'!$I$4:$I$29,S3988,"Cubic","Extrapolate=Linear","MultiX=Average","Skip=True","Sort=True")</f>
        <v>13.747665581196413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49924</v>
      </c>
      <c r="T3989" s="43">
        <f ca="1">_xll.BInterpol('Base CDI'!$H$4:$H$28,'Base CDI'!$J$4:$J$29,S3989,"Cubic","Extrapolate=Linear","MultiX=Average","Skip=True","Sort=True")</f>
        <v>13.76390360349307</v>
      </c>
      <c r="U3989" s="43">
        <f ca="1">_xll.BInterpol('Base CDI'!$H$4:$H$28,'Base CDI'!$I$4:$I$29,S3989,"Cubic","Extrapolate=Linear","MultiX=Average","Skip=True","Sort=True")</f>
        <v>13.747560089304205</v>
      </c>
    </row>
    <row r="3990" spans="16:21" x14ac:dyDescent="0.25">
      <c r="P3990" s="10">
        <v>40317</v>
      </c>
      <c r="Q3990">
        <v>23.06644</v>
      </c>
      <c r="S3990" s="42">
        <f t="shared" ca="1" si="67"/>
        <v>49925</v>
      </c>
      <c r="T3990" s="43">
        <f ca="1">_xll.BInterpol('Base CDI'!$H$4:$H$28,'Base CDI'!$J$4:$J$29,S3990,"Cubic","Extrapolate=Linear","MultiX=Average","Skip=True","Sort=True")</f>
        <v>13.763795185880383</v>
      </c>
      <c r="U3990" s="43">
        <f ca="1">_xll.BInterpol('Base CDI'!$H$4:$H$28,'Base CDI'!$I$4:$I$29,S3990,"Cubic","Extrapolate=Linear","MultiX=Average","Skip=True","Sort=True")</f>
        <v>13.74745457357495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49926</v>
      </c>
      <c r="T3991" s="43">
        <f ca="1">_xll.BInterpol('Base CDI'!$H$4:$H$28,'Base CDI'!$J$4:$J$29,S3991,"Cubic","Extrapolate=Linear","MultiX=Average","Skip=True","Sort=True")</f>
        <v>13.763686744396393</v>
      </c>
      <c r="U3991" s="43">
        <f ca="1">_xll.BInterpol('Base CDI'!$H$4:$H$28,'Base CDI'!$I$4:$I$29,S3991,"Cubic","Extrapolate=Linear","MultiX=Average","Skip=True","Sort=True")</f>
        <v>13.747349034210663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49927</v>
      </c>
      <c r="T3992" s="43">
        <f ca="1">_xll.BInterpol('Base CDI'!$H$4:$H$28,'Base CDI'!$J$4:$J$29,S3992,"Cubic","Extrapolate=Linear","MultiX=Average","Skip=True","Sort=True")</f>
        <v>13.763578279245133</v>
      </c>
      <c r="U3992" s="43">
        <f ca="1">_xll.BInterpol('Base CDI'!$H$4:$H$28,'Base CDI'!$I$4:$I$29,S3992,"Cubic","Extrapolate=Linear","MultiX=Average","Skip=True","Sort=True")</f>
        <v>13.747243471413348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49928</v>
      </c>
      <c r="T3993" s="43">
        <f ca="1">_xll.BInterpol('Base CDI'!$H$4:$H$28,'Base CDI'!$J$4:$J$29,S3993,"Cubic","Extrapolate=Linear","MultiX=Average","Skip=True","Sort=True")</f>
        <v>13.763469790630628</v>
      </c>
      <c r="U3993" s="43">
        <f ca="1">_xll.BInterpol('Base CDI'!$H$4:$H$28,'Base CDI'!$I$4:$I$29,S3993,"Cubic","Extrapolate=Linear","MultiX=Average","Skip=True","Sort=True")</f>
        <v>13.747137885385019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49929</v>
      </c>
      <c r="T3994" s="43">
        <f ca="1">_xll.BInterpol('Base CDI'!$H$4:$H$28,'Base CDI'!$J$4:$J$29,S3994,"Cubic","Extrapolate=Linear","MultiX=Average","Skip=True","Sort=True")</f>
        <v>13.763361278756905</v>
      </c>
      <c r="U3994" s="43">
        <f ca="1">_xll.BInterpol('Base CDI'!$H$4:$H$28,'Base CDI'!$I$4:$I$29,S3994,"Cubic","Extrapolate=Linear","MultiX=Average","Skip=True","Sort=True")</f>
        <v>13.74703227632768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49930</v>
      </c>
      <c r="T3995" s="43">
        <f ca="1">_xll.BInterpol('Base CDI'!$H$4:$H$28,'Base CDI'!$J$4:$J$29,S3995,"Cubic","Extrapolate=Linear","MultiX=Average","Skip=True","Sort=True")</f>
        <v>13.763252743827996</v>
      </c>
      <c r="U3995" s="43">
        <f ca="1">_xll.BInterpol('Base CDI'!$H$4:$H$28,'Base CDI'!$I$4:$I$29,S3995,"Cubic","Extrapolate=Linear","MultiX=Average","Skip=True","Sort=True")</f>
        <v>13.74692664444334</v>
      </c>
    </row>
    <row r="3996" spans="16:21" x14ac:dyDescent="0.25">
      <c r="P3996" s="10">
        <v>40325</v>
      </c>
      <c r="Q3996">
        <v>23.1157</v>
      </c>
      <c r="S3996" s="42">
        <f t="shared" ca="1" si="67"/>
        <v>49931</v>
      </c>
      <c r="T3996" s="43">
        <f ca="1">_xll.BInterpol('Base CDI'!$H$4:$H$28,'Base CDI'!$J$4:$J$29,S3996,"Cubic","Extrapolate=Linear","MultiX=Average","Skip=True","Sort=True")</f>
        <v>13.763144186047926</v>
      </c>
      <c r="U3996" s="43">
        <f ca="1">_xll.BInterpol('Base CDI'!$H$4:$H$28,'Base CDI'!$I$4:$I$29,S3996,"Cubic","Extrapolate=Linear","MultiX=Average","Skip=True","Sort=True")</f>
        <v>13.746820989934012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49932</v>
      </c>
      <c r="T3997" s="43">
        <f ca="1">_xll.BInterpol('Base CDI'!$H$4:$H$28,'Base CDI'!$J$4:$J$29,S3997,"Cubic","Extrapolate=Linear","MultiX=Average","Skip=True","Sort=True")</f>
        <v>13.763035605620725</v>
      </c>
      <c r="U3997" s="43">
        <f ca="1">_xll.BInterpol('Base CDI'!$H$4:$H$28,'Base CDI'!$I$4:$I$29,S3997,"Cubic","Extrapolate=Linear","MultiX=Average","Skip=True","Sort=True")</f>
        <v>13.746715313001701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49933</v>
      </c>
      <c r="T3998" s="43">
        <f ca="1">_xll.BInterpol('Base CDI'!$H$4:$H$28,'Base CDI'!$J$4:$J$29,S3998,"Cubic","Extrapolate=Linear","MultiX=Average","Skip=True","Sort=True")</f>
        <v>13.76292700275042</v>
      </c>
      <c r="U3998" s="43">
        <f ca="1">_xll.BInterpol('Base CDI'!$H$4:$H$28,'Base CDI'!$I$4:$I$29,S3998,"Cubic","Extrapolate=Linear","MultiX=Average","Skip=True","Sort=True")</f>
        <v>13.746609613848417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49934</v>
      </c>
      <c r="T3999" s="43">
        <f ca="1">_xll.BInterpol('Base CDI'!$H$4:$H$28,'Base CDI'!$J$4:$J$29,S3999,"Cubic","Extrapolate=Linear","MultiX=Average","Skip=True","Sort=True")</f>
        <v>13.76281837764104</v>
      </c>
      <c r="U3999" s="43">
        <f ca="1">_xll.BInterpol('Base CDI'!$H$4:$H$28,'Base CDI'!$I$4:$I$29,S3999,"Cubic","Extrapolate=Linear","MultiX=Average","Skip=True","Sort=True")</f>
        <v>13.74650389267617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49935</v>
      </c>
      <c r="T4000" s="43">
        <f ca="1">_xll.BInterpol('Base CDI'!$H$4:$H$28,'Base CDI'!$J$4:$J$29,S4000,"Cubic","Extrapolate=Linear","MultiX=Average","Skip=True","Sort=True")</f>
        <v>13.762709730496612</v>
      </c>
      <c r="U4000" s="43">
        <f ca="1">_xll.BInterpol('Base CDI'!$H$4:$H$28,'Base CDI'!$I$4:$I$29,S4000,"Cubic","Extrapolate=Linear","MultiX=Average","Skip=True","Sort=True")</f>
        <v>13.746398149686966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49936</v>
      </c>
      <c r="T4001" s="43">
        <f ca="1">_xll.BInterpol('Base CDI'!$H$4:$H$28,'Base CDI'!$J$4:$J$29,S4001,"Cubic","Extrapolate=Linear","MultiX=Average","Skip=True","Sort=True")</f>
        <v>13.762601061521167</v>
      </c>
      <c r="U4001" s="43">
        <f ca="1">_xll.BInterpol('Base CDI'!$H$4:$H$28,'Base CDI'!$I$4:$I$29,S4001,"Cubic","Extrapolate=Linear","MultiX=Average","Skip=True","Sort=True")</f>
        <v>13.746292385082818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49937</v>
      </c>
      <c r="T4002" s="43">
        <f ca="1">_xll.BInterpol('Base CDI'!$H$4:$H$28,'Base CDI'!$J$4:$J$29,S4002,"Cubic","Extrapolate=Linear","MultiX=Average","Skip=True","Sort=True")</f>
        <v>13.762492370918729</v>
      </c>
      <c r="U4002" s="43">
        <f ca="1">_xll.BInterpol('Base CDI'!$H$4:$H$28,'Base CDI'!$I$4:$I$29,S4002,"Cubic","Extrapolate=Linear","MultiX=Average","Skip=True","Sort=True")</f>
        <v>13.74618659906573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49938</v>
      </c>
      <c r="T4003" s="43">
        <f ca="1">_xll.BInterpol('Base CDI'!$H$4:$H$28,'Base CDI'!$J$4:$J$29,S4003,"Cubic","Extrapolate=Linear","MultiX=Average","Skip=True","Sort=True")</f>
        <v>13.762383658893331</v>
      </c>
      <c r="U4003" s="43">
        <f ca="1">_xll.BInterpol('Base CDI'!$H$4:$H$28,'Base CDI'!$I$4:$I$29,S4003,"Cubic","Extrapolate=Linear","MultiX=Average","Skip=True","Sort=True")</f>
        <v>13.746080791837716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49939</v>
      </c>
      <c r="T4004" s="43">
        <f ca="1">_xll.BInterpol('Base CDI'!$H$4:$H$28,'Base CDI'!$J$4:$J$29,S4004,"Cubic","Extrapolate=Linear","MultiX=Average","Skip=True","Sort=True")</f>
        <v>13.762274925648997</v>
      </c>
      <c r="U4004" s="43">
        <f ca="1">_xll.BInterpol('Base CDI'!$H$4:$H$28,'Base CDI'!$I$4:$I$29,S4004,"Cubic","Extrapolate=Linear","MultiX=Average","Skip=True","Sort=True")</f>
        <v>13.74597496360078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49940</v>
      </c>
      <c r="T4005" s="43">
        <f ca="1">_xll.BInterpol('Base CDI'!$H$4:$H$28,'Base CDI'!$J$4:$J$29,S4005,"Cubic","Extrapolate=Linear","MultiX=Average","Skip=True","Sort=True")</f>
        <v>13.762166171389758</v>
      </c>
      <c r="U4005" s="43">
        <f ca="1">_xll.BInterpol('Base CDI'!$H$4:$H$28,'Base CDI'!$I$4:$I$29,S4005,"Cubic","Extrapolate=Linear","MultiX=Average","Skip=True","Sort=True")</f>
        <v>13.745869114556935</v>
      </c>
    </row>
    <row r="4006" spans="16:21" x14ac:dyDescent="0.25">
      <c r="P4006" s="10">
        <v>40340</v>
      </c>
      <c r="Q4006">
        <v>23.19876</v>
      </c>
      <c r="S4006" s="42">
        <f t="shared" ca="1" si="67"/>
        <v>49941</v>
      </c>
      <c r="T4006" s="43">
        <f ca="1">_xll.BInterpol('Base CDI'!$H$4:$H$28,'Base CDI'!$J$4:$J$29,S4006,"Cubic","Extrapolate=Linear","MultiX=Average","Skip=True","Sort=True")</f>
        <v>13.762057396319641</v>
      </c>
      <c r="U4006" s="43">
        <f ca="1">_xll.BInterpol('Base CDI'!$H$4:$H$28,'Base CDI'!$I$4:$I$29,S4006,"Cubic","Extrapolate=Linear","MultiX=Average","Skip=True","Sort=True")</f>
        <v>13.745763244908186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49942</v>
      </c>
      <c r="T4007" s="43">
        <f ca="1">_xll.BInterpol('Base CDI'!$H$4:$H$28,'Base CDI'!$J$4:$J$29,S4007,"Cubic","Extrapolate=Linear","MultiX=Average","Skip=True","Sort=True")</f>
        <v>13.761948600642674</v>
      </c>
      <c r="U4007" s="43">
        <f ca="1">_xll.BInterpol('Base CDI'!$H$4:$H$28,'Base CDI'!$I$4:$I$29,S4007,"Cubic","Extrapolate=Linear","MultiX=Average","Skip=True","Sort=True")</f>
        <v>13.745657354856545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49943</v>
      </c>
      <c r="T4008" s="43">
        <f ca="1">_xll.BInterpol('Base CDI'!$H$4:$H$28,'Base CDI'!$J$4:$J$29,S4008,"Cubic","Extrapolate=Linear","MultiX=Average","Skip=True","Sort=True")</f>
        <v>13.761839784562886</v>
      </c>
      <c r="U4008" s="43">
        <f ca="1">_xll.BInterpol('Base CDI'!$H$4:$H$28,'Base CDI'!$I$4:$I$29,S4008,"Cubic","Extrapolate=Linear","MultiX=Average","Skip=True","Sort=True")</f>
        <v>13.74555144460402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49944</v>
      </c>
      <c r="T4009" s="43">
        <f ca="1">_xll.BInterpol('Base CDI'!$H$4:$H$28,'Base CDI'!$J$4:$J$29,S4009,"Cubic","Extrapolate=Linear","MultiX=Average","Skip=True","Sort=True")</f>
        <v>13.761730948284304</v>
      </c>
      <c r="U4009" s="43">
        <f ca="1">_xll.BInterpol('Base CDI'!$H$4:$H$28,'Base CDI'!$I$4:$I$29,S4009,"Cubic","Extrapolate=Linear","MultiX=Average","Skip=True","Sort=True")</f>
        <v>13.745445514352618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49945</v>
      </c>
      <c r="T4010" s="43">
        <f ca="1">_xll.BInterpol('Base CDI'!$H$4:$H$28,'Base CDI'!$J$4:$J$29,S4010,"Cubic","Extrapolate=Linear","MultiX=Average","Skip=True","Sort=True")</f>
        <v>13.761622092010958</v>
      </c>
      <c r="U4010" s="43">
        <f ca="1">_xll.BInterpol('Base CDI'!$H$4:$H$28,'Base CDI'!$I$4:$I$29,S4010,"Cubic","Extrapolate=Linear","MultiX=Average","Skip=True","Sort=True")</f>
        <v>13.74533956430435</v>
      </c>
    </row>
    <row r="4011" spans="16:21" x14ac:dyDescent="0.25">
      <c r="P4011" s="10">
        <v>40347</v>
      </c>
      <c r="Q4011">
        <v>23.24314</v>
      </c>
      <c r="S4011" s="42">
        <f t="shared" ca="1" si="67"/>
        <v>49946</v>
      </c>
      <c r="T4011" s="43">
        <f ca="1">_xll.BInterpol('Base CDI'!$H$4:$H$28,'Base CDI'!$J$4:$J$29,S4011,"Cubic","Extrapolate=Linear","MultiX=Average","Skip=True","Sort=True")</f>
        <v>13.761513215946875</v>
      </c>
      <c r="U4011" s="43">
        <f ca="1">_xll.BInterpol('Base CDI'!$H$4:$H$28,'Base CDI'!$I$4:$I$29,S4011,"Cubic","Extrapolate=Linear","MultiX=Average","Skip=True","Sort=True")</f>
        <v>13.745233594661224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49947</v>
      </c>
      <c r="T4012" s="43">
        <f ca="1">_xll.BInterpol('Base CDI'!$H$4:$H$28,'Base CDI'!$J$4:$J$29,S4012,"Cubic","Extrapolate=Linear","MultiX=Average","Skip=True","Sort=True")</f>
        <v>13.761404320296084</v>
      </c>
      <c r="U4012" s="43">
        <f ca="1">_xll.BInterpol('Base CDI'!$H$4:$H$28,'Base CDI'!$I$4:$I$29,S4012,"Cubic","Extrapolate=Linear","MultiX=Average","Skip=True","Sort=True")</f>
        <v>13.74512760562525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49948</v>
      </c>
      <c r="T4013" s="43">
        <f ca="1">_xll.BInterpol('Base CDI'!$H$4:$H$28,'Base CDI'!$J$4:$J$29,S4013,"Cubic","Extrapolate=Linear","MultiX=Average","Skip=True","Sort=True")</f>
        <v>13.761295405262613</v>
      </c>
      <c r="U4013" s="43">
        <f ca="1">_xll.BInterpol('Base CDI'!$H$4:$H$28,'Base CDI'!$I$4:$I$29,S4013,"Cubic","Extrapolate=Linear","MultiX=Average","Skip=True","Sort=True")</f>
        <v>13.745021597398434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49949</v>
      </c>
      <c r="T4014" s="43">
        <f ca="1">_xll.BInterpol('Base CDI'!$H$4:$H$28,'Base CDI'!$J$4:$J$29,S4014,"Cubic","Extrapolate=Linear","MultiX=Average","Skip=True","Sort=True")</f>
        <v>13.76118647105049</v>
      </c>
      <c r="U4014" s="43">
        <f ca="1">_xll.BInterpol('Base CDI'!$H$4:$H$28,'Base CDI'!$I$4:$I$29,S4014,"Cubic","Extrapolate=Linear","MultiX=Average","Skip=True","Sort=True")</f>
        <v>13.744915570182787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49950</v>
      </c>
      <c r="T4015" s="43">
        <f ca="1">_xll.BInterpol('Base CDI'!$H$4:$H$28,'Base CDI'!$J$4:$J$29,S4015,"Cubic","Extrapolate=Linear","MultiX=Average","Skip=True","Sort=True")</f>
        <v>13.761077517863741</v>
      </c>
      <c r="U4015" s="43">
        <f ca="1">_xll.BInterpol('Base CDI'!$H$4:$H$28,'Base CDI'!$I$4:$I$29,S4015,"Cubic","Extrapolate=Linear","MultiX=Average","Skip=True","Sort=True")</f>
        <v>13.744809524180319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49951</v>
      </c>
      <c r="T4016" s="43">
        <f ca="1">_xll.BInterpol('Base CDI'!$H$4:$H$28,'Base CDI'!$J$4:$J$29,S4016,"Cubic","Extrapolate=Linear","MultiX=Average","Skip=True","Sort=True")</f>
        <v>13.760968545906399</v>
      </c>
      <c r="U4016" s="43">
        <f ca="1">_xll.BInterpol('Base CDI'!$H$4:$H$28,'Base CDI'!$I$4:$I$29,S4016,"Cubic","Extrapolate=Linear","MultiX=Average","Skip=True","Sort=True")</f>
        <v>13.744703459593035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49952</v>
      </c>
      <c r="T4017" s="43">
        <f ca="1">_xll.BInterpol('Base CDI'!$H$4:$H$28,'Base CDI'!$J$4:$J$29,S4017,"Cubic","Extrapolate=Linear","MultiX=Average","Skip=True","Sort=True")</f>
        <v>13.760859555382488</v>
      </c>
      <c r="U4017" s="43">
        <f ca="1">_xll.BInterpol('Base CDI'!$H$4:$H$28,'Base CDI'!$I$4:$I$29,S4017,"Cubic","Extrapolate=Linear","MultiX=Average","Skip=True","Sort=True")</f>
        <v>13.744597376622949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49953</v>
      </c>
      <c r="T4018" s="43">
        <f ca="1">_xll.BInterpol('Base CDI'!$H$4:$H$28,'Base CDI'!$J$4:$J$29,S4018,"Cubic","Extrapolate=Linear","MultiX=Average","Skip=True","Sort=True")</f>
        <v>13.760750546496039</v>
      </c>
      <c r="U4018" s="43">
        <f ca="1">_xll.BInterpol('Base CDI'!$H$4:$H$28,'Base CDI'!$I$4:$I$29,S4018,"Cubic","Extrapolate=Linear","MultiX=Average","Skip=True","Sort=True")</f>
        <v>13.744491275472065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49954</v>
      </c>
      <c r="T4019" s="43">
        <f ca="1">_xll.BInterpol('Base CDI'!$H$4:$H$28,'Base CDI'!$J$4:$J$29,S4019,"Cubic","Extrapolate=Linear","MultiX=Average","Skip=True","Sort=True")</f>
        <v>13.760641519451077</v>
      </c>
      <c r="U4019" s="43">
        <f ca="1">_xll.BInterpol('Base CDI'!$H$4:$H$28,'Base CDI'!$I$4:$I$29,S4019,"Cubic","Extrapolate=Linear","MultiX=Average","Skip=True","Sort=True")</f>
        <v>13.744385156342394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49955</v>
      </c>
      <c r="T4020" s="43">
        <f ca="1">_xll.BInterpol('Base CDI'!$H$4:$H$28,'Base CDI'!$J$4:$J$29,S4020,"Cubic","Extrapolate=Linear","MultiX=Average","Skip=True","Sort=True")</f>
        <v>13.760532474451635</v>
      </c>
      <c r="U4020" s="43">
        <f ca="1">_xll.BInterpol('Base CDI'!$H$4:$H$28,'Base CDI'!$I$4:$I$29,S4020,"Cubic","Extrapolate=Linear","MultiX=Average","Skip=True","Sort=True")</f>
        <v>13.744279019435945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49956</v>
      </c>
      <c r="T4021" s="43">
        <f ca="1">_xll.BInterpol('Base CDI'!$H$4:$H$28,'Base CDI'!$J$4:$J$29,S4021,"Cubic","Extrapolate=Linear","MultiX=Average","Skip=True","Sort=True")</f>
        <v>13.760423411701737</v>
      </c>
      <c r="U4021" s="43">
        <f ca="1">_xll.BInterpol('Base CDI'!$H$4:$H$28,'Base CDI'!$I$4:$I$29,S4021,"Cubic","Extrapolate=Linear","MultiX=Average","Skip=True","Sort=True")</f>
        <v>13.744172864954727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49957</v>
      </c>
      <c r="T4022" s="43">
        <f ca="1">_xll.BInterpol('Base CDI'!$H$4:$H$28,'Base CDI'!$J$4:$J$29,S4022,"Cubic","Extrapolate=Linear","MultiX=Average","Skip=True","Sort=True")</f>
        <v>13.760314331405413</v>
      </c>
      <c r="U4022" s="43">
        <f ca="1">_xll.BInterpol('Base CDI'!$H$4:$H$28,'Base CDI'!$I$4:$I$29,S4022,"Cubic","Extrapolate=Linear","MultiX=Average","Skip=True","Sort=True")</f>
        <v>13.744066693100748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49958</v>
      </c>
      <c r="T4023" s="43">
        <f ca="1">_xll.BInterpol('Base CDI'!$H$4:$H$28,'Base CDI'!$J$4:$J$29,S4023,"Cubic","Extrapolate=Linear","MultiX=Average","Skip=True","Sort=True")</f>
        <v>13.76020523376669</v>
      </c>
      <c r="U4023" s="43">
        <f ca="1">_xll.BInterpol('Base CDI'!$H$4:$H$28,'Base CDI'!$I$4:$I$29,S4023,"Cubic","Extrapolate=Linear","MultiX=Average","Skip=True","Sort=True")</f>
        <v>13.743960504076018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49959</v>
      </c>
      <c r="T4024" s="43">
        <f ca="1">_xll.BInterpol('Base CDI'!$H$4:$H$28,'Base CDI'!$J$4:$J$29,S4024,"Cubic","Extrapolate=Linear","MultiX=Average","Skip=True","Sort=True")</f>
        <v>13.760096118989598</v>
      </c>
      <c r="U4024" s="43">
        <f ca="1">_xll.BInterpol('Base CDI'!$H$4:$H$28,'Base CDI'!$I$4:$I$29,S4024,"Cubic","Extrapolate=Linear","MultiX=Average","Skip=True","Sort=True")</f>
        <v>13.743854298082544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49960</v>
      </c>
      <c r="T4025" s="43">
        <f ca="1">_xll.BInterpol('Base CDI'!$H$4:$H$28,'Base CDI'!$J$4:$J$29,S4025,"Cubic","Extrapolate=Linear","MultiX=Average","Skip=True","Sort=True")</f>
        <v>13.759986987278163</v>
      </c>
      <c r="U4025" s="43">
        <f ca="1">_xll.BInterpol('Base CDI'!$H$4:$H$28,'Base CDI'!$I$4:$I$29,S4025,"Cubic","Extrapolate=Linear","MultiX=Average","Skip=True","Sort=True")</f>
        <v>13.743748075322337</v>
      </c>
    </row>
    <row r="4026" spans="16:21" x14ac:dyDescent="0.25">
      <c r="P4026" s="10">
        <v>40368</v>
      </c>
      <c r="Q4026">
        <v>23.37707</v>
      </c>
      <c r="S4026" s="42">
        <f t="shared" ca="1" si="67"/>
        <v>49961</v>
      </c>
      <c r="T4026" s="43">
        <f ca="1">_xll.BInterpol('Base CDI'!$H$4:$H$28,'Base CDI'!$J$4:$J$29,S4026,"Cubic","Extrapolate=Linear","MultiX=Average","Skip=True","Sort=True")</f>
        <v>13.759877838836415</v>
      </c>
      <c r="U4026" s="43">
        <f ca="1">_xll.BInterpol('Base CDI'!$H$4:$H$28,'Base CDI'!$I$4:$I$29,S4026,"Cubic","Extrapolate=Linear","MultiX=Average","Skip=True","Sort=True")</f>
        <v>13.743641835997403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49962</v>
      </c>
      <c r="T4027" s="43">
        <f ca="1">_xll.BInterpol('Base CDI'!$H$4:$H$28,'Base CDI'!$J$4:$J$29,S4027,"Cubic","Extrapolate=Linear","MultiX=Average","Skip=True","Sort=True")</f>
        <v>13.759768673868383</v>
      </c>
      <c r="U4027" s="43">
        <f ca="1">_xll.BInterpol('Base CDI'!$H$4:$H$28,'Base CDI'!$I$4:$I$29,S4027,"Cubic","Extrapolate=Linear","MultiX=Average","Skip=True","Sort=True")</f>
        <v>13.743535580309754</v>
      </c>
    </row>
    <row r="4028" spans="16:21" x14ac:dyDescent="0.25">
      <c r="P4028" s="10">
        <v>40372</v>
      </c>
      <c r="Q4028">
        <v>23.395</v>
      </c>
      <c r="S4028" s="42">
        <f t="shared" ca="1" si="67"/>
        <v>49963</v>
      </c>
      <c r="T4028" s="43">
        <f ca="1">_xll.BInterpol('Base CDI'!$H$4:$H$28,'Base CDI'!$J$4:$J$29,S4028,"Cubic","Extrapolate=Linear","MultiX=Average","Skip=True","Sort=True")</f>
        <v>13.759659492578093</v>
      </c>
      <c r="U4028" s="43">
        <f ca="1">_xll.BInterpol('Base CDI'!$H$4:$H$28,'Base CDI'!$I$4:$I$29,S4028,"Cubic","Extrapolate=Linear","MultiX=Average","Skip=True","Sort=True")</f>
        <v>13.743429308461398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49964</v>
      </c>
      <c r="T4029" s="43">
        <f ca="1">_xll.BInterpol('Base CDI'!$H$4:$H$28,'Base CDI'!$J$4:$J$29,S4029,"Cubic","Extrapolate=Linear","MultiX=Average","Skip=True","Sort=True")</f>
        <v>13.759550295169573</v>
      </c>
      <c r="U4029" s="43">
        <f ca="1">_xll.BInterpol('Base CDI'!$H$4:$H$28,'Base CDI'!$I$4:$I$29,S4029,"Cubic","Extrapolate=Linear","MultiX=Average","Skip=True","Sort=True")</f>
        <v>13.743323020654342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49965</v>
      </c>
      <c r="T4030" s="43">
        <f ca="1">_xll.BInterpol('Base CDI'!$H$4:$H$28,'Base CDI'!$J$4:$J$29,S4030,"Cubic","Extrapolate=Linear","MultiX=Average","Skip=True","Sort=True")</f>
        <v>13.759441081846854</v>
      </c>
      <c r="U4030" s="43">
        <f ca="1">_xll.BInterpol('Base CDI'!$H$4:$H$28,'Base CDI'!$I$4:$I$29,S4030,"Cubic","Extrapolate=Linear","MultiX=Average","Skip=True","Sort=True")</f>
        <v>13.743216717090597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49966</v>
      </c>
      <c r="T4031" s="43">
        <f ca="1">_xll.BInterpol('Base CDI'!$H$4:$H$28,'Base CDI'!$J$4:$J$29,S4031,"Cubic","Extrapolate=Linear","MultiX=Average","Skip=True","Sort=True")</f>
        <v>13.759331852813963</v>
      </c>
      <c r="U4031" s="43">
        <f ca="1">_xll.BInterpol('Base CDI'!$H$4:$H$28,'Base CDI'!$I$4:$I$29,S4031,"Cubic","Extrapolate=Linear","MultiX=Average","Skip=True","Sort=True")</f>
        <v>13.74311039797217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49967</v>
      </c>
      <c r="T4032" s="43">
        <f ca="1">_xll.BInterpol('Base CDI'!$H$4:$H$28,'Base CDI'!$J$4:$J$29,S4032,"Cubic","Extrapolate=Linear","MultiX=Average","Skip=True","Sort=True")</f>
        <v>13.759222608274927</v>
      </c>
      <c r="U4032" s="43">
        <f ca="1">_xll.BInterpol('Base CDI'!$H$4:$H$28,'Base CDI'!$I$4:$I$29,S4032,"Cubic","Extrapolate=Linear","MultiX=Average","Skip=True","Sort=True")</f>
        <v>13.743004063501072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49968</v>
      </c>
      <c r="T4033" s="43">
        <f ca="1">_xll.BInterpol('Base CDI'!$H$4:$H$28,'Base CDI'!$J$4:$J$29,S4033,"Cubic","Extrapolate=Linear","MultiX=Average","Skip=True","Sort=True")</f>
        <v>13.759113348433774</v>
      </c>
      <c r="U4033" s="43">
        <f ca="1">_xll.BInterpol('Base CDI'!$H$4:$H$28,'Base CDI'!$I$4:$I$29,S4033,"Cubic","Extrapolate=Linear","MultiX=Average","Skip=True","Sort=True")</f>
        <v>13.74289771387931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49969</v>
      </c>
      <c r="T4034" s="43">
        <f ca="1">_xll.BInterpol('Base CDI'!$H$4:$H$28,'Base CDI'!$J$4:$J$29,S4034,"Cubic","Extrapolate=Linear","MultiX=Average","Skip=True","Sort=True")</f>
        <v>13.759004073494534</v>
      </c>
      <c r="U4034" s="43">
        <f ca="1">_xll.BInterpol('Base CDI'!$H$4:$H$28,'Base CDI'!$I$4:$I$29,S4034,"Cubic","Extrapolate=Linear","MultiX=Average","Skip=True","Sort=True")</f>
        <v>13.742791349308895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49970</v>
      </c>
      <c r="T4035" s="43">
        <f ca="1">_xll.BInterpol('Base CDI'!$H$4:$H$28,'Base CDI'!$J$4:$J$29,S4035,"Cubic","Extrapolate=Linear","MultiX=Average","Skip=True","Sort=True")</f>
        <v>13.758894783661235</v>
      </c>
      <c r="U4035" s="43">
        <f ca="1">_xll.BInterpol('Base CDI'!$H$4:$H$28,'Base CDI'!$I$4:$I$29,S4035,"Cubic","Extrapolate=Linear","MultiX=Average","Skip=True","Sort=True")</f>
        <v>13.742684969991833</v>
      </c>
    </row>
    <row r="4036" spans="16:21" x14ac:dyDescent="0.25">
      <c r="P4036" s="10">
        <v>40382</v>
      </c>
      <c r="Q4036">
        <v>23.46724</v>
      </c>
      <c r="S4036" s="42">
        <f t="shared" ca="1" si="67"/>
        <v>49971</v>
      </c>
      <c r="T4036" s="43">
        <f ca="1">_xll.BInterpol('Base CDI'!$H$4:$H$28,'Base CDI'!$J$4:$J$29,S4036,"Cubic","Extrapolate=Linear","MultiX=Average","Skip=True","Sort=True")</f>
        <v>13.758785479137904</v>
      </c>
      <c r="U4036" s="43">
        <f ca="1">_xll.BInterpol('Base CDI'!$H$4:$H$28,'Base CDI'!$I$4:$I$29,S4036,"Cubic","Extrapolate=Linear","MultiX=Average","Skip=True","Sort=True")</f>
        <v>13.742578576130134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49972</v>
      </c>
      <c r="T4037" s="43">
        <f ca="1">_xll.BInterpol('Base CDI'!$H$4:$H$28,'Base CDI'!$J$4:$J$29,S4037,"Cubic","Extrapolate=Linear","MultiX=Average","Skip=True","Sort=True")</f>
        <v>13.758676160128569</v>
      </c>
      <c r="U4037" s="43">
        <f ca="1">_xll.BInterpol('Base CDI'!$H$4:$H$28,'Base CDI'!$I$4:$I$29,S4037,"Cubic","Extrapolate=Linear","MultiX=Average","Skip=True","Sort=True")</f>
        <v>13.742472167925808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49973</v>
      </c>
      <c r="T4038" s="43">
        <f ca="1">_xll.BInterpol('Base CDI'!$H$4:$H$28,'Base CDI'!$J$4:$J$29,S4038,"Cubic","Extrapolate=Linear","MultiX=Average","Skip=True","Sort=True")</f>
        <v>13.75856682683726</v>
      </c>
      <c r="U4038" s="43">
        <f ca="1">_xll.BInterpol('Base CDI'!$H$4:$H$28,'Base CDI'!$I$4:$I$29,S4038,"Cubic","Extrapolate=Linear","MultiX=Average","Skip=True","Sort=True")</f>
        <v>13.742365745580862</v>
      </c>
    </row>
    <row r="4039" spans="16:21" x14ac:dyDescent="0.25">
      <c r="P4039" s="10">
        <v>40387</v>
      </c>
      <c r="Q4039">
        <v>23.4955</v>
      </c>
      <c r="S4039" s="42">
        <f t="shared" ca="1" si="67"/>
        <v>49974</v>
      </c>
      <c r="T4039" s="43">
        <f ca="1">_xll.BInterpol('Base CDI'!$H$4:$H$28,'Base CDI'!$J$4:$J$29,S4039,"Cubic","Extrapolate=Linear","MultiX=Average","Skip=True","Sort=True")</f>
        <v>13.758457479468005</v>
      </c>
      <c r="U4039" s="43">
        <f ca="1">_xll.BInterpol('Base CDI'!$H$4:$H$28,'Base CDI'!$I$4:$I$29,S4039,"Cubic","Extrapolate=Linear","MultiX=Average","Skip=True","Sort=True")</f>
        <v>13.742259309297307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49975</v>
      </c>
      <c r="T4040" s="43">
        <f ca="1">_xll.BInterpol('Base CDI'!$H$4:$H$28,'Base CDI'!$J$4:$J$29,S4040,"Cubic","Extrapolate=Linear","MultiX=Average","Skip=True","Sort=True")</f>
        <v>13.758348118224831</v>
      </c>
      <c r="U4040" s="43">
        <f ca="1">_xll.BInterpol('Base CDI'!$H$4:$H$28,'Base CDI'!$I$4:$I$29,S4040,"Cubic","Extrapolate=Linear","MultiX=Average","Skip=True","Sort=True")</f>
        <v>13.742152859277148</v>
      </c>
    </row>
    <row r="4041" spans="16:21" x14ac:dyDescent="0.25">
      <c r="P4041" s="10">
        <v>40389</v>
      </c>
      <c r="Q4041">
        <v>23.51435</v>
      </c>
      <c r="S4041" s="42">
        <f t="shared" ca="1" si="67"/>
        <v>49976</v>
      </c>
      <c r="T4041" s="43">
        <f ca="1">_xll.BInterpol('Base CDI'!$H$4:$H$28,'Base CDI'!$J$4:$J$29,S4041,"Cubic","Extrapolate=Linear","MultiX=Average","Skip=True","Sort=True")</f>
        <v>13.758238743311766</v>
      </c>
      <c r="U4041" s="43">
        <f ca="1">_xll.BInterpol('Base CDI'!$H$4:$H$28,'Base CDI'!$I$4:$I$29,S4041,"Cubic","Extrapolate=Linear","MultiX=Average","Skip=True","Sort=True")</f>
        <v>13.742046395722399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49977</v>
      </c>
      <c r="T4042" s="43">
        <f ca="1">_xll.BInterpol('Base CDI'!$H$4:$H$28,'Base CDI'!$J$4:$J$29,S4042,"Cubic","Extrapolate=Linear","MultiX=Average","Skip=True","Sort=True")</f>
        <v>13.758129354932839</v>
      </c>
      <c r="U4042" s="43">
        <f ca="1">_xll.BInterpol('Base CDI'!$H$4:$H$28,'Base CDI'!$I$4:$I$29,S4042,"Cubic","Extrapolate=Linear","MultiX=Average","Skip=True","Sort=True")</f>
        <v>13.741939918835065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49978</v>
      </c>
      <c r="T4043" s="43">
        <f ca="1">_xll.BInterpol('Base CDI'!$H$4:$H$28,'Base CDI'!$J$4:$J$29,S4043,"Cubic","Extrapolate=Linear","MultiX=Average","Skip=True","Sort=True")</f>
        <v>13.758019953292079</v>
      </c>
      <c r="U4043" s="43">
        <f ca="1">_xll.BInterpol('Base CDI'!$H$4:$H$28,'Base CDI'!$I$4:$I$29,S4043,"Cubic","Extrapolate=Linear","MultiX=Average","Skip=True","Sort=True")</f>
        <v>13.741833428817158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49979</v>
      </c>
      <c r="T4044" s="43">
        <f ca="1">_xll.BInterpol('Base CDI'!$H$4:$H$28,'Base CDI'!$J$4:$J$29,S4044,"Cubic","Extrapolate=Linear","MultiX=Average","Skip=True","Sort=True")</f>
        <v>13.757910538593512</v>
      </c>
      <c r="U4044" s="43">
        <f ca="1">_xll.BInterpol('Base CDI'!$H$4:$H$28,'Base CDI'!$I$4:$I$29,S4044,"Cubic","Extrapolate=Linear","MultiX=Average","Skip=True","Sort=True")</f>
        <v>13.741726925870683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49980</v>
      </c>
      <c r="T4045" s="43">
        <f ca="1">_xll.BInterpol('Base CDI'!$H$4:$H$28,'Base CDI'!$J$4:$J$29,S4045,"Cubic","Extrapolate=Linear","MultiX=Average","Skip=True","Sort=True")</f>
        <v>13.75780111104117</v>
      </c>
      <c r="U4045" s="43">
        <f ca="1">_xll.BInterpol('Base CDI'!$H$4:$H$28,'Base CDI'!$I$4:$I$29,S4045,"Cubic","Extrapolate=Linear","MultiX=Average","Skip=True","Sort=True")</f>
        <v>13.741620410197651</v>
      </c>
    </row>
    <row r="4046" spans="16:21" x14ac:dyDescent="0.25">
      <c r="P4046" s="10">
        <v>40396</v>
      </c>
      <c r="Q4046">
        <v>23.56157</v>
      </c>
      <c r="S4046" s="42">
        <f t="shared" ca="1" si="68"/>
        <v>49981</v>
      </c>
      <c r="T4046" s="43">
        <f ca="1">_xll.BInterpol('Base CDI'!$H$4:$H$28,'Base CDI'!$J$4:$J$29,S4046,"Cubic","Extrapolate=Linear","MultiX=Average","Skip=True","Sort=True")</f>
        <v>13.757691670839076</v>
      </c>
      <c r="U4046" s="43">
        <f ca="1">_xll.BInterpol('Base CDI'!$H$4:$H$28,'Base CDI'!$I$4:$I$29,S4046,"Cubic","Extrapolate=Linear","MultiX=Average","Skip=True","Sort=True")</f>
        <v>13.741513882000071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49982</v>
      </c>
      <c r="T4047" s="43">
        <f ca="1">_xll.BInterpol('Base CDI'!$H$4:$H$28,'Base CDI'!$J$4:$J$29,S4047,"Cubic","Extrapolate=Linear","MultiX=Average","Skip=True","Sort=True")</f>
        <v>13.757582218191262</v>
      </c>
      <c r="U4047" s="43">
        <f ca="1">_xll.BInterpol('Base CDI'!$H$4:$H$28,'Base CDI'!$I$4:$I$29,S4047,"Cubic","Extrapolate=Linear","MultiX=Average","Skip=True","Sort=True")</f>
        <v>13.741407341479951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49983</v>
      </c>
      <c r="T4048" s="43">
        <f ca="1">_xll.BInterpol('Base CDI'!$H$4:$H$28,'Base CDI'!$J$4:$J$29,S4048,"Cubic","Extrapolate=Linear","MultiX=Average","Skip=True","Sort=True")</f>
        <v>13.757472753301755</v>
      </c>
      <c r="U4048" s="43">
        <f ca="1">_xll.BInterpol('Base CDI'!$H$4:$H$28,'Base CDI'!$I$4:$I$29,S4048,"Cubic","Extrapolate=Linear","MultiX=Average","Skip=True","Sort=True")</f>
        <v>13.741300788839302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49984</v>
      </c>
      <c r="T4049" s="43">
        <f ca="1">_xll.BInterpol('Base CDI'!$H$4:$H$28,'Base CDI'!$J$4:$J$29,S4049,"Cubic","Extrapolate=Linear","MultiX=Average","Skip=True","Sort=True")</f>
        <v>13.757363276374585</v>
      </c>
      <c r="U4049" s="43">
        <f ca="1">_xll.BInterpol('Base CDI'!$H$4:$H$28,'Base CDI'!$I$4:$I$29,S4049,"Cubic","Extrapolate=Linear","MultiX=Average","Skip=True","Sort=True")</f>
        <v>13.741194224280129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49985</v>
      </c>
      <c r="T4050" s="43">
        <f ca="1">_xll.BInterpol('Base CDI'!$H$4:$H$28,'Base CDI'!$J$4:$J$29,S4050,"Cubic","Extrapolate=Linear","MultiX=Average","Skip=True","Sort=True")</f>
        <v>13.757253787613777</v>
      </c>
      <c r="U4050" s="43">
        <f ca="1">_xll.BInterpol('Base CDI'!$H$4:$H$28,'Base CDI'!$I$4:$I$29,S4050,"Cubic","Extrapolate=Linear","MultiX=Average","Skip=True","Sort=True")</f>
        <v>13.741087648004445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49986</v>
      </c>
      <c r="T4051" s="43">
        <f ca="1">_xll.BInterpol('Base CDI'!$H$4:$H$28,'Base CDI'!$J$4:$J$29,S4051,"Cubic","Extrapolate=Linear","MultiX=Average","Skip=True","Sort=True")</f>
        <v>13.757144287223362</v>
      </c>
      <c r="U4051" s="43">
        <f ca="1">_xll.BInterpol('Base CDI'!$H$4:$H$28,'Base CDI'!$I$4:$I$29,S4051,"Cubic","Extrapolate=Linear","MultiX=Average","Skip=True","Sort=True")</f>
        <v>13.740981060214256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49987</v>
      </c>
      <c r="T4052" s="43">
        <f ca="1">_xll.BInterpol('Base CDI'!$H$4:$H$28,'Base CDI'!$J$4:$J$29,S4052,"Cubic","Extrapolate=Linear","MultiX=Average","Skip=True","Sort=True")</f>
        <v>13.757034775407366</v>
      </c>
      <c r="U4052" s="43">
        <f ca="1">_xll.BInterpol('Base CDI'!$H$4:$H$28,'Base CDI'!$I$4:$I$29,S4052,"Cubic","Extrapolate=Linear","MultiX=Average","Skip=True","Sort=True")</f>
        <v>13.740874461111572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49988</v>
      </c>
      <c r="T4053" s="43">
        <f ca="1">_xll.BInterpol('Base CDI'!$H$4:$H$28,'Base CDI'!$J$4:$J$29,S4053,"Cubic","Extrapolate=Linear","MultiX=Average","Skip=True","Sort=True")</f>
        <v>13.756925252369818</v>
      </c>
      <c r="U4053" s="43">
        <f ca="1">_xll.BInterpol('Base CDI'!$H$4:$H$28,'Base CDI'!$I$4:$I$29,S4053,"Cubic","Extrapolate=Linear","MultiX=Average","Skip=True","Sort=True")</f>
        <v>13.740767850898401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49989</v>
      </c>
      <c r="T4054" s="43">
        <f ca="1">_xll.BInterpol('Base CDI'!$H$4:$H$28,'Base CDI'!$J$4:$J$29,S4054,"Cubic","Extrapolate=Linear","MultiX=Average","Skip=True","Sort=True")</f>
        <v>13.756815718314748</v>
      </c>
      <c r="U4054" s="43">
        <f ca="1">_xll.BInterpol('Base CDI'!$H$4:$H$28,'Base CDI'!$I$4:$I$29,S4054,"Cubic","Extrapolate=Linear","MultiX=Average","Skip=True","Sort=True")</f>
        <v>13.740661229776752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49990</v>
      </c>
      <c r="T4055" s="43">
        <f ca="1">_xll.BInterpol('Base CDI'!$H$4:$H$28,'Base CDI'!$J$4:$J$29,S4055,"Cubic","Extrapolate=Linear","MultiX=Average","Skip=True","Sort=True")</f>
        <v>13.756706173446181</v>
      </c>
      <c r="U4055" s="43">
        <f ca="1">_xll.BInterpol('Base CDI'!$H$4:$H$28,'Base CDI'!$I$4:$I$29,S4055,"Cubic","Extrapolate=Linear","MultiX=Average","Skip=True","Sort=True")</f>
        <v>13.740554597948636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49991</v>
      </c>
      <c r="T4056" s="43">
        <f ca="1">_xll.BInterpol('Base CDI'!$H$4:$H$28,'Base CDI'!$J$4:$J$29,S4056,"Cubic","Extrapolate=Linear","MultiX=Average","Skip=True","Sort=True")</f>
        <v>13.756596617968148</v>
      </c>
      <c r="U4056" s="43">
        <f ca="1">_xll.BInterpol('Base CDI'!$H$4:$H$28,'Base CDI'!$I$4:$I$29,S4056,"Cubic","Extrapolate=Linear","MultiX=Average","Skip=True","Sort=True")</f>
        <v>13.740447955616059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49992</v>
      </c>
      <c r="T4057" s="43">
        <f ca="1">_xll.BInterpol('Base CDI'!$H$4:$H$28,'Base CDI'!$J$4:$J$29,S4057,"Cubic","Extrapolate=Linear","MultiX=Average","Skip=True","Sort=True")</f>
        <v>13.756487052084674</v>
      </c>
      <c r="U4057" s="43">
        <f ca="1">_xll.BInterpol('Base CDI'!$H$4:$H$28,'Base CDI'!$I$4:$I$29,S4057,"Cubic","Extrapolate=Linear","MultiX=Average","Skip=True","Sort=True")</f>
        <v>13.740341302981031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49993</v>
      </c>
      <c r="T4058" s="43">
        <f ca="1">_xll.BInterpol('Base CDI'!$H$4:$H$28,'Base CDI'!$J$4:$J$29,S4058,"Cubic","Extrapolate=Linear","MultiX=Average","Skip=True","Sort=True")</f>
        <v>13.756377475999791</v>
      </c>
      <c r="U4058" s="43">
        <f ca="1">_xll.BInterpol('Base CDI'!$H$4:$H$28,'Base CDI'!$I$4:$I$29,S4058,"Cubic","Extrapolate=Linear","MultiX=Average","Skip=True","Sort=True")</f>
        <v>13.740234640245561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49994</v>
      </c>
      <c r="T4059" s="43">
        <f ca="1">_xll.BInterpol('Base CDI'!$H$4:$H$28,'Base CDI'!$J$4:$J$29,S4059,"Cubic","Extrapolate=Linear","MultiX=Average","Skip=True","Sort=True")</f>
        <v>13.756267889917526</v>
      </c>
      <c r="U4059" s="43">
        <f ca="1">_xll.BInterpol('Base CDI'!$H$4:$H$28,'Base CDI'!$I$4:$I$29,S4059,"Cubic","Extrapolate=Linear","MultiX=Average","Skip=True","Sort=True")</f>
        <v>13.740127967611658</v>
      </c>
    </row>
    <row r="4060" spans="16:21" x14ac:dyDescent="0.25">
      <c r="P4060" s="10">
        <v>40416</v>
      </c>
      <c r="Q4060">
        <v>23.69425</v>
      </c>
      <c r="S4060" s="42">
        <f t="shared" ca="1" si="68"/>
        <v>49995</v>
      </c>
      <c r="T4060" s="43">
        <f ca="1">_xll.BInterpol('Base CDI'!$H$4:$H$28,'Base CDI'!$J$4:$J$29,S4060,"Cubic","Extrapolate=Linear","MultiX=Average","Skip=True","Sort=True")</f>
        <v>13.756158294041906</v>
      </c>
      <c r="U4060" s="43">
        <f ca="1">_xll.BInterpol('Base CDI'!$H$4:$H$28,'Base CDI'!$I$4:$I$29,S4060,"Cubic","Extrapolate=Linear","MultiX=Average","Skip=True","Sort=True")</f>
        <v>13.74002128528133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49996</v>
      </c>
      <c r="T4061" s="43">
        <f ca="1">_xll.BInterpol('Base CDI'!$H$4:$H$28,'Base CDI'!$J$4:$J$29,S4061,"Cubic","Extrapolate=Linear","MultiX=Average","Skip=True","Sort=True")</f>
        <v>13.756048688576961</v>
      </c>
      <c r="U4061" s="43">
        <f ca="1">_xll.BInterpol('Base CDI'!$H$4:$H$28,'Base CDI'!$I$4:$I$29,S4061,"Cubic","Extrapolate=Linear","MultiX=Average","Skip=True","Sort=True")</f>
        <v>13.739914593456586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49997</v>
      </c>
      <c r="T4062" s="43">
        <f ca="1">_xll.BInterpol('Base CDI'!$H$4:$H$28,'Base CDI'!$J$4:$J$29,S4062,"Cubic","Extrapolate=Linear","MultiX=Average","Skip=True","Sort=True")</f>
        <v>13.755939073726717</v>
      </c>
      <c r="U4062" s="43">
        <f ca="1">_xll.BInterpol('Base CDI'!$H$4:$H$28,'Base CDI'!$I$4:$I$29,S4062,"Cubic","Extrapolate=Linear","MultiX=Average","Skip=True","Sort=True")</f>
        <v>13.739807892339435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49998</v>
      </c>
      <c r="T4063" s="43">
        <f ca="1">_xll.BInterpol('Base CDI'!$H$4:$H$28,'Base CDI'!$J$4:$J$29,S4063,"Cubic","Extrapolate=Linear","MultiX=Average","Skip=True","Sort=True")</f>
        <v>13.755829449695204</v>
      </c>
      <c r="U4063" s="43">
        <f ca="1">_xll.BInterpol('Base CDI'!$H$4:$H$28,'Base CDI'!$I$4:$I$29,S4063,"Cubic","Extrapolate=Linear","MultiX=Average","Skip=True","Sort=True")</f>
        <v>13.739701182131887</v>
      </c>
    </row>
    <row r="4064" spans="16:21" x14ac:dyDescent="0.25">
      <c r="P4064" s="10">
        <v>40422</v>
      </c>
      <c r="Q4064">
        <v>23.73227</v>
      </c>
      <c r="S4064" s="42">
        <f t="shared" ca="1" si="68"/>
        <v>49999</v>
      </c>
      <c r="T4064" s="43">
        <f ca="1">_xll.BInterpol('Base CDI'!$H$4:$H$28,'Base CDI'!$J$4:$J$29,S4064,"Cubic","Extrapolate=Linear","MultiX=Average","Skip=True","Sort=True")</f>
        <v>13.755719816686449</v>
      </c>
      <c r="U4064" s="43">
        <f ca="1">_xll.BInterpol('Base CDI'!$H$4:$H$28,'Base CDI'!$I$4:$I$29,S4064,"Cubic","Extrapolate=Linear","MultiX=Average","Skip=True","Sort=True")</f>
        <v>13.739594463035949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50000</v>
      </c>
      <c r="T4065" s="43">
        <f ca="1">_xll.BInterpol('Base CDI'!$H$4:$H$28,'Base CDI'!$J$4:$J$29,S4065,"Cubic","Extrapolate=Linear","MultiX=Average","Skip=True","Sort=True")</f>
        <v>13.755610174904483</v>
      </c>
      <c r="U4065" s="43">
        <f ca="1">_xll.BInterpol('Base CDI'!$H$4:$H$28,'Base CDI'!$I$4:$I$29,S4065,"Cubic","Extrapolate=Linear","MultiX=Average","Skip=True","Sort=True")</f>
        <v>13.739487735253631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50001</v>
      </c>
      <c r="T4066" s="43">
        <f ca="1">_xll.BInterpol('Base CDI'!$H$4:$H$28,'Base CDI'!$J$4:$J$29,S4066,"Cubic","Extrapolate=Linear","MultiX=Average","Skip=True","Sort=True")</f>
        <v>13.75550052455333</v>
      </c>
      <c r="U4066" s="43">
        <f ca="1">_xll.BInterpol('Base CDI'!$H$4:$H$28,'Base CDI'!$I$4:$I$29,S4066,"Cubic","Extrapolate=Linear","MultiX=Average","Skip=True","Sort=True")</f>
        <v>13.739380998986942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50002</v>
      </c>
      <c r="T4067" s="43">
        <f ca="1">_xll.BInterpol('Base CDI'!$H$4:$H$28,'Base CDI'!$J$4:$J$29,S4067,"Cubic","Extrapolate=Linear","MultiX=Average","Skip=True","Sort=True")</f>
        <v>13.75539086583702</v>
      </c>
      <c r="U4067" s="43">
        <f ca="1">_xll.BInterpol('Base CDI'!$H$4:$H$28,'Base CDI'!$I$4:$I$29,S4067,"Cubic","Extrapolate=Linear","MultiX=Average","Skip=True","Sort=True")</f>
        <v>13.739274254437889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50003</v>
      </c>
      <c r="T4068" s="43">
        <f ca="1">_xll.BInterpol('Base CDI'!$H$4:$H$28,'Base CDI'!$J$4:$J$29,S4068,"Cubic","Extrapolate=Linear","MultiX=Average","Skip=True","Sort=True")</f>
        <v>13.755281198959583</v>
      </c>
      <c r="U4068" s="43">
        <f ca="1">_xll.BInterpol('Base CDI'!$H$4:$H$28,'Base CDI'!$I$4:$I$29,S4068,"Cubic","Extrapolate=Linear","MultiX=Average","Skip=True","Sort=True")</f>
        <v>13.739167501808483</v>
      </c>
    </row>
    <row r="4069" spans="16:21" x14ac:dyDescent="0.25">
      <c r="P4069" s="10">
        <v>40430</v>
      </c>
      <c r="Q4069">
        <v>23.77985</v>
      </c>
      <c r="S4069" s="42">
        <f t="shared" ca="1" si="68"/>
        <v>50004</v>
      </c>
      <c r="T4069" s="43">
        <f ca="1">_xll.BInterpol('Base CDI'!$H$4:$H$28,'Base CDI'!$J$4:$J$29,S4069,"Cubic","Extrapolate=Linear","MultiX=Average","Skip=True","Sort=True")</f>
        <v>13.755171524125045</v>
      </c>
      <c r="U4069" s="43">
        <f ca="1">_xll.BInterpol('Base CDI'!$H$4:$H$28,'Base CDI'!$I$4:$I$29,S4069,"Cubic","Extrapolate=Linear","MultiX=Average","Skip=True","Sort=True")</f>
        <v>13.739060741300733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50005</v>
      </c>
      <c r="T4070" s="43">
        <f ca="1">_xll.BInterpol('Base CDI'!$H$4:$H$28,'Base CDI'!$J$4:$J$29,S4070,"Cubic","Extrapolate=Linear","MultiX=Average","Skip=True","Sort=True")</f>
        <v>13.755061841537433</v>
      </c>
      <c r="U4070" s="43">
        <f ca="1">_xll.BInterpol('Base CDI'!$H$4:$H$28,'Base CDI'!$I$4:$I$29,S4070,"Cubic","Extrapolate=Linear","MultiX=Average","Skip=True","Sort=True")</f>
        <v>13.738953973116645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50006</v>
      </c>
      <c r="T4071" s="43">
        <f ca="1">_xll.BInterpol('Base CDI'!$H$4:$H$28,'Base CDI'!$J$4:$J$29,S4071,"Cubic","Extrapolate=Linear","MultiX=Average","Skip=True","Sort=True")</f>
        <v>13.754952151400779</v>
      </c>
      <c r="U4071" s="43">
        <f ca="1">_xll.BInterpol('Base CDI'!$H$4:$H$28,'Base CDI'!$I$4:$I$29,S4071,"Cubic","Extrapolate=Linear","MultiX=Average","Skip=True","Sort=True")</f>
        <v>13.738847197458233</v>
      </c>
    </row>
    <row r="4072" spans="16:21" x14ac:dyDescent="0.25">
      <c r="P4072" s="10">
        <v>40435</v>
      </c>
      <c r="Q4072">
        <v>23.80846</v>
      </c>
      <c r="S4072" s="42">
        <f t="shared" ca="1" si="68"/>
        <v>50007</v>
      </c>
      <c r="T4072" s="43">
        <f ca="1">_xll.BInterpol('Base CDI'!$H$4:$H$28,'Base CDI'!$J$4:$J$29,S4072,"Cubic","Extrapolate=Linear","MultiX=Average","Skip=True","Sort=True")</f>
        <v>13.75484245391911</v>
      </c>
      <c r="U4072" s="43">
        <f ca="1">_xll.BInterpol('Base CDI'!$H$4:$H$28,'Base CDI'!$I$4:$I$29,S4072,"Cubic","Extrapolate=Linear","MultiX=Average","Skip=True","Sort=True")</f>
        <v>13.7387404145275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50008</v>
      </c>
      <c r="T4073" s="43">
        <f ca="1">_xll.BInterpol('Base CDI'!$H$4:$H$28,'Base CDI'!$J$4:$J$29,S4073,"Cubic","Extrapolate=Linear","MultiX=Average","Skip=True","Sort=True")</f>
        <v>13.754732749296451</v>
      </c>
      <c r="U4073" s="43">
        <f ca="1">_xll.BInterpol('Base CDI'!$H$4:$H$28,'Base CDI'!$I$4:$I$29,S4073,"Cubic","Extrapolate=Linear","MultiX=Average","Skip=True","Sort=True")</f>
        <v>13.738633624526457</v>
      </c>
    </row>
    <row r="4074" spans="16:21" x14ac:dyDescent="0.25">
      <c r="P4074" s="10">
        <v>40437</v>
      </c>
      <c r="Q4074">
        <v>23.82751</v>
      </c>
      <c r="S4074" s="42">
        <f t="shared" ca="1" si="68"/>
        <v>50009</v>
      </c>
      <c r="T4074" s="43">
        <f ca="1">_xll.BInterpol('Base CDI'!$H$4:$H$28,'Base CDI'!$J$4:$J$29,S4074,"Cubic","Extrapolate=Linear","MultiX=Average","Skip=True","Sort=True")</f>
        <v>13.754623037736835</v>
      </c>
      <c r="U4074" s="43">
        <f ca="1">_xll.BInterpol('Base CDI'!$H$4:$H$28,'Base CDI'!$I$4:$I$29,S4074,"Cubic","Extrapolate=Linear","MultiX=Average","Skip=True","Sort=True")</f>
        <v>13.738526827657115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50010</v>
      </c>
      <c r="T4075" s="43">
        <f ca="1">_xll.BInterpol('Base CDI'!$H$4:$H$28,'Base CDI'!$J$4:$J$29,S4075,"Cubic","Extrapolate=Linear","MultiX=Average","Skip=True","Sort=True")</f>
        <v>13.754513319444287</v>
      </c>
      <c r="U4075" s="43">
        <f ca="1">_xll.BInterpol('Base CDI'!$H$4:$H$28,'Base CDI'!$I$4:$I$29,S4075,"Cubic","Extrapolate=Linear","MultiX=Average","Skip=True","Sort=True")</f>
        <v>13.738420024121481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50011</v>
      </c>
      <c r="T4076" s="43">
        <f ca="1">_xll.BInterpol('Base CDI'!$H$4:$H$28,'Base CDI'!$J$4:$J$29,S4076,"Cubic","Extrapolate=Linear","MultiX=Average","Skip=True","Sort=True")</f>
        <v>13.754403594622838</v>
      </c>
      <c r="U4076" s="43">
        <f ca="1">_xll.BInterpol('Base CDI'!$H$4:$H$28,'Base CDI'!$I$4:$I$29,S4076,"Cubic","Extrapolate=Linear","MultiX=Average","Skip=True","Sort=True")</f>
        <v>13.738313214121563</v>
      </c>
    </row>
    <row r="4077" spans="16:21" x14ac:dyDescent="0.25">
      <c r="P4077" s="10">
        <v>40442</v>
      </c>
      <c r="Q4077">
        <v>23.85614</v>
      </c>
      <c r="S4077" s="42">
        <f t="shared" ca="1" si="68"/>
        <v>50012</v>
      </c>
      <c r="T4077" s="43">
        <f ca="1">_xll.BInterpol('Base CDI'!$H$4:$H$28,'Base CDI'!$J$4:$J$29,S4077,"Cubic","Extrapolate=Linear","MultiX=Average","Skip=True","Sort=True")</f>
        <v>13.754293863476512</v>
      </c>
      <c r="U4077" s="43">
        <f ca="1">_xll.BInterpol('Base CDI'!$H$4:$H$28,'Base CDI'!$I$4:$I$29,S4077,"Cubic","Extrapolate=Linear","MultiX=Average","Skip=True","Sort=True")</f>
        <v>13.738206397859372</v>
      </c>
    </row>
    <row r="4078" spans="16:21" x14ac:dyDescent="0.25">
      <c r="P4078" s="10">
        <v>40443</v>
      </c>
      <c r="Q4078">
        <v>23.8657</v>
      </c>
      <c r="S4078" s="42">
        <f t="shared" ca="1" si="68"/>
        <v>50013</v>
      </c>
      <c r="T4078" s="43">
        <f ca="1">_xll.BInterpol('Base CDI'!$H$4:$H$28,'Base CDI'!$J$4:$J$29,S4078,"Cubic","Extrapolate=Linear","MultiX=Average","Skip=True","Sort=True")</f>
        <v>13.75418412620934</v>
      </c>
      <c r="U4078" s="43">
        <f ca="1">_xll.BInterpol('Base CDI'!$H$4:$H$28,'Base CDI'!$I$4:$I$29,S4078,"Cubic","Extrapolate=Linear","MultiX=Average","Skip=True","Sort=True")</f>
        <v>13.738099575536914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50014</v>
      </c>
      <c r="T4079" s="43">
        <f ca="1">_xll.BInterpol('Base CDI'!$H$4:$H$28,'Base CDI'!$J$4:$J$29,S4079,"Cubic","Extrapolate=Linear","MultiX=Average","Skip=True","Sort=True")</f>
        <v>13.754074383025351</v>
      </c>
      <c r="U4079" s="43">
        <f ca="1">_xll.BInterpol('Base CDI'!$H$4:$H$28,'Base CDI'!$I$4:$I$29,S4079,"Cubic","Extrapolate=Linear","MultiX=Average","Skip=True","Sort=True")</f>
        <v>13.7379927473562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50015</v>
      </c>
      <c r="T4080" s="43">
        <f ca="1">_xll.BInterpol('Base CDI'!$H$4:$H$28,'Base CDI'!$J$4:$J$29,S4080,"Cubic","Extrapolate=Linear","MultiX=Average","Skip=True","Sort=True")</f>
        <v>13.753964634128572</v>
      </c>
      <c r="U4080" s="43">
        <f ca="1">_xll.BInterpol('Base CDI'!$H$4:$H$28,'Base CDI'!$I$4:$I$29,S4080,"Cubic","Extrapolate=Linear","MultiX=Average","Skip=True","Sort=True")</f>
        <v>13.737885913519239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50016</v>
      </c>
      <c r="T4081" s="43">
        <f ca="1">_xll.BInterpol('Base CDI'!$H$4:$H$28,'Base CDI'!$J$4:$J$29,S4081,"Cubic","Extrapolate=Linear","MultiX=Average","Skip=True","Sort=True")</f>
        <v>13.753854879723029</v>
      </c>
      <c r="U4081" s="43">
        <f ca="1">_xll.BInterpol('Base CDI'!$H$4:$H$28,'Base CDI'!$I$4:$I$29,S4081,"Cubic","Extrapolate=Linear","MultiX=Average","Skip=True","Sort=True")</f>
        <v>13.73777907422804</v>
      </c>
    </row>
    <row r="4082" spans="16:21" x14ac:dyDescent="0.25">
      <c r="P4082" s="10">
        <v>40449</v>
      </c>
      <c r="Q4082">
        <v>23.90399</v>
      </c>
      <c r="S4082" s="42">
        <f t="shared" ca="1" si="68"/>
        <v>50017</v>
      </c>
      <c r="T4082" s="43">
        <f ca="1">_xll.BInterpol('Base CDI'!$H$4:$H$28,'Base CDI'!$J$4:$J$29,S4082,"Cubic","Extrapolate=Linear","MultiX=Average","Skip=True","Sort=True")</f>
        <v>13.753745120012754</v>
      </c>
      <c r="U4082" s="43">
        <f ca="1">_xll.BInterpol('Base CDI'!$H$4:$H$28,'Base CDI'!$I$4:$I$29,S4082,"Cubic","Extrapolate=Linear","MultiX=Average","Skip=True","Sort=True")</f>
        <v>13.737672229684609</v>
      </c>
    </row>
    <row r="4083" spans="16:21" x14ac:dyDescent="0.25">
      <c r="P4083" s="10">
        <v>40450</v>
      </c>
      <c r="Q4083">
        <v>23.91356</v>
      </c>
      <c r="S4083" s="42">
        <f t="shared" ca="1" si="68"/>
        <v>50018</v>
      </c>
      <c r="T4083" s="43">
        <f ca="1">_xll.BInterpol('Base CDI'!$H$4:$H$28,'Base CDI'!$J$4:$J$29,S4083,"Cubic","Extrapolate=Linear","MultiX=Average","Skip=True","Sort=True")</f>
        <v>13.753635355201775</v>
      </c>
      <c r="U4083" s="43">
        <f ca="1">_xll.BInterpol('Base CDI'!$H$4:$H$28,'Base CDI'!$I$4:$I$29,S4083,"Cubic","Extrapolate=Linear","MultiX=Average","Skip=True","Sort=True")</f>
        <v>13.73756538009096</v>
      </c>
    </row>
    <row r="4084" spans="16:21" x14ac:dyDescent="0.25">
      <c r="P4084" s="10">
        <v>40451</v>
      </c>
      <c r="Q4084">
        <v>23.92313</v>
      </c>
      <c r="S4084" s="42">
        <f t="shared" ca="1" si="68"/>
        <v>50019</v>
      </c>
      <c r="T4084" s="43">
        <f ca="1">_xll.BInterpol('Base CDI'!$H$4:$H$28,'Base CDI'!$J$4:$J$29,S4084,"Cubic","Extrapolate=Linear","MultiX=Average","Skip=True","Sort=True")</f>
        <v>13.753525585494117</v>
      </c>
      <c r="U4084" s="43">
        <f ca="1">_xll.BInterpol('Base CDI'!$H$4:$H$28,'Base CDI'!$I$4:$I$29,S4084,"Cubic","Extrapolate=Linear","MultiX=Average","Skip=True","Sort=True")</f>
        <v>13.737458525649096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50020</v>
      </c>
      <c r="T4085" s="43">
        <f ca="1">_xll.BInterpol('Base CDI'!$H$4:$H$28,'Base CDI'!$J$4:$J$29,S4085,"Cubic","Extrapolate=Linear","MultiX=Average","Skip=True","Sort=True")</f>
        <v>13.753415811093809</v>
      </c>
      <c r="U4085" s="43">
        <f ca="1">_xll.BInterpol('Base CDI'!$H$4:$H$28,'Base CDI'!$I$4:$I$29,S4085,"Cubic","Extrapolate=Linear","MultiX=Average","Skip=True","Sort=True")</f>
        <v>13.737351666561029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50021</v>
      </c>
      <c r="T4086" s="43">
        <f ca="1">_xll.BInterpol('Base CDI'!$H$4:$H$28,'Base CDI'!$J$4:$J$29,S4086,"Cubic","Extrapolate=Linear","MultiX=Average","Skip=True","Sort=True")</f>
        <v>13.753306032204883</v>
      </c>
      <c r="U4086" s="43">
        <f ca="1">_xll.BInterpol('Base CDI'!$H$4:$H$28,'Base CDI'!$I$4:$I$29,S4086,"Cubic","Extrapolate=Linear","MultiX=Average","Skip=True","Sort=True")</f>
        <v>13.737244803028767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50022</v>
      </c>
      <c r="T4087" s="43">
        <f ca="1">_xll.BInterpol('Base CDI'!$H$4:$H$28,'Base CDI'!$J$4:$J$29,S4087,"Cubic","Extrapolate=Linear","MultiX=Average","Skip=True","Sort=True")</f>
        <v>13.753196249031364</v>
      </c>
      <c r="U4087" s="43">
        <f ca="1">_xll.BInterpol('Base CDI'!$H$4:$H$28,'Base CDI'!$I$4:$I$29,S4087,"Cubic","Extrapolate=Linear","MultiX=Average","Skip=True","Sort=True")</f>
        <v>13.737137935254321</v>
      </c>
    </row>
    <row r="4088" spans="16:21" x14ac:dyDescent="0.25">
      <c r="P4088" s="10">
        <v>40457</v>
      </c>
      <c r="Q4088">
        <v>23.96153</v>
      </c>
      <c r="S4088" s="42">
        <f t="shared" ca="1" si="68"/>
        <v>50023</v>
      </c>
      <c r="T4088" s="43">
        <f ca="1">_xll.BInterpol('Base CDI'!$H$4:$H$28,'Base CDI'!$J$4:$J$29,S4088,"Cubic","Extrapolate=Linear","MultiX=Average","Skip=True","Sort=True")</f>
        <v>13.753086461777279</v>
      </c>
      <c r="U4088" s="43">
        <f ca="1">_xll.BInterpol('Base CDI'!$H$4:$H$28,'Base CDI'!$I$4:$I$29,S4088,"Cubic","Extrapolate=Linear","MultiX=Average","Skip=True","Sort=True")</f>
        <v>13.737031063439698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50024</v>
      </c>
      <c r="T4089" s="43">
        <f ca="1">_xll.BInterpol('Base CDI'!$H$4:$H$28,'Base CDI'!$J$4:$J$29,S4089,"Cubic","Extrapolate=Linear","MultiX=Average","Skip=True","Sort=True")</f>
        <v>13.75297667064666</v>
      </c>
      <c r="U4089" s="43">
        <f ca="1">_xll.BInterpol('Base CDI'!$H$4:$H$28,'Base CDI'!$I$4:$I$29,S4089,"Cubic","Extrapolate=Linear","MultiX=Average","Skip=True","Sort=True")</f>
        <v>13.736924187786904</v>
      </c>
    </row>
    <row r="4090" spans="16:21" x14ac:dyDescent="0.25">
      <c r="P4090" s="10">
        <v>40459</v>
      </c>
      <c r="Q4090">
        <v>23.98076</v>
      </c>
      <c r="S4090" s="42">
        <f t="shared" ca="1" si="68"/>
        <v>50025</v>
      </c>
      <c r="T4090" s="43">
        <f ca="1">_xll.BInterpol('Base CDI'!$H$4:$H$28,'Base CDI'!$J$4:$J$29,S4090,"Cubic","Extrapolate=Linear","MultiX=Average","Skip=True","Sort=True")</f>
        <v>13.752866875843532</v>
      </c>
      <c r="U4090" s="43">
        <f ca="1">_xll.BInterpol('Base CDI'!$H$4:$H$28,'Base CDI'!$I$4:$I$29,S4090,"Cubic","Extrapolate=Linear","MultiX=Average","Skip=True","Sort=True")</f>
        <v>13.736817308497955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50026</v>
      </c>
      <c r="T4091" s="43">
        <f ca="1">_xll.BInterpol('Base CDI'!$H$4:$H$28,'Base CDI'!$J$4:$J$29,S4091,"Cubic","Extrapolate=Linear","MultiX=Average","Skip=True","Sort=True")</f>
        <v>13.752757077571925</v>
      </c>
      <c r="U4091" s="43">
        <f ca="1">_xll.BInterpol('Base CDI'!$H$4:$H$28,'Base CDI'!$I$4:$I$29,S4091,"Cubic","Extrapolate=Linear","MultiX=Average","Skip=True","Sort=True")</f>
        <v>13.736710425774852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50027</v>
      </c>
      <c r="T4092" s="43">
        <f ca="1">_xll.BInterpol('Base CDI'!$H$4:$H$28,'Base CDI'!$J$4:$J$29,S4092,"Cubic","Extrapolate=Linear","MultiX=Average","Skip=True","Sort=True")</f>
        <v>13.752647276035866</v>
      </c>
      <c r="U4092" s="43">
        <f ca="1">_xll.BInterpol('Base CDI'!$H$4:$H$28,'Base CDI'!$I$4:$I$29,S4092,"Cubic","Extrapolate=Linear","MultiX=Average","Skip=True","Sort=True")</f>
        <v>13.73660353981961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50028</v>
      </c>
      <c r="T4093" s="43">
        <f ca="1">_xll.BInterpol('Base CDI'!$H$4:$H$28,'Base CDI'!$J$4:$J$29,S4093,"Cubic","Extrapolate=Linear","MultiX=Average","Skip=True","Sort=True")</f>
        <v>13.752537471439384</v>
      </c>
      <c r="U4093" s="43">
        <f ca="1">_xll.BInterpol('Base CDI'!$H$4:$H$28,'Base CDI'!$I$4:$I$29,S4093,"Cubic","Extrapolate=Linear","MultiX=Average","Skip=True","Sort=True")</f>
        <v>13.736496650834233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50029</v>
      </c>
      <c r="T4094" s="43">
        <f ca="1">_xll.BInterpol('Base CDI'!$H$4:$H$28,'Base CDI'!$J$4:$J$29,S4094,"Cubic","Extrapolate=Linear","MultiX=Average","Skip=True","Sort=True")</f>
        <v>13.752427663986508</v>
      </c>
      <c r="U4094" s="43">
        <f ca="1">_xll.BInterpol('Base CDI'!$H$4:$H$28,'Base CDI'!$I$4:$I$29,S4094,"Cubic","Extrapolate=Linear","MultiX=Average","Skip=True","Sort=True")</f>
        <v>13.736389759020735</v>
      </c>
    </row>
    <row r="4095" spans="16:21" x14ac:dyDescent="0.25">
      <c r="P4095" s="10">
        <v>40469</v>
      </c>
      <c r="Q4095">
        <v>24.02891</v>
      </c>
      <c r="S4095" s="42">
        <f t="shared" ca="1" si="68"/>
        <v>50030</v>
      </c>
      <c r="T4095" s="43">
        <f ca="1">_xll.BInterpol('Base CDI'!$H$4:$H$28,'Base CDI'!$J$4:$J$29,S4095,"Cubic","Extrapolate=Linear","MultiX=Average","Skip=True","Sort=True")</f>
        <v>13.752317853881262</v>
      </c>
      <c r="U4095" s="43">
        <f ca="1">_xll.BInterpol('Base CDI'!$H$4:$H$28,'Base CDI'!$I$4:$I$29,S4095,"Cubic","Extrapolate=Linear","MultiX=Average","Skip=True","Sort=True")</f>
        <v>13.736282864581121</v>
      </c>
    </row>
    <row r="4096" spans="16:21" x14ac:dyDescent="0.25">
      <c r="P4096" s="10">
        <v>40470</v>
      </c>
      <c r="Q4096">
        <v>24.03856</v>
      </c>
      <c r="S4096" s="42">
        <f t="shared" ca="1" si="68"/>
        <v>50031</v>
      </c>
      <c r="T4096" s="43">
        <f ca="1">_xll.BInterpol('Base CDI'!$H$4:$H$28,'Base CDI'!$J$4:$J$29,S4096,"Cubic","Extrapolate=Linear","MultiX=Average","Skip=True","Sort=True")</f>
        <v>13.75220804132768</v>
      </c>
      <c r="U4096" s="43">
        <f ca="1">_xll.BInterpol('Base CDI'!$H$4:$H$28,'Base CDI'!$I$4:$I$29,S4096,"Cubic","Extrapolate=Linear","MultiX=Average","Skip=True","Sort=True")</f>
        <v>13.736175967717401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50032</v>
      </c>
      <c r="T4097" s="43">
        <f ca="1">_xll.BInterpol('Base CDI'!$H$4:$H$28,'Base CDI'!$J$4:$J$29,S4097,"Cubic","Extrapolate=Linear","MultiX=Average","Skip=True","Sort=True")</f>
        <v>13.752098226529789</v>
      </c>
      <c r="U4097" s="43">
        <f ca="1">_xll.BInterpol('Base CDI'!$H$4:$H$28,'Base CDI'!$I$4:$I$29,S4097,"Cubic","Extrapolate=Linear","MultiX=Average","Skip=True","Sort=True")</f>
        <v>13.736069068631583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50033</v>
      </c>
      <c r="T4098" s="43">
        <f ca="1">_xll.BInterpol('Base CDI'!$H$4:$H$28,'Base CDI'!$J$4:$J$29,S4098,"Cubic","Extrapolate=Linear","MultiX=Average","Skip=True","Sort=True")</f>
        <v>13.751988409691613</v>
      </c>
      <c r="U4098" s="43">
        <f ca="1">_xll.BInterpol('Base CDI'!$H$4:$H$28,'Base CDI'!$I$4:$I$29,S4098,"Cubic","Extrapolate=Linear","MultiX=Average","Skip=True","Sort=True")</f>
        <v>13.735962167525676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50034</v>
      </c>
      <c r="T4099" s="43">
        <f ca="1">_xll.BInterpol('Base CDI'!$H$4:$H$28,'Base CDI'!$J$4:$J$29,S4099,"Cubic","Extrapolate=Linear","MultiX=Average","Skip=True","Sort=True")</f>
        <v>13.751878591017185</v>
      </c>
      <c r="U4099" s="43">
        <f ca="1">_xll.BInterpol('Base CDI'!$H$4:$H$28,'Base CDI'!$I$4:$I$29,S4099,"Cubic","Extrapolate=Linear","MultiX=Average","Skip=True","Sort=True")</f>
        <v>13.735855264601691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50035</v>
      </c>
      <c r="T4100" s="43">
        <f ca="1">_xll.BInterpol('Base CDI'!$H$4:$H$28,'Base CDI'!$J$4:$J$29,S4100,"Cubic","Extrapolate=Linear","MultiX=Average","Skip=True","Sort=True")</f>
        <v>13.75176877071053</v>
      </c>
      <c r="U4100" s="43">
        <f ca="1">_xll.BInterpol('Base CDI'!$H$4:$H$28,'Base CDI'!$I$4:$I$29,S4100,"Cubic","Extrapolate=Linear","MultiX=Average","Skip=True","Sort=True")</f>
        <v>13.735748360061633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50036</v>
      </c>
      <c r="T4101" s="43">
        <f ca="1">_xll.BInterpol('Base CDI'!$H$4:$H$28,'Base CDI'!$J$4:$J$29,S4101,"Cubic","Extrapolate=Linear","MultiX=Average","Skip=True","Sort=True")</f>
        <v>13.751658948975678</v>
      </c>
      <c r="U4101" s="43">
        <f ca="1">_xll.BInterpol('Base CDI'!$H$4:$H$28,'Base CDI'!$I$4:$I$29,S4101,"Cubic","Extrapolate=Linear","MultiX=Average","Skip=True","Sort=True")</f>
        <v>13.735641454107515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50037</v>
      </c>
      <c r="T4102" s="43">
        <f ca="1">_xll.BInterpol('Base CDI'!$H$4:$H$28,'Base CDI'!$J$4:$J$29,S4102,"Cubic","Extrapolate=Linear","MultiX=Average","Skip=True","Sort=True")</f>
        <v>13.751549126016657</v>
      </c>
      <c r="U4102" s="43">
        <f ca="1">_xll.BInterpol('Base CDI'!$H$4:$H$28,'Base CDI'!$I$4:$I$29,S4102,"Cubic","Extrapolate=Linear","MultiX=Average","Skip=True","Sort=True")</f>
        <v>13.735534546941343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50038</v>
      </c>
      <c r="T4103" s="43">
        <f ca="1">_xll.BInterpol('Base CDI'!$H$4:$H$28,'Base CDI'!$J$4:$J$29,S4103,"Cubic","Extrapolate=Linear","MultiX=Average","Skip=True","Sort=True")</f>
        <v>13.751439302037495</v>
      </c>
      <c r="U4103" s="43">
        <f ca="1">_xll.BInterpol('Base CDI'!$H$4:$H$28,'Base CDI'!$I$4:$I$29,S4103,"Cubic","Extrapolate=Linear","MultiX=Average","Skip=True","Sort=True")</f>
        <v>13.735427638765128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50039</v>
      </c>
      <c r="T4104" s="43">
        <f ca="1">_xll.BInterpol('Base CDI'!$H$4:$H$28,'Base CDI'!$J$4:$J$29,S4104,"Cubic","Extrapolate=Linear","MultiX=Average","Skip=True","Sort=True")</f>
        <v>13.751329477242219</v>
      </c>
      <c r="U4104" s="43">
        <f ca="1">_xll.BInterpol('Base CDI'!$H$4:$H$28,'Base CDI'!$I$4:$I$29,S4104,"Cubic","Extrapolate=Linear","MultiX=Average","Skip=True","Sort=True")</f>
        <v>13.735320729780877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50040</v>
      </c>
      <c r="T4105" s="43">
        <f ca="1">_xll.BInterpol('Base CDI'!$H$4:$H$28,'Base CDI'!$J$4:$J$29,S4105,"Cubic","Extrapolate=Linear","MultiX=Average","Skip=True","Sort=True")</f>
        <v>13.751219651834861</v>
      </c>
      <c r="U4105" s="43">
        <f ca="1">_xll.BInterpol('Base CDI'!$H$4:$H$28,'Base CDI'!$I$4:$I$29,S4105,"Cubic","Extrapolate=Linear","MultiX=Average","Skip=True","Sort=True")</f>
        <v>13.7352138201906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50041</v>
      </c>
      <c r="T4106" s="43">
        <f ca="1">_xll.BInterpol('Base CDI'!$H$4:$H$28,'Base CDI'!$J$4:$J$29,S4106,"Cubic","Extrapolate=Linear","MultiX=Average","Skip=True","Sort=True")</f>
        <v>13.751109826019444</v>
      </c>
      <c r="U4106" s="43">
        <f ca="1">_xll.BInterpol('Base CDI'!$H$4:$H$28,'Base CDI'!$I$4:$I$29,S4106,"Cubic","Extrapolate=Linear","MultiX=Average","Skip=True","Sort=True")</f>
        <v>13.735106910196304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50042</v>
      </c>
      <c r="T4107" s="43">
        <f ca="1">_xll.BInterpol('Base CDI'!$H$4:$H$28,'Base CDI'!$J$4:$J$29,S4107,"Cubic","Extrapolate=Linear","MultiX=Average","Skip=True","Sort=True")</f>
        <v>13.750999999999999</v>
      </c>
      <c r="U4107" s="43">
        <f ca="1">_xll.BInterpol('Base CDI'!$H$4:$H$28,'Base CDI'!$I$4:$I$29,S4107,"Cubic","Extrapolate=Linear","MultiX=Average","Skip=True","Sort=True")</f>
        <v>13.734999999999999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50043</v>
      </c>
      <c r="T4108" s="43">
        <f ca="1">_xll.BInterpol('Base CDI'!$H$4:$H$28,'Base CDI'!$J$4:$J$29,S4108,"Cubic","Extrapolate=Linear","MultiX=Average","Skip=True","Sort=True")</f>
        <v>13.750908344733242</v>
      </c>
      <c r="U4108" s="43">
        <f ca="1">_xll.BInterpol('Base CDI'!$H$4:$H$28,'Base CDI'!$I$4:$I$29,S4108,"Cubic","Extrapolate=Linear","MultiX=Average","Skip=True","Sort=True")</f>
        <v>13.734911080711354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50044</v>
      </c>
      <c r="T4109" s="43">
        <f ca="1">_xll.BInterpol('Base CDI'!$H$4:$H$28,'Base CDI'!$J$4:$J$29,S4109,"Cubic","Extrapolate=Linear","MultiX=Average","Skip=True","Sort=True")</f>
        <v>13.750816689466484</v>
      </c>
      <c r="U4109" s="43">
        <f ca="1">_xll.BInterpol('Base CDI'!$H$4:$H$28,'Base CDI'!$I$4:$I$29,S4109,"Cubic","Extrapolate=Linear","MultiX=Average","Skip=True","Sort=True")</f>
        <v>13.734822161422708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50045</v>
      </c>
      <c r="T4110" s="43">
        <f ca="1">_xll.BInterpol('Base CDI'!$H$4:$H$28,'Base CDI'!$J$4:$J$29,S4110,"Cubic","Extrapolate=Linear","MultiX=Average","Skip=True","Sort=True")</f>
        <v>13.750725034199727</v>
      </c>
      <c r="U4110" s="43">
        <f ca="1">_xll.BInterpol('Base CDI'!$H$4:$H$28,'Base CDI'!$I$4:$I$29,S4110,"Cubic","Extrapolate=Linear","MultiX=Average","Skip=True","Sort=True")</f>
        <v>13.734733242134062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50046</v>
      </c>
      <c r="T4111" s="43">
        <f ca="1">_xll.BInterpol('Base CDI'!$H$4:$H$28,'Base CDI'!$J$4:$J$29,S4111,"Cubic","Extrapolate=Linear","MultiX=Average","Skip=True","Sort=True")</f>
        <v>13.750633378932967</v>
      </c>
      <c r="U4111" s="43">
        <f ca="1">_xll.BInterpol('Base CDI'!$H$4:$H$28,'Base CDI'!$I$4:$I$29,S4111,"Cubic","Extrapolate=Linear","MultiX=Average","Skip=True","Sort=True")</f>
        <v>13.734644322845417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50047</v>
      </c>
      <c r="T4112" s="43">
        <f ca="1">_xll.BInterpol('Base CDI'!$H$4:$H$28,'Base CDI'!$J$4:$J$29,S4112,"Cubic","Extrapolate=Linear","MultiX=Average","Skip=True","Sort=True")</f>
        <v>13.75054172366621</v>
      </c>
      <c r="U4112" s="43">
        <f ca="1">_xll.BInterpol('Base CDI'!$H$4:$H$28,'Base CDI'!$I$4:$I$29,S4112,"Cubic","Extrapolate=Linear","MultiX=Average","Skip=True","Sort=True")</f>
        <v>13.734555403556771</v>
      </c>
    </row>
    <row r="4113" spans="16:21" x14ac:dyDescent="0.25">
      <c r="P4113" s="10">
        <v>40494</v>
      </c>
      <c r="Q4113">
        <v>24.20307</v>
      </c>
      <c r="S4113" s="42">
        <f t="shared" ca="1" si="69"/>
        <v>50048</v>
      </c>
      <c r="T4113" s="43">
        <f ca="1">_xll.BInterpol('Base CDI'!$H$4:$H$28,'Base CDI'!$J$4:$J$29,S4113,"Cubic","Extrapolate=Linear","MultiX=Average","Skip=True","Sort=True")</f>
        <v>13.750450068399452</v>
      </c>
      <c r="U4113" s="43">
        <f ca="1">_xll.BInterpol('Base CDI'!$H$4:$H$28,'Base CDI'!$I$4:$I$29,S4113,"Cubic","Extrapolate=Linear","MultiX=Average","Skip=True","Sort=True")</f>
        <v>13.734466484268125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50049</v>
      </c>
      <c r="T4114" s="43">
        <f ca="1">_xll.BInterpol('Base CDI'!$H$4:$H$28,'Base CDI'!$J$4:$J$29,S4114,"Cubic","Extrapolate=Linear","MultiX=Average","Skip=True","Sort=True")</f>
        <v>13.750358413132695</v>
      </c>
      <c r="U4114" s="43">
        <f ca="1">_xll.BInterpol('Base CDI'!$H$4:$H$28,'Base CDI'!$I$4:$I$29,S4114,"Cubic","Extrapolate=Linear","MultiX=Average","Skip=True","Sort=True")</f>
        <v>13.73437756497948</v>
      </c>
    </row>
    <row r="4115" spans="16:21" x14ac:dyDescent="0.25">
      <c r="P4115" s="10">
        <v>40499</v>
      </c>
      <c r="Q4115">
        <v>24.2225</v>
      </c>
      <c r="S4115" s="42">
        <f t="shared" ca="1" si="69"/>
        <v>50050</v>
      </c>
      <c r="T4115" s="43">
        <f ca="1">_xll.BInterpol('Base CDI'!$H$4:$H$28,'Base CDI'!$J$4:$J$29,S4115,"Cubic","Extrapolate=Linear","MultiX=Average","Skip=True","Sort=True")</f>
        <v>13.750266757865937</v>
      </c>
      <c r="U4115" s="43">
        <f ca="1">_xll.BInterpol('Base CDI'!$H$4:$H$28,'Base CDI'!$I$4:$I$29,S4115,"Cubic","Extrapolate=Linear","MultiX=Average","Skip=True","Sort=True")</f>
        <v>13.734288645690834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50051</v>
      </c>
      <c r="T4116" s="43">
        <f ca="1">_xll.BInterpol('Base CDI'!$H$4:$H$28,'Base CDI'!$J$4:$J$29,S4116,"Cubic","Extrapolate=Linear","MultiX=Average","Skip=True","Sort=True")</f>
        <v>13.750175102599179</v>
      </c>
      <c r="U4116" s="43">
        <f ca="1">_xll.BInterpol('Base CDI'!$H$4:$H$28,'Base CDI'!$I$4:$I$29,S4116,"Cubic","Extrapolate=Linear","MultiX=Average","Skip=True","Sort=True")</f>
        <v>13.734199726402188</v>
      </c>
    </row>
    <row r="4117" spans="16:21" x14ac:dyDescent="0.25">
      <c r="P4117" s="10">
        <v>40501</v>
      </c>
      <c r="Q4117">
        <v>24.24194</v>
      </c>
      <c r="S4117" s="42">
        <f t="shared" ca="1" si="69"/>
        <v>50052</v>
      </c>
      <c r="T4117" s="43">
        <f ca="1">_xll.BInterpol('Base CDI'!$H$4:$H$28,'Base CDI'!$J$4:$J$29,S4117,"Cubic","Extrapolate=Linear","MultiX=Average","Skip=True","Sort=True")</f>
        <v>13.75008344733242</v>
      </c>
      <c r="U4117" s="43">
        <f ca="1">_xll.BInterpol('Base CDI'!$H$4:$H$28,'Base CDI'!$I$4:$I$29,S4117,"Cubic","Extrapolate=Linear","MultiX=Average","Skip=True","Sort=True")</f>
        <v>13.734110807113543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50053</v>
      </c>
      <c r="T4118" s="43">
        <f ca="1">_xll.BInterpol('Base CDI'!$H$4:$H$28,'Base CDI'!$J$4:$J$29,S4118,"Cubic","Extrapolate=Linear","MultiX=Average","Skip=True","Sort=True")</f>
        <v>13.749991792065662</v>
      </c>
      <c r="U4118" s="43">
        <f ca="1">_xll.BInterpol('Base CDI'!$H$4:$H$28,'Base CDI'!$I$4:$I$29,S4118,"Cubic","Extrapolate=Linear","MultiX=Average","Skip=True","Sort=True")</f>
        <v>13.734021887824897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50054</v>
      </c>
      <c r="T4119" s="43">
        <f ca="1">_xll.BInterpol('Base CDI'!$H$4:$H$28,'Base CDI'!$J$4:$J$29,S4119,"Cubic","Extrapolate=Linear","MultiX=Average","Skip=True","Sort=True")</f>
        <v>13.749900136798905</v>
      </c>
      <c r="U4119" s="43">
        <f ca="1">_xll.BInterpol('Base CDI'!$H$4:$H$28,'Base CDI'!$I$4:$I$29,S4119,"Cubic","Extrapolate=Linear","MultiX=Average","Skip=True","Sort=True")</f>
        <v>13.733932968536251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50055</v>
      </c>
      <c r="T4120" s="43">
        <f ca="1">_xll.BInterpol('Base CDI'!$H$4:$H$28,'Base CDI'!$J$4:$J$29,S4120,"Cubic","Extrapolate=Linear","MultiX=Average","Skip=True","Sort=True")</f>
        <v>13.749808481532147</v>
      </c>
      <c r="U4120" s="43">
        <f ca="1">_xll.BInterpol('Base CDI'!$H$4:$H$28,'Base CDI'!$I$4:$I$29,S4120,"Cubic","Extrapolate=Linear","MultiX=Average","Skip=True","Sort=True")</f>
        <v>13.733844049247605</v>
      </c>
    </row>
    <row r="4121" spans="16:21" x14ac:dyDescent="0.25">
      <c r="P4121" s="10">
        <v>40507</v>
      </c>
      <c r="Q4121">
        <v>24.28088</v>
      </c>
      <c r="S4121" s="42">
        <f t="shared" ca="1" si="69"/>
        <v>50056</v>
      </c>
      <c r="T4121" s="43">
        <f ca="1">_xll.BInterpol('Base CDI'!$H$4:$H$28,'Base CDI'!$J$4:$J$29,S4121,"Cubic","Extrapolate=Linear","MultiX=Average","Skip=True","Sort=True")</f>
        <v>13.74971682626539</v>
      </c>
      <c r="U4121" s="43">
        <f ca="1">_xll.BInterpol('Base CDI'!$H$4:$H$28,'Base CDI'!$I$4:$I$29,S4121,"Cubic","Extrapolate=Linear","MultiX=Average","Skip=True","Sort=True")</f>
        <v>13.73375512995896</v>
      </c>
    </row>
    <row r="4122" spans="16:21" x14ac:dyDescent="0.25">
      <c r="P4122" s="10">
        <v>40508</v>
      </c>
      <c r="Q4122">
        <v>24.29063</v>
      </c>
      <c r="S4122" s="42">
        <f t="shared" ca="1" si="69"/>
        <v>50057</v>
      </c>
      <c r="T4122" s="43">
        <f ca="1">_xll.BInterpol('Base CDI'!$H$4:$H$28,'Base CDI'!$J$4:$J$29,S4122,"Cubic","Extrapolate=Linear","MultiX=Average","Skip=True","Sort=True")</f>
        <v>13.749625170998632</v>
      </c>
      <c r="U4122" s="43">
        <f ca="1">_xll.BInterpol('Base CDI'!$H$4:$H$28,'Base CDI'!$I$4:$I$29,S4122,"Cubic","Extrapolate=Linear","MultiX=Average","Skip=True","Sort=True")</f>
        <v>13.733666210670314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50058</v>
      </c>
      <c r="T4123" s="43">
        <f ca="1">_xll.BInterpol('Base CDI'!$H$4:$H$28,'Base CDI'!$J$4:$J$29,S4123,"Cubic","Extrapolate=Linear","MultiX=Average","Skip=True","Sort=True")</f>
        <v>13.749533515731873</v>
      </c>
      <c r="U4123" s="43">
        <f ca="1">_xll.BInterpol('Base CDI'!$H$4:$H$28,'Base CDI'!$I$4:$I$29,S4123,"Cubic","Extrapolate=Linear","MultiX=Average","Skip=True","Sort=True")</f>
        <v>13.733577291381668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50059</v>
      </c>
      <c r="T4124" s="43">
        <f ca="1">_xll.BInterpol('Base CDI'!$H$4:$H$28,'Base CDI'!$J$4:$J$29,S4124,"Cubic","Extrapolate=Linear","MultiX=Average","Skip=True","Sort=True")</f>
        <v>13.749441860465115</v>
      </c>
      <c r="U4124" s="43">
        <f ca="1">_xll.BInterpol('Base CDI'!$H$4:$H$28,'Base CDI'!$I$4:$I$29,S4124,"Cubic","Extrapolate=Linear","MultiX=Average","Skip=True","Sort=True")</f>
        <v>13.733488372093023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50060</v>
      </c>
      <c r="T4125" s="43">
        <f ca="1">_xll.BInterpol('Base CDI'!$H$4:$H$28,'Base CDI'!$J$4:$J$29,S4125,"Cubic","Extrapolate=Linear","MultiX=Average","Skip=True","Sort=True")</f>
        <v>13.749350205198358</v>
      </c>
      <c r="U4125" s="43">
        <f ca="1">_xll.BInterpol('Base CDI'!$H$4:$H$28,'Base CDI'!$I$4:$I$29,S4125,"Cubic","Extrapolate=Linear","MultiX=Average","Skip=True","Sort=True")</f>
        <v>13.733399452804377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50061</v>
      </c>
      <c r="T4126" s="43">
        <f ca="1">_xll.BInterpol('Base CDI'!$H$4:$H$28,'Base CDI'!$J$4:$J$29,S4126,"Cubic","Extrapolate=Linear","MultiX=Average","Skip=True","Sort=True")</f>
        <v>13.7492585499316</v>
      </c>
      <c r="U4126" s="43">
        <f ca="1">_xll.BInterpol('Base CDI'!$H$4:$H$28,'Base CDI'!$I$4:$I$29,S4126,"Cubic","Extrapolate=Linear","MultiX=Average","Skip=True","Sort=True")</f>
        <v>13.733310533515731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50062</v>
      </c>
      <c r="T4127" s="43">
        <f ca="1">_xll.BInterpol('Base CDI'!$H$4:$H$28,'Base CDI'!$J$4:$J$29,S4127,"Cubic","Extrapolate=Linear","MultiX=Average","Skip=True","Sort=True")</f>
        <v>13.749166894664842</v>
      </c>
      <c r="U4127" s="43">
        <f ca="1">_xll.BInterpol('Base CDI'!$H$4:$H$28,'Base CDI'!$I$4:$I$29,S4127,"Cubic","Extrapolate=Linear","MultiX=Average","Skip=True","Sort=True")</f>
        <v>13.733221614227086</v>
      </c>
    </row>
    <row r="4128" spans="16:21" x14ac:dyDescent="0.25">
      <c r="P4128" s="10">
        <v>40518</v>
      </c>
      <c r="Q4128">
        <v>24.34918</v>
      </c>
      <c r="S4128" s="42">
        <f t="shared" ca="1" si="69"/>
        <v>50063</v>
      </c>
      <c r="T4128" s="43">
        <f ca="1">_xll.BInterpol('Base CDI'!$H$4:$H$28,'Base CDI'!$J$4:$J$29,S4128,"Cubic","Extrapolate=Linear","MultiX=Average","Skip=True","Sort=True")</f>
        <v>13.749075239398085</v>
      </c>
      <c r="U4128" s="43">
        <f ca="1">_xll.BInterpol('Base CDI'!$H$4:$H$28,'Base CDI'!$I$4:$I$29,S4128,"Cubic","Extrapolate=Linear","MultiX=Average","Skip=True","Sort=True")</f>
        <v>13.73313269493844</v>
      </c>
    </row>
    <row r="4129" spans="16:21" x14ac:dyDescent="0.25">
      <c r="P4129" s="10">
        <v>40519</v>
      </c>
      <c r="Q4129">
        <v>24.35895</v>
      </c>
      <c r="S4129" s="42">
        <f t="shared" ca="1" si="69"/>
        <v>50064</v>
      </c>
      <c r="T4129" s="43">
        <f ca="1">_xll.BInterpol('Base CDI'!$H$4:$H$28,'Base CDI'!$J$4:$J$29,S4129,"Cubic","Extrapolate=Linear","MultiX=Average","Skip=True","Sort=True")</f>
        <v>13.748983584131327</v>
      </c>
      <c r="U4129" s="43">
        <f ca="1">_xll.BInterpol('Base CDI'!$H$4:$H$28,'Base CDI'!$I$4:$I$29,S4129,"Cubic","Extrapolate=Linear","MultiX=Average","Skip=True","Sort=True")</f>
        <v>13.733043775649794</v>
      </c>
    </row>
    <row r="4130" spans="16:21" x14ac:dyDescent="0.25">
      <c r="P4130" s="10">
        <v>40520</v>
      </c>
      <c r="Q4130">
        <v>24.36872</v>
      </c>
      <c r="S4130" s="42">
        <f t="shared" ca="1" si="69"/>
        <v>50065</v>
      </c>
      <c r="T4130" s="43">
        <f ca="1">_xll.BInterpol('Base CDI'!$H$4:$H$28,'Base CDI'!$J$4:$J$29,S4130,"Cubic","Extrapolate=Linear","MultiX=Average","Skip=True","Sort=True")</f>
        <v>13.748891928864568</v>
      </c>
      <c r="U4130" s="43">
        <f ca="1">_xll.BInterpol('Base CDI'!$H$4:$H$28,'Base CDI'!$I$4:$I$29,S4130,"Cubic","Extrapolate=Linear","MultiX=Average","Skip=True","Sort=True")</f>
        <v>13.732954856361149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50066</v>
      </c>
      <c r="T4131" s="43">
        <f ca="1">_xll.BInterpol('Base CDI'!$H$4:$H$28,'Base CDI'!$J$4:$J$29,S4131,"Cubic","Extrapolate=Linear","MultiX=Average","Skip=True","Sort=True")</f>
        <v>13.74880027359781</v>
      </c>
      <c r="U4131" s="43">
        <f ca="1">_xll.BInterpol('Base CDI'!$H$4:$H$28,'Base CDI'!$I$4:$I$29,S4131,"Cubic","Extrapolate=Linear","MultiX=Average","Skip=True","Sort=True")</f>
        <v>13.732865937072503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50067</v>
      </c>
      <c r="T4132" s="43">
        <f ca="1">_xll.BInterpol('Base CDI'!$H$4:$H$28,'Base CDI'!$J$4:$J$29,S4132,"Cubic","Extrapolate=Linear","MultiX=Average","Skip=True","Sort=True")</f>
        <v>13.748708618331053</v>
      </c>
      <c r="U4132" s="43">
        <f ca="1">_xll.BInterpol('Base CDI'!$H$4:$H$28,'Base CDI'!$I$4:$I$29,S4132,"Cubic","Extrapolate=Linear","MultiX=Average","Skip=True","Sort=True")</f>
        <v>13.732777017783857</v>
      </c>
    </row>
    <row r="4133" spans="16:21" x14ac:dyDescent="0.25">
      <c r="P4133" s="10">
        <v>40525</v>
      </c>
      <c r="Q4133">
        <v>24.39808</v>
      </c>
      <c r="S4133" s="42">
        <f t="shared" ca="1" si="69"/>
        <v>50068</v>
      </c>
      <c r="T4133" s="43">
        <f ca="1">_xll.BInterpol('Base CDI'!$H$4:$H$28,'Base CDI'!$J$4:$J$29,S4133,"Cubic","Extrapolate=Linear","MultiX=Average","Skip=True","Sort=True")</f>
        <v>13.748616963064295</v>
      </c>
      <c r="U4133" s="43">
        <f ca="1">_xll.BInterpol('Base CDI'!$H$4:$H$28,'Base CDI'!$I$4:$I$29,S4133,"Cubic","Extrapolate=Linear","MultiX=Average","Skip=True","Sort=True")</f>
        <v>13.732688098495212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50069</v>
      </c>
      <c r="T4134" s="43">
        <f ca="1">_xll.BInterpol('Base CDI'!$H$4:$H$28,'Base CDI'!$J$4:$J$29,S4134,"Cubic","Extrapolate=Linear","MultiX=Average","Skip=True","Sort=True")</f>
        <v>13.748525307797538</v>
      </c>
      <c r="U4134" s="43">
        <f ca="1">_xll.BInterpol('Base CDI'!$H$4:$H$28,'Base CDI'!$I$4:$I$29,S4134,"Cubic","Extrapolate=Linear","MultiX=Average","Skip=True","Sort=True")</f>
        <v>13.732599179206566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50070</v>
      </c>
      <c r="T4135" s="43">
        <f ca="1">_xll.BInterpol('Base CDI'!$H$4:$H$28,'Base CDI'!$J$4:$J$29,S4135,"Cubic","Extrapolate=Linear","MultiX=Average","Skip=True","Sort=True")</f>
        <v>13.74843365253078</v>
      </c>
      <c r="U4135" s="43">
        <f ca="1">_xll.BInterpol('Base CDI'!$H$4:$H$28,'Base CDI'!$I$4:$I$29,S4135,"Cubic","Extrapolate=Linear","MultiX=Average","Skip=True","Sort=True")</f>
        <v>13.73251025991792</v>
      </c>
    </row>
    <row r="4136" spans="16:21" x14ac:dyDescent="0.25">
      <c r="P4136" s="10">
        <v>40528</v>
      </c>
      <c r="Q4136">
        <v>24.42747</v>
      </c>
      <c r="S4136" s="42">
        <f t="shared" ca="1" si="69"/>
        <v>50071</v>
      </c>
      <c r="T4136" s="43">
        <f ca="1">_xll.BInterpol('Base CDI'!$H$4:$H$28,'Base CDI'!$J$4:$J$29,S4136,"Cubic","Extrapolate=Linear","MultiX=Average","Skip=True","Sort=True")</f>
        <v>13.748341997264021</v>
      </c>
      <c r="U4136" s="43">
        <f ca="1">_xll.BInterpol('Base CDI'!$H$4:$H$28,'Base CDI'!$I$4:$I$29,S4136,"Cubic","Extrapolate=Linear","MultiX=Average","Skip=True","Sort=True")</f>
        <v>13.732421340629275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50072</v>
      </c>
      <c r="T4137" s="43">
        <f ca="1">_xll.BInterpol('Base CDI'!$H$4:$H$28,'Base CDI'!$J$4:$J$29,S4137,"Cubic","Extrapolate=Linear","MultiX=Average","Skip=True","Sort=True")</f>
        <v>13.748250341997263</v>
      </c>
      <c r="U4137" s="43">
        <f ca="1">_xll.BInterpol('Base CDI'!$H$4:$H$28,'Base CDI'!$I$4:$I$29,S4137,"Cubic","Extrapolate=Linear","MultiX=Average","Skip=True","Sort=True")</f>
        <v>13.732332421340629</v>
      </c>
    </row>
    <row r="4138" spans="16:21" x14ac:dyDescent="0.25">
      <c r="P4138" s="10">
        <v>40532</v>
      </c>
      <c r="Q4138">
        <v>24.44708</v>
      </c>
      <c r="S4138" s="42">
        <f t="shared" ca="1" si="69"/>
        <v>50073</v>
      </c>
      <c r="T4138" s="43">
        <f ca="1">_xll.BInterpol('Base CDI'!$H$4:$H$28,'Base CDI'!$J$4:$J$29,S4138,"Cubic","Extrapolate=Linear","MultiX=Average","Skip=True","Sort=True")</f>
        <v>13.748158686730505</v>
      </c>
      <c r="U4138" s="43">
        <f ca="1">_xll.BInterpol('Base CDI'!$H$4:$H$28,'Base CDI'!$I$4:$I$29,S4138,"Cubic","Extrapolate=Linear","MultiX=Average","Skip=True","Sort=True")</f>
        <v>13.732243502051983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50074</v>
      </c>
      <c r="T4139" s="43">
        <f ca="1">_xll.BInterpol('Base CDI'!$H$4:$H$28,'Base CDI'!$J$4:$J$29,S4139,"Cubic","Extrapolate=Linear","MultiX=Average","Skip=True","Sort=True")</f>
        <v>13.748067031463748</v>
      </c>
      <c r="U4139" s="43">
        <f ca="1">_xll.BInterpol('Base CDI'!$H$4:$H$28,'Base CDI'!$I$4:$I$29,S4139,"Cubic","Extrapolate=Linear","MultiX=Average","Skip=True","Sort=True")</f>
        <v>13.732154582763338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50075</v>
      </c>
      <c r="T4140" s="43">
        <f ca="1">_xll.BInterpol('Base CDI'!$H$4:$H$28,'Base CDI'!$J$4:$J$29,S4140,"Cubic","Extrapolate=Linear","MultiX=Average","Skip=True","Sort=True")</f>
        <v>13.74797537619699</v>
      </c>
      <c r="U4140" s="43">
        <f ca="1">_xll.BInterpol('Base CDI'!$H$4:$H$28,'Base CDI'!$I$4:$I$29,S4140,"Cubic","Extrapolate=Linear","MultiX=Average","Skip=True","Sort=True")</f>
        <v>13.732065663474691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50076</v>
      </c>
      <c r="T4141" s="43">
        <f ca="1">_xll.BInterpol('Base CDI'!$H$4:$H$28,'Base CDI'!$J$4:$J$29,S4141,"Cubic","Extrapolate=Linear","MultiX=Average","Skip=True","Sort=True")</f>
        <v>13.747883720930233</v>
      </c>
      <c r="U4141" s="43">
        <f ca="1">_xll.BInterpol('Base CDI'!$H$4:$H$28,'Base CDI'!$I$4:$I$29,S4141,"Cubic","Extrapolate=Linear","MultiX=Average","Skip=True","Sort=True")</f>
        <v>13.731976744186046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50077</v>
      </c>
      <c r="T4142" s="43">
        <f ca="1">_xll.BInterpol('Base CDI'!$H$4:$H$28,'Base CDI'!$J$4:$J$29,S4142,"Cubic","Extrapolate=Linear","MultiX=Average","Skip=True","Sort=True")</f>
        <v>13.747792065663473</v>
      </c>
      <c r="U4142" s="43">
        <f ca="1">_xll.BInterpol('Base CDI'!$H$4:$H$28,'Base CDI'!$I$4:$I$29,S4142,"Cubic","Extrapolate=Linear","MultiX=Average","Skip=True","Sort=True")</f>
        <v>13.731887824897401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50078</v>
      </c>
      <c r="T4143" s="43">
        <f ca="1">_xll.BInterpol('Base CDI'!$H$4:$H$28,'Base CDI'!$J$4:$J$29,S4143,"Cubic","Extrapolate=Linear","MultiX=Average","Skip=True","Sort=True")</f>
        <v>13.747700410396716</v>
      </c>
      <c r="U4143" s="43">
        <f ca="1">_xll.BInterpol('Base CDI'!$H$4:$H$28,'Base CDI'!$I$4:$I$29,S4143,"Cubic","Extrapolate=Linear","MultiX=Average","Skip=True","Sort=True")</f>
        <v>13.731798905608754</v>
      </c>
    </row>
    <row r="4144" spans="16:21" x14ac:dyDescent="0.25">
      <c r="P4144" s="10">
        <v>40540</v>
      </c>
      <c r="Q4144">
        <v>24.506</v>
      </c>
      <c r="S4144" s="42">
        <f t="shared" ca="1" si="69"/>
        <v>50079</v>
      </c>
      <c r="T4144" s="43">
        <f ca="1">_xll.BInterpol('Base CDI'!$H$4:$H$28,'Base CDI'!$J$4:$J$29,S4144,"Cubic","Extrapolate=Linear","MultiX=Average","Skip=True","Sort=True")</f>
        <v>13.747608755129958</v>
      </c>
      <c r="U4144" s="43">
        <f ca="1">_xll.BInterpol('Base CDI'!$H$4:$H$28,'Base CDI'!$I$4:$I$29,S4144,"Cubic","Extrapolate=Linear","MultiX=Average","Skip=True","Sort=True")</f>
        <v>13.731709986320109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50080</v>
      </c>
      <c r="T4145" s="43">
        <f ca="1">_xll.BInterpol('Base CDI'!$H$4:$H$28,'Base CDI'!$J$4:$J$29,S4145,"Cubic","Extrapolate=Linear","MultiX=Average","Skip=True","Sort=True")</f>
        <v>13.747517099863201</v>
      </c>
      <c r="U4145" s="43">
        <f ca="1">_xll.BInterpol('Base CDI'!$H$4:$H$28,'Base CDI'!$I$4:$I$29,S4145,"Cubic","Extrapolate=Linear","MultiX=Average","Skip=True","Sort=True")</f>
        <v>13.731621067031464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50081</v>
      </c>
      <c r="T4146" s="43">
        <f ca="1">_xll.BInterpol('Base CDI'!$H$4:$H$28,'Base CDI'!$J$4:$J$29,S4146,"Cubic","Extrapolate=Linear","MultiX=Average","Skip=True","Sort=True")</f>
        <v>13.747425444596443</v>
      </c>
      <c r="U4146" s="43">
        <f ca="1">_xll.BInterpol('Base CDI'!$H$4:$H$28,'Base CDI'!$I$4:$I$29,S4146,"Cubic","Extrapolate=Linear","MultiX=Average","Skip=True","Sort=True")</f>
        <v>13.731532147742817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50082</v>
      </c>
      <c r="T4147" s="43">
        <f ca="1">_xll.BInterpol('Base CDI'!$H$4:$H$28,'Base CDI'!$J$4:$J$29,S4147,"Cubic","Extrapolate=Linear","MultiX=Average","Skip=True","Sort=True")</f>
        <v>13.747333789329685</v>
      </c>
      <c r="U4147" s="43">
        <f ca="1">_xll.BInterpol('Base CDI'!$H$4:$H$28,'Base CDI'!$I$4:$I$29,S4147,"Cubic","Extrapolate=Linear","MultiX=Average","Skip=True","Sort=True")</f>
        <v>13.731443228454172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50083</v>
      </c>
      <c r="T4148" s="43">
        <f ca="1">_xll.BInterpol('Base CDI'!$H$4:$H$28,'Base CDI'!$J$4:$J$29,S4148,"Cubic","Extrapolate=Linear","MultiX=Average","Skip=True","Sort=True")</f>
        <v>13.747242134062926</v>
      </c>
      <c r="U4148" s="43">
        <f ca="1">_xll.BInterpol('Base CDI'!$H$4:$H$28,'Base CDI'!$I$4:$I$29,S4148,"Cubic","Extrapolate=Linear","MultiX=Average","Skip=True","Sort=True")</f>
        <v>13.731354309165527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50084</v>
      </c>
      <c r="T4149" s="43">
        <f ca="1">_xll.BInterpol('Base CDI'!$H$4:$H$28,'Base CDI'!$J$4:$J$29,S4149,"Cubic","Extrapolate=Linear","MultiX=Average","Skip=True","Sort=True")</f>
        <v>13.747150478796168</v>
      </c>
      <c r="U4149" s="43">
        <f ca="1">_xll.BInterpol('Base CDI'!$H$4:$H$28,'Base CDI'!$I$4:$I$29,S4149,"Cubic","Extrapolate=Linear","MultiX=Average","Skip=True","Sort=True")</f>
        <v>13.73126538987688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50085</v>
      </c>
      <c r="T4150" s="43">
        <f ca="1">_xll.BInterpol('Base CDI'!$H$4:$H$28,'Base CDI'!$J$4:$J$29,S4150,"Cubic","Extrapolate=Linear","MultiX=Average","Skip=True","Sort=True")</f>
        <v>13.747058823529411</v>
      </c>
      <c r="U4150" s="43">
        <f ca="1">_xll.BInterpol('Base CDI'!$H$4:$H$28,'Base CDI'!$I$4:$I$29,S4150,"Cubic","Extrapolate=Linear","MultiX=Average","Skip=True","Sort=True")</f>
        <v>13.731176470588235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50086</v>
      </c>
      <c r="T4151" s="43">
        <f ca="1">_xll.BInterpol('Base CDI'!$H$4:$H$28,'Base CDI'!$J$4:$J$29,S4151,"Cubic","Extrapolate=Linear","MultiX=Average","Skip=True","Sort=True")</f>
        <v>13.746967168262653</v>
      </c>
      <c r="U4151" s="43">
        <f ca="1">_xll.BInterpol('Base CDI'!$H$4:$H$28,'Base CDI'!$I$4:$I$29,S4151,"Cubic","Extrapolate=Linear","MultiX=Average","Skip=True","Sort=True")</f>
        <v>13.73108755129959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50087</v>
      </c>
      <c r="T4152" s="43">
        <f ca="1">_xll.BInterpol('Base CDI'!$H$4:$H$28,'Base CDI'!$J$4:$J$29,S4152,"Cubic","Extrapolate=Linear","MultiX=Average","Skip=True","Sort=True")</f>
        <v>13.746875512995896</v>
      </c>
      <c r="U4152" s="43">
        <f ca="1">_xll.BInterpol('Base CDI'!$H$4:$H$28,'Base CDI'!$I$4:$I$29,S4152,"Cubic","Extrapolate=Linear","MultiX=Average","Skip=True","Sort=True")</f>
        <v>13.730998632010943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50088</v>
      </c>
      <c r="T4153" s="43">
        <f ca="1">_xll.BInterpol('Base CDI'!$H$4:$H$28,'Base CDI'!$J$4:$J$29,S4153,"Cubic","Extrapolate=Linear","MultiX=Average","Skip=True","Sort=True")</f>
        <v>13.746783857729138</v>
      </c>
      <c r="U4153" s="43">
        <f ca="1">_xll.BInterpol('Base CDI'!$H$4:$H$28,'Base CDI'!$I$4:$I$29,S4153,"Cubic","Extrapolate=Linear","MultiX=Average","Skip=True","Sort=True")</f>
        <v>13.730909712722298</v>
      </c>
    </row>
    <row r="4154" spans="16:21" x14ac:dyDescent="0.25">
      <c r="P4154" s="10">
        <v>40554</v>
      </c>
      <c r="Q4154">
        <v>24.60453</v>
      </c>
      <c r="S4154" s="42">
        <f t="shared" ca="1" si="69"/>
        <v>50089</v>
      </c>
      <c r="T4154" s="43">
        <f ca="1">_xll.BInterpol('Base CDI'!$H$4:$H$28,'Base CDI'!$J$4:$J$29,S4154,"Cubic","Extrapolate=Linear","MultiX=Average","Skip=True","Sort=True")</f>
        <v>13.746692202462381</v>
      </c>
      <c r="U4154" s="43">
        <f ca="1">_xll.BInterpol('Base CDI'!$H$4:$H$28,'Base CDI'!$I$4:$I$29,S4154,"Cubic","Extrapolate=Linear","MultiX=Average","Skip=True","Sort=True")</f>
        <v>13.730820793433653</v>
      </c>
    </row>
    <row r="4155" spans="16:21" x14ac:dyDescent="0.25">
      <c r="P4155" s="10">
        <v>40555</v>
      </c>
      <c r="Q4155">
        <v>24.6144</v>
      </c>
      <c r="S4155" s="42">
        <f t="shared" ca="1" si="69"/>
        <v>50090</v>
      </c>
      <c r="T4155" s="43">
        <f ca="1">_xll.BInterpol('Base CDI'!$H$4:$H$28,'Base CDI'!$J$4:$J$29,S4155,"Cubic","Extrapolate=Linear","MultiX=Average","Skip=True","Sort=True")</f>
        <v>13.746600547195621</v>
      </c>
      <c r="U4155" s="43">
        <f ca="1">_xll.BInterpol('Base CDI'!$H$4:$H$28,'Base CDI'!$I$4:$I$29,S4155,"Cubic","Extrapolate=Linear","MultiX=Average","Skip=True","Sort=True")</f>
        <v>13.730731874145006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50091</v>
      </c>
      <c r="T4156" s="43">
        <f ca="1">_xll.BInterpol('Base CDI'!$H$4:$H$28,'Base CDI'!$J$4:$J$29,S4156,"Cubic","Extrapolate=Linear","MultiX=Average","Skip=True","Sort=True")</f>
        <v>13.746508891928864</v>
      </c>
      <c r="U4156" s="43">
        <f ca="1">_xll.BInterpol('Base CDI'!$H$4:$H$28,'Base CDI'!$I$4:$I$29,S4156,"Cubic","Extrapolate=Linear","MultiX=Average","Skip=True","Sort=True")</f>
        <v>13.730642954856361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50092</v>
      </c>
      <c r="T4157" s="43">
        <f ca="1">_xll.BInterpol('Base CDI'!$H$4:$H$28,'Base CDI'!$J$4:$J$29,S4157,"Cubic","Extrapolate=Linear","MultiX=Average","Skip=True","Sort=True")</f>
        <v>13.746417236662106</v>
      </c>
      <c r="U4157" s="43">
        <f ca="1">_xll.BInterpol('Base CDI'!$H$4:$H$28,'Base CDI'!$I$4:$I$29,S4157,"Cubic","Extrapolate=Linear","MultiX=Average","Skip=True","Sort=True")</f>
        <v>13.730554035567716</v>
      </c>
    </row>
    <row r="4158" spans="16:21" x14ac:dyDescent="0.25">
      <c r="P4158" s="10">
        <v>40560</v>
      </c>
      <c r="Q4158">
        <v>24.64405</v>
      </c>
      <c r="S4158" s="42">
        <f t="shared" ca="1" si="69"/>
        <v>50093</v>
      </c>
      <c r="T4158" s="43">
        <f ca="1">_xll.BInterpol('Base CDI'!$H$4:$H$28,'Base CDI'!$J$4:$J$29,S4158,"Cubic","Extrapolate=Linear","MultiX=Average","Skip=True","Sort=True")</f>
        <v>13.746325581395348</v>
      </c>
      <c r="U4158" s="43">
        <f ca="1">_xll.BInterpol('Base CDI'!$H$4:$H$28,'Base CDI'!$I$4:$I$29,S4158,"Cubic","Extrapolate=Linear","MultiX=Average","Skip=True","Sort=True")</f>
        <v>13.730465116279069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50094</v>
      </c>
      <c r="T4159" s="43">
        <f ca="1">_xll.BInterpol('Base CDI'!$H$4:$H$28,'Base CDI'!$J$4:$J$29,S4159,"Cubic","Extrapolate=Linear","MultiX=Average","Skip=True","Sort=True")</f>
        <v>13.746233926128591</v>
      </c>
      <c r="U4159" s="43">
        <f ca="1">_xll.BInterpol('Base CDI'!$H$4:$H$28,'Base CDI'!$I$4:$I$29,S4159,"Cubic","Extrapolate=Linear","MultiX=Average","Skip=True","Sort=True")</f>
        <v>13.730376196990424</v>
      </c>
    </row>
    <row r="4160" spans="16:21" x14ac:dyDescent="0.25">
      <c r="P4160" s="10">
        <v>40562</v>
      </c>
      <c r="Q4160">
        <v>24.66384</v>
      </c>
      <c r="S4160" s="42">
        <f t="shared" ca="1" si="69"/>
        <v>50095</v>
      </c>
      <c r="T4160" s="43">
        <f ca="1">_xll.BInterpol('Base CDI'!$H$4:$H$28,'Base CDI'!$J$4:$J$29,S4160,"Cubic","Extrapolate=Linear","MultiX=Average","Skip=True","Sort=True")</f>
        <v>13.746142270861833</v>
      </c>
      <c r="U4160" s="43">
        <f ca="1">_xll.BInterpol('Base CDI'!$H$4:$H$28,'Base CDI'!$I$4:$I$29,S4160,"Cubic","Extrapolate=Linear","MultiX=Average","Skip=True","Sort=True")</f>
        <v>13.730287277701779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50096</v>
      </c>
      <c r="T4161" s="43">
        <f ca="1">_xll.BInterpol('Base CDI'!$H$4:$H$28,'Base CDI'!$J$4:$J$29,S4161,"Cubic","Extrapolate=Linear","MultiX=Average","Skip=True","Sort=True")</f>
        <v>13.746050615595074</v>
      </c>
      <c r="U4161" s="43">
        <f ca="1">_xll.BInterpol('Base CDI'!$H$4:$H$28,'Base CDI'!$I$4:$I$29,S4161,"Cubic","Extrapolate=Linear","MultiX=Average","Skip=True","Sort=True")</f>
        <v>13.730198358413132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50097</v>
      </c>
      <c r="T4162" s="43">
        <f ca="1">_xll.BInterpol('Base CDI'!$H$4:$H$28,'Base CDI'!$J$4:$J$29,S4162,"Cubic","Extrapolate=Linear","MultiX=Average","Skip=True","Sort=True")</f>
        <v>13.745958960328316</v>
      </c>
      <c r="U4162" s="43">
        <f ca="1">_xll.BInterpol('Base CDI'!$H$4:$H$28,'Base CDI'!$I$4:$I$29,S4162,"Cubic","Extrapolate=Linear","MultiX=Average","Skip=True","Sort=True")</f>
        <v>13.730109439124487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50098</v>
      </c>
      <c r="T4163" s="43">
        <f ca="1">_xll.BInterpol('Base CDI'!$H$4:$H$28,'Base CDI'!$J$4:$J$29,S4163,"Cubic","Extrapolate=Linear","MultiX=Average","Skip=True","Sort=True")</f>
        <v>13.745867305061559</v>
      </c>
      <c r="U4163" s="43">
        <f ca="1">_xll.BInterpol('Base CDI'!$H$4:$H$28,'Base CDI'!$I$4:$I$29,S4163,"Cubic","Extrapolate=Linear","MultiX=Average","Skip=True","Sort=True")</f>
        <v>13.73002051983584</v>
      </c>
    </row>
    <row r="4164" spans="16:21" x14ac:dyDescent="0.25">
      <c r="P4164" s="10">
        <v>40568</v>
      </c>
      <c r="Q4164">
        <v>24.70478</v>
      </c>
      <c r="S4164" s="42">
        <f t="shared" ca="1" si="69"/>
        <v>50099</v>
      </c>
      <c r="T4164" s="43">
        <f ca="1">_xll.BInterpol('Base CDI'!$H$4:$H$28,'Base CDI'!$J$4:$J$29,S4164,"Cubic","Extrapolate=Linear","MultiX=Average","Skip=True","Sort=True")</f>
        <v>13.745775649794801</v>
      </c>
      <c r="U4164" s="43">
        <f ca="1">_xll.BInterpol('Base CDI'!$H$4:$H$28,'Base CDI'!$I$4:$I$29,S4164,"Cubic","Extrapolate=Linear","MultiX=Average","Skip=True","Sort=True")</f>
        <v>13.729931600547195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50100</v>
      </c>
      <c r="T4165" s="43">
        <f ca="1">_xll.BInterpol('Base CDI'!$H$4:$H$28,'Base CDI'!$J$4:$J$29,S4165,"Cubic","Extrapolate=Linear","MultiX=Average","Skip=True","Sort=True")</f>
        <v>13.745683994528044</v>
      </c>
      <c r="U4165" s="43">
        <f ca="1">_xll.BInterpol('Base CDI'!$H$4:$H$28,'Base CDI'!$I$4:$I$29,S4165,"Cubic","Extrapolate=Linear","MultiX=Average","Skip=True","Sort=True")</f>
        <v>13.72984268125855</v>
      </c>
    </row>
    <row r="4166" spans="16:21" x14ac:dyDescent="0.25">
      <c r="P4166" s="10">
        <v>40570</v>
      </c>
      <c r="Q4166">
        <v>24.7255</v>
      </c>
      <c r="S4166" s="42">
        <f t="shared" ca="1" si="69"/>
        <v>50101</v>
      </c>
      <c r="T4166" s="43">
        <f ca="1">_xll.BInterpol('Base CDI'!$H$4:$H$28,'Base CDI'!$J$4:$J$29,S4166,"Cubic","Extrapolate=Linear","MultiX=Average","Skip=True","Sort=True")</f>
        <v>13.745592339261286</v>
      </c>
      <c r="U4166" s="43">
        <f ca="1">_xll.BInterpol('Base CDI'!$H$4:$H$28,'Base CDI'!$I$4:$I$29,S4166,"Cubic","Extrapolate=Linear","MultiX=Average","Skip=True","Sort=True")</f>
        <v>13.729753761969903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50102</v>
      </c>
      <c r="T4167" s="43">
        <f ca="1">_xll.BInterpol('Base CDI'!$H$4:$H$28,'Base CDI'!$J$4:$J$29,S4167,"Cubic","Extrapolate=Linear","MultiX=Average","Skip=True","Sort=True")</f>
        <v>13.745500683994527</v>
      </c>
      <c r="U4167" s="43">
        <f ca="1">_xll.BInterpol('Base CDI'!$H$4:$H$28,'Base CDI'!$I$4:$I$29,S4167,"Cubic","Extrapolate=Linear","MultiX=Average","Skip=True","Sort=True")</f>
        <v>13.729664842681258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50103</v>
      </c>
      <c r="T4168" s="43">
        <f ca="1">_xll.BInterpol('Base CDI'!$H$4:$H$28,'Base CDI'!$J$4:$J$29,S4168,"Cubic","Extrapolate=Linear","MultiX=Average","Skip=True","Sort=True")</f>
        <v>13.745409028727769</v>
      </c>
      <c r="U4168" s="43">
        <f ca="1">_xll.BInterpol('Base CDI'!$H$4:$H$28,'Base CDI'!$I$4:$I$29,S4168,"Cubic","Extrapolate=Linear","MultiX=Average","Skip=True","Sort=True")</f>
        <v>13.729575923392613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50104</v>
      </c>
      <c r="T4169" s="43">
        <f ca="1">_xll.BInterpol('Base CDI'!$H$4:$H$28,'Base CDI'!$J$4:$J$29,S4169,"Cubic","Extrapolate=Linear","MultiX=Average","Skip=True","Sort=True")</f>
        <v>13.745317373461011</v>
      </c>
      <c r="U4169" s="43">
        <f ca="1">_xll.BInterpol('Base CDI'!$H$4:$H$28,'Base CDI'!$I$4:$I$29,S4169,"Cubic","Extrapolate=Linear","MultiX=Average","Skip=True","Sort=True")</f>
        <v>13.729487004103966</v>
      </c>
    </row>
    <row r="4170" spans="16:21" x14ac:dyDescent="0.25">
      <c r="P4170" s="10">
        <v>40576</v>
      </c>
      <c r="Q4170">
        <v>24.76698</v>
      </c>
      <c r="S4170" s="42">
        <f t="shared" ca="1" si="69"/>
        <v>50105</v>
      </c>
      <c r="T4170" s="43">
        <f ca="1">_xll.BInterpol('Base CDI'!$H$4:$H$28,'Base CDI'!$J$4:$J$29,S4170,"Cubic","Extrapolate=Linear","MultiX=Average","Skip=True","Sort=True")</f>
        <v>13.745225718194254</v>
      </c>
      <c r="U4170" s="43">
        <f ca="1">_xll.BInterpol('Base CDI'!$H$4:$H$28,'Base CDI'!$I$4:$I$29,S4170,"Cubic","Extrapolate=Linear","MultiX=Average","Skip=True","Sort=True")</f>
        <v>13.729398084815321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50106</v>
      </c>
      <c r="T4171" s="43">
        <f ca="1">_xll.BInterpol('Base CDI'!$H$4:$H$28,'Base CDI'!$J$4:$J$29,S4171,"Cubic","Extrapolate=Linear","MultiX=Average","Skip=True","Sort=True")</f>
        <v>13.745134062927496</v>
      </c>
      <c r="U4171" s="43">
        <f ca="1">_xll.BInterpol('Base CDI'!$H$4:$H$28,'Base CDI'!$I$4:$I$29,S4171,"Cubic","Extrapolate=Linear","MultiX=Average","Skip=True","Sort=True")</f>
        <v>13.729309165526676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50107</v>
      </c>
      <c r="T4172" s="43">
        <f ca="1">_xll.BInterpol('Base CDI'!$H$4:$H$28,'Base CDI'!$J$4:$J$29,S4172,"Cubic","Extrapolate=Linear","MultiX=Average","Skip=True","Sort=True")</f>
        <v>13.745042407660739</v>
      </c>
      <c r="U4172" s="43">
        <f ca="1">_xll.BInterpol('Base CDI'!$H$4:$H$28,'Base CDI'!$I$4:$I$29,S4172,"Cubic","Extrapolate=Linear","MultiX=Average","Skip=True","Sort=True")</f>
        <v>13.729220246238029</v>
      </c>
    </row>
    <row r="4173" spans="16:21" x14ac:dyDescent="0.25">
      <c r="P4173" s="10">
        <v>40581</v>
      </c>
      <c r="Q4173">
        <v>24.79815</v>
      </c>
      <c r="S4173" s="42">
        <f t="shared" ca="1" si="70"/>
        <v>50108</v>
      </c>
      <c r="T4173" s="43">
        <f ca="1">_xll.BInterpol('Base CDI'!$H$4:$H$28,'Base CDI'!$J$4:$J$29,S4173,"Cubic","Extrapolate=Linear","MultiX=Average","Skip=True","Sort=True")</f>
        <v>13.744950752393981</v>
      </c>
      <c r="U4173" s="43">
        <f ca="1">_xll.BInterpol('Base CDI'!$H$4:$H$28,'Base CDI'!$I$4:$I$29,S4173,"Cubic","Extrapolate=Linear","MultiX=Average","Skip=True","Sort=True")</f>
        <v>13.729131326949384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50109</v>
      </c>
      <c r="T4174" s="43">
        <f ca="1">_xll.BInterpol('Base CDI'!$H$4:$H$28,'Base CDI'!$J$4:$J$29,S4174,"Cubic","Extrapolate=Linear","MultiX=Average","Skip=True","Sort=True")</f>
        <v>13.744859097127222</v>
      </c>
      <c r="U4174" s="43">
        <f ca="1">_xll.BInterpol('Base CDI'!$H$4:$H$28,'Base CDI'!$I$4:$I$29,S4174,"Cubic","Extrapolate=Linear","MultiX=Average","Skip=True","Sort=True")</f>
        <v>13.729042407660739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50110</v>
      </c>
      <c r="T4175" s="43">
        <f ca="1">_xll.BInterpol('Base CDI'!$H$4:$H$28,'Base CDI'!$J$4:$J$29,S4175,"Cubic","Extrapolate=Linear","MultiX=Average","Skip=True","Sort=True")</f>
        <v>13.744767441860464</v>
      </c>
      <c r="U4175" s="43">
        <f ca="1">_xll.BInterpol('Base CDI'!$H$4:$H$28,'Base CDI'!$I$4:$I$29,S4175,"Cubic","Extrapolate=Linear","MultiX=Average","Skip=True","Sort=True")</f>
        <v>13.728953488372092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50111</v>
      </c>
      <c r="T4176" s="43">
        <f ca="1">_xll.BInterpol('Base CDI'!$H$4:$H$28,'Base CDI'!$J$4:$J$29,S4176,"Cubic","Extrapolate=Linear","MultiX=Average","Skip=True","Sort=True")</f>
        <v>13.744675786593707</v>
      </c>
      <c r="U4176" s="43">
        <f ca="1">_xll.BInterpol('Base CDI'!$H$4:$H$28,'Base CDI'!$I$4:$I$29,S4176,"Cubic","Extrapolate=Linear","MultiX=Average","Skip=True","Sort=True")</f>
        <v>13.728864569083447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50112</v>
      </c>
      <c r="T4177" s="43">
        <f ca="1">_xll.BInterpol('Base CDI'!$H$4:$H$28,'Base CDI'!$J$4:$J$29,S4177,"Cubic","Extrapolate=Linear","MultiX=Average","Skip=True","Sort=True")</f>
        <v>13.744584131326949</v>
      </c>
      <c r="U4177" s="43">
        <f ca="1">_xll.BInterpol('Base CDI'!$H$4:$H$28,'Base CDI'!$I$4:$I$29,S4177,"Cubic","Extrapolate=Linear","MultiX=Average","Skip=True","Sort=True")</f>
        <v>13.728775649794802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50113</v>
      </c>
      <c r="T4178" s="43">
        <f ca="1">_xll.BInterpol('Base CDI'!$H$4:$H$28,'Base CDI'!$J$4:$J$29,S4178,"Cubic","Extrapolate=Linear","MultiX=Average","Skip=True","Sort=True")</f>
        <v>13.744492476060191</v>
      </c>
      <c r="U4178" s="43">
        <f ca="1">_xll.BInterpol('Base CDI'!$H$4:$H$28,'Base CDI'!$I$4:$I$29,S4178,"Cubic","Extrapolate=Linear","MultiX=Average","Skip=True","Sort=True")</f>
        <v>13.728686730506155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50114</v>
      </c>
      <c r="T4179" s="43">
        <f ca="1">_xll.BInterpol('Base CDI'!$H$4:$H$28,'Base CDI'!$J$4:$J$29,S4179,"Cubic","Extrapolate=Linear","MultiX=Average","Skip=True","Sort=True")</f>
        <v>13.744400820793434</v>
      </c>
      <c r="U4179" s="43">
        <f ca="1">_xll.BInterpol('Base CDI'!$H$4:$H$28,'Base CDI'!$I$4:$I$29,S4179,"Cubic","Extrapolate=Linear","MultiX=Average","Skip=True","Sort=True")</f>
        <v>13.72859781121751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50115</v>
      </c>
      <c r="T4180" s="43">
        <f ca="1">_xll.BInterpol('Base CDI'!$H$4:$H$28,'Base CDI'!$J$4:$J$29,S4180,"Cubic","Extrapolate=Linear","MultiX=Average","Skip=True","Sort=True")</f>
        <v>13.744309165526674</v>
      </c>
      <c r="U4180" s="43">
        <f ca="1">_xll.BInterpol('Base CDI'!$H$4:$H$28,'Base CDI'!$I$4:$I$29,S4180,"Cubic","Extrapolate=Linear","MultiX=Average","Skip=True","Sort=True")</f>
        <v>13.728508891928865</v>
      </c>
    </row>
    <row r="4181" spans="16:21" x14ac:dyDescent="0.25">
      <c r="P4181" s="10">
        <v>40591</v>
      </c>
      <c r="Q4181">
        <v>24.88147</v>
      </c>
      <c r="S4181" s="42">
        <f t="shared" ca="1" si="70"/>
        <v>50116</v>
      </c>
      <c r="T4181" s="43">
        <f ca="1">_xll.BInterpol('Base CDI'!$H$4:$H$28,'Base CDI'!$J$4:$J$29,S4181,"Cubic","Extrapolate=Linear","MultiX=Average","Skip=True","Sort=True")</f>
        <v>13.744217510259917</v>
      </c>
      <c r="U4181" s="43">
        <f ca="1">_xll.BInterpol('Base CDI'!$H$4:$H$28,'Base CDI'!$I$4:$I$29,S4181,"Cubic","Extrapolate=Linear","MultiX=Average","Skip=True","Sort=True")</f>
        <v>13.728419972640218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50117</v>
      </c>
      <c r="T4182" s="43">
        <f ca="1">_xll.BInterpol('Base CDI'!$H$4:$H$28,'Base CDI'!$J$4:$J$29,S4182,"Cubic","Extrapolate=Linear","MultiX=Average","Skip=True","Sort=True")</f>
        <v>13.744125854993159</v>
      </c>
      <c r="U4182" s="43">
        <f ca="1">_xll.BInterpol('Base CDI'!$H$4:$H$28,'Base CDI'!$I$4:$I$29,S4182,"Cubic","Extrapolate=Linear","MultiX=Average","Skip=True","Sort=True")</f>
        <v>13.728331053351573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50118</v>
      </c>
      <c r="T4183" s="43">
        <f ca="1">_xll.BInterpol('Base CDI'!$H$4:$H$28,'Base CDI'!$J$4:$J$29,S4183,"Cubic","Extrapolate=Linear","MultiX=Average","Skip=True","Sort=True")</f>
        <v>13.744034199726402</v>
      </c>
      <c r="U4183" s="43">
        <f ca="1">_xll.BInterpol('Base CDI'!$H$4:$H$28,'Base CDI'!$I$4:$I$29,S4183,"Cubic","Extrapolate=Linear","MultiX=Average","Skip=True","Sort=True")</f>
        <v>13.728242134062926</v>
      </c>
    </row>
    <row r="4184" spans="16:21" x14ac:dyDescent="0.25">
      <c r="P4184" s="10">
        <v>40596</v>
      </c>
      <c r="Q4184">
        <v>24.91282</v>
      </c>
      <c r="S4184" s="42">
        <f t="shared" ca="1" si="70"/>
        <v>50119</v>
      </c>
      <c r="T4184" s="43">
        <f ca="1">_xll.BInterpol('Base CDI'!$H$4:$H$28,'Base CDI'!$J$4:$J$29,S4184,"Cubic","Extrapolate=Linear","MultiX=Average","Skip=True","Sort=True")</f>
        <v>13.743942544459644</v>
      </c>
      <c r="U4184" s="43">
        <f ca="1">_xll.BInterpol('Base CDI'!$H$4:$H$28,'Base CDI'!$I$4:$I$29,S4184,"Cubic","Extrapolate=Linear","MultiX=Average","Skip=True","Sort=True")</f>
        <v>13.728153214774281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50120</v>
      </c>
      <c r="T4185" s="43">
        <f ca="1">_xll.BInterpol('Base CDI'!$H$4:$H$28,'Base CDI'!$J$4:$J$29,S4185,"Cubic","Extrapolate=Linear","MultiX=Average","Skip=True","Sort=True")</f>
        <v>13.743850889192887</v>
      </c>
      <c r="U4185" s="43">
        <f ca="1">_xll.BInterpol('Base CDI'!$H$4:$H$28,'Base CDI'!$I$4:$I$29,S4185,"Cubic","Extrapolate=Linear","MultiX=Average","Skip=True","Sort=True")</f>
        <v>13.728064295485636</v>
      </c>
    </row>
    <row r="4186" spans="16:21" x14ac:dyDescent="0.25">
      <c r="P4186" s="10">
        <v>40598</v>
      </c>
      <c r="Q4186">
        <v>24.93375</v>
      </c>
      <c r="S4186" s="42">
        <f t="shared" ca="1" si="70"/>
        <v>50121</v>
      </c>
      <c r="T4186" s="43">
        <f ca="1">_xll.BInterpol('Base CDI'!$H$4:$H$28,'Base CDI'!$J$4:$J$29,S4186,"Cubic","Extrapolate=Linear","MultiX=Average","Skip=True","Sort=True")</f>
        <v>13.743759233926127</v>
      </c>
      <c r="U4186" s="43">
        <f ca="1">_xll.BInterpol('Base CDI'!$H$4:$H$28,'Base CDI'!$I$4:$I$29,S4186,"Cubic","Extrapolate=Linear","MultiX=Average","Skip=True","Sort=True")</f>
        <v>13.727975376196989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50122</v>
      </c>
      <c r="T4187" s="43">
        <f ca="1">_xll.BInterpol('Base CDI'!$H$4:$H$28,'Base CDI'!$J$4:$J$29,S4187,"Cubic","Extrapolate=Linear","MultiX=Average","Skip=True","Sort=True")</f>
        <v>13.74366757865937</v>
      </c>
      <c r="U4187" s="43">
        <f ca="1">_xll.BInterpol('Base CDI'!$H$4:$H$28,'Base CDI'!$I$4:$I$29,S4187,"Cubic","Extrapolate=Linear","MultiX=Average","Skip=True","Sort=True")</f>
        <v>13.727886456908344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50123</v>
      </c>
      <c r="T4188" s="43">
        <f ca="1">_xll.BInterpol('Base CDI'!$H$4:$H$28,'Base CDI'!$J$4:$J$29,S4188,"Cubic","Extrapolate=Linear","MultiX=Average","Skip=True","Sort=True")</f>
        <v>13.743575923392612</v>
      </c>
      <c r="U4188" s="43">
        <f ca="1">_xll.BInterpol('Base CDI'!$H$4:$H$28,'Base CDI'!$I$4:$I$29,S4188,"Cubic","Extrapolate=Linear","MultiX=Average","Skip=True","Sort=True")</f>
        <v>13.727797537619699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50124</v>
      </c>
      <c r="T4189" s="43">
        <f ca="1">_xll.BInterpol('Base CDI'!$H$4:$H$28,'Base CDI'!$J$4:$J$29,S4189,"Cubic","Extrapolate=Linear","MultiX=Average","Skip=True","Sort=True")</f>
        <v>13.743484268125854</v>
      </c>
      <c r="U4189" s="43">
        <f ca="1">_xll.BInterpol('Base CDI'!$H$4:$H$28,'Base CDI'!$I$4:$I$29,S4189,"Cubic","Extrapolate=Linear","MultiX=Average","Skip=True","Sort=True")</f>
        <v>13.727708618331052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50125</v>
      </c>
      <c r="T4190" s="43">
        <f ca="1">_xll.BInterpol('Base CDI'!$H$4:$H$28,'Base CDI'!$J$4:$J$29,S4190,"Cubic","Extrapolate=Linear","MultiX=Average","Skip=True","Sort=True")</f>
        <v>13.743392612859097</v>
      </c>
      <c r="U4190" s="43">
        <f ca="1">_xll.BInterpol('Base CDI'!$H$4:$H$28,'Base CDI'!$I$4:$I$29,S4190,"Cubic","Extrapolate=Linear","MultiX=Average","Skip=True","Sort=True")</f>
        <v>13.727619699042407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50126</v>
      </c>
      <c r="T4191" s="43">
        <f ca="1">_xll.BInterpol('Base CDI'!$H$4:$H$28,'Base CDI'!$J$4:$J$29,S4191,"Cubic","Extrapolate=Linear","MultiX=Average","Skip=True","Sort=True")</f>
        <v>13.743300957592339</v>
      </c>
      <c r="U4191" s="43">
        <f ca="1">_xll.BInterpol('Base CDI'!$H$4:$H$28,'Base CDI'!$I$4:$I$29,S4191,"Cubic","Extrapolate=Linear","MultiX=Average","Skip=True","Sort=True")</f>
        <v>13.727530779753762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50127</v>
      </c>
      <c r="T4192" s="43">
        <f ca="1">_xll.BInterpol('Base CDI'!$H$4:$H$28,'Base CDI'!$J$4:$J$29,S4192,"Cubic","Extrapolate=Linear","MultiX=Average","Skip=True","Sort=True")</f>
        <v>13.743209302325582</v>
      </c>
      <c r="U4192" s="43">
        <f ca="1">_xll.BInterpol('Base CDI'!$H$4:$H$28,'Base CDI'!$I$4:$I$29,S4192,"Cubic","Extrapolate=Linear","MultiX=Average","Skip=True","Sort=True")</f>
        <v>13.727441860465115</v>
      </c>
    </row>
    <row r="4193" spans="16:21" x14ac:dyDescent="0.25">
      <c r="P4193" s="10">
        <v>40611</v>
      </c>
      <c r="Q4193">
        <v>25.00798</v>
      </c>
      <c r="S4193" s="42">
        <f t="shared" ca="1" si="70"/>
        <v>50128</v>
      </c>
      <c r="T4193" s="43">
        <f ca="1">_xll.BInterpol('Base CDI'!$H$4:$H$28,'Base CDI'!$J$4:$J$29,S4193,"Cubic","Extrapolate=Linear","MultiX=Average","Skip=True","Sort=True")</f>
        <v>13.743117647058822</v>
      </c>
      <c r="U4193" s="43">
        <f ca="1">_xll.BInterpol('Base CDI'!$H$4:$H$28,'Base CDI'!$I$4:$I$29,S4193,"Cubic","Extrapolate=Linear","MultiX=Average","Skip=True","Sort=True")</f>
        <v>13.72735294117647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50129</v>
      </c>
      <c r="T4194" s="43">
        <f ca="1">_xll.BInterpol('Base CDI'!$H$4:$H$28,'Base CDI'!$J$4:$J$29,S4194,"Cubic","Extrapolate=Linear","MultiX=Average","Skip=True","Sort=True")</f>
        <v>13.743025991792065</v>
      </c>
      <c r="U4194" s="43">
        <f ca="1">_xll.BInterpol('Base CDI'!$H$4:$H$28,'Base CDI'!$I$4:$I$29,S4194,"Cubic","Extrapolate=Linear","MultiX=Average","Skip=True","Sort=True")</f>
        <v>13.727264021887825</v>
      </c>
    </row>
    <row r="4195" spans="16:21" x14ac:dyDescent="0.25">
      <c r="P4195" s="10">
        <v>40613</v>
      </c>
      <c r="Q4195">
        <v>25.02984</v>
      </c>
      <c r="S4195" s="42">
        <f t="shared" ca="1" si="70"/>
        <v>50130</v>
      </c>
      <c r="T4195" s="43">
        <f ca="1">_xll.BInterpol('Base CDI'!$H$4:$H$28,'Base CDI'!$J$4:$J$29,S4195,"Cubic","Extrapolate=Linear","MultiX=Average","Skip=True","Sort=True")</f>
        <v>13.742934336525307</v>
      </c>
      <c r="U4195" s="43">
        <f ca="1">_xll.BInterpol('Base CDI'!$H$4:$H$28,'Base CDI'!$I$4:$I$29,S4195,"Cubic","Extrapolate=Linear","MultiX=Average","Skip=True","Sort=True")</f>
        <v>13.727175102599178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50131</v>
      </c>
      <c r="T4196" s="43">
        <f ca="1">_xll.BInterpol('Base CDI'!$H$4:$H$28,'Base CDI'!$J$4:$J$29,S4196,"Cubic","Extrapolate=Linear","MultiX=Average","Skip=True","Sort=True")</f>
        <v>13.74284268125855</v>
      </c>
      <c r="U4196" s="43">
        <f ca="1">_xll.BInterpol('Base CDI'!$H$4:$H$28,'Base CDI'!$I$4:$I$29,S4196,"Cubic","Extrapolate=Linear","MultiX=Average","Skip=True","Sort=True")</f>
        <v>13.727086183310533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50132</v>
      </c>
      <c r="T4197" s="43">
        <f ca="1">_xll.BInterpol('Base CDI'!$H$4:$H$28,'Base CDI'!$J$4:$J$29,S4197,"Cubic","Extrapolate=Linear","MultiX=Average","Skip=True","Sort=True")</f>
        <v>13.742751025991792</v>
      </c>
      <c r="U4197" s="43">
        <f ca="1">_xll.BInterpol('Base CDI'!$H$4:$H$28,'Base CDI'!$I$4:$I$29,S4197,"Cubic","Extrapolate=Linear","MultiX=Average","Skip=True","Sort=True")</f>
        <v>13.726997264021888</v>
      </c>
    </row>
    <row r="4198" spans="16:21" x14ac:dyDescent="0.25">
      <c r="P4198" s="10">
        <v>40618</v>
      </c>
      <c r="Q4198">
        <v>25.06268</v>
      </c>
      <c r="S4198" s="42">
        <f t="shared" ca="1" si="70"/>
        <v>50133</v>
      </c>
      <c r="T4198" s="43">
        <f ca="1">_xll.BInterpol('Base CDI'!$H$4:$H$28,'Base CDI'!$J$4:$J$29,S4198,"Cubic","Extrapolate=Linear","MultiX=Average","Skip=True","Sort=True")</f>
        <v>13.742659370725034</v>
      </c>
      <c r="U4198" s="43">
        <f ca="1">_xll.BInterpol('Base CDI'!$H$4:$H$28,'Base CDI'!$I$4:$I$29,S4198,"Cubic","Extrapolate=Linear","MultiX=Average","Skip=True","Sort=True")</f>
        <v>13.726908344733241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50134</v>
      </c>
      <c r="T4199" s="43">
        <f ca="1">_xll.BInterpol('Base CDI'!$H$4:$H$28,'Base CDI'!$J$4:$J$29,S4199,"Cubic","Extrapolate=Linear","MultiX=Average","Skip=True","Sort=True")</f>
        <v>13.742567715458275</v>
      </c>
      <c r="U4199" s="43">
        <f ca="1">_xll.BInterpol('Base CDI'!$H$4:$H$28,'Base CDI'!$I$4:$I$29,S4199,"Cubic","Extrapolate=Linear","MultiX=Average","Skip=True","Sort=True")</f>
        <v>13.726819425444596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50135</v>
      </c>
      <c r="T4200" s="43">
        <f ca="1">_xll.BInterpol('Base CDI'!$H$4:$H$28,'Base CDI'!$J$4:$J$29,S4200,"Cubic","Extrapolate=Linear","MultiX=Average","Skip=True","Sort=True")</f>
        <v>13.742476060191517</v>
      </c>
      <c r="U4200" s="43">
        <f ca="1">_xll.BInterpol('Base CDI'!$H$4:$H$28,'Base CDI'!$I$4:$I$29,S4200,"Cubic","Extrapolate=Linear","MultiX=Average","Skip=True","Sort=True")</f>
        <v>13.726730506155951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50136</v>
      </c>
      <c r="T4201" s="43">
        <f ca="1">_xll.BInterpol('Base CDI'!$H$4:$H$28,'Base CDI'!$J$4:$J$29,S4201,"Cubic","Extrapolate=Linear","MultiX=Average","Skip=True","Sort=True")</f>
        <v>13.74238440492476</v>
      </c>
      <c r="U4201" s="43">
        <f ca="1">_xll.BInterpol('Base CDI'!$H$4:$H$28,'Base CDI'!$I$4:$I$29,S4201,"Cubic","Extrapolate=Linear","MultiX=Average","Skip=True","Sort=True")</f>
        <v>13.726641586867304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50137</v>
      </c>
      <c r="T4202" s="43">
        <f ca="1">_xll.BInterpol('Base CDI'!$H$4:$H$28,'Base CDI'!$J$4:$J$29,S4202,"Cubic","Extrapolate=Linear","MultiX=Average","Skip=True","Sort=True")</f>
        <v>13.742292749658002</v>
      </c>
      <c r="U4202" s="43">
        <f ca="1">_xll.BInterpol('Base CDI'!$H$4:$H$28,'Base CDI'!$I$4:$I$29,S4202,"Cubic","Extrapolate=Linear","MultiX=Average","Skip=True","Sort=True")</f>
        <v>13.726552667578659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50138</v>
      </c>
      <c r="T4203" s="43">
        <f ca="1">_xll.BInterpol('Base CDI'!$H$4:$H$28,'Base CDI'!$J$4:$J$29,S4203,"Cubic","Extrapolate=Linear","MultiX=Average","Skip=True","Sort=True")</f>
        <v>13.742201094391245</v>
      </c>
      <c r="U4203" s="43">
        <f ca="1">_xll.BInterpol('Base CDI'!$H$4:$H$28,'Base CDI'!$I$4:$I$29,S4203,"Cubic","Extrapolate=Linear","MultiX=Average","Skip=True","Sort=True")</f>
        <v>13.726463748290014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50139</v>
      </c>
      <c r="T4204" s="43">
        <f ca="1">_xll.BInterpol('Base CDI'!$H$4:$H$28,'Base CDI'!$J$4:$J$29,S4204,"Cubic","Extrapolate=Linear","MultiX=Average","Skip=True","Sort=True")</f>
        <v>13.742109439124487</v>
      </c>
      <c r="U4204" s="43">
        <f ca="1">_xll.BInterpol('Base CDI'!$H$4:$H$28,'Base CDI'!$I$4:$I$29,S4204,"Cubic","Extrapolate=Linear","MultiX=Average","Skip=True","Sort=True")</f>
        <v>13.726374829001367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50140</v>
      </c>
      <c r="T4205" s="43">
        <f ca="1">_xll.BInterpol('Base CDI'!$H$4:$H$28,'Base CDI'!$J$4:$J$29,S4205,"Cubic","Extrapolate=Linear","MultiX=Average","Skip=True","Sort=True")</f>
        <v>13.742017783857728</v>
      </c>
      <c r="U4205" s="43">
        <f ca="1">_xll.BInterpol('Base CDI'!$H$4:$H$28,'Base CDI'!$I$4:$I$29,S4205,"Cubic","Extrapolate=Linear","MultiX=Average","Skip=True","Sort=True")</f>
        <v>13.726285909712722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50141</v>
      </c>
      <c r="T4206" s="43">
        <f ca="1">_xll.BInterpol('Base CDI'!$H$4:$H$28,'Base CDI'!$J$4:$J$29,S4206,"Cubic","Extrapolate=Linear","MultiX=Average","Skip=True","Sort=True")</f>
        <v>13.74192612859097</v>
      </c>
      <c r="U4206" s="43">
        <f ca="1">_xll.BInterpol('Base CDI'!$H$4:$H$28,'Base CDI'!$I$4:$I$29,S4206,"Cubic","Extrapolate=Linear","MultiX=Average","Skip=True","Sort=True")</f>
        <v>13.726196990424075</v>
      </c>
    </row>
    <row r="4207" spans="16:21" x14ac:dyDescent="0.25">
      <c r="P4207" s="10">
        <v>40631</v>
      </c>
      <c r="Q4207">
        <v>25.1615</v>
      </c>
      <c r="S4207" s="42">
        <f t="shared" ca="1" si="70"/>
        <v>50142</v>
      </c>
      <c r="T4207" s="43">
        <f ca="1">_xll.BInterpol('Base CDI'!$H$4:$H$28,'Base CDI'!$J$4:$J$29,S4207,"Cubic","Extrapolate=Linear","MultiX=Average","Skip=True","Sort=True")</f>
        <v>13.741834473324213</v>
      </c>
      <c r="U4207" s="43">
        <f ca="1">_xll.BInterpol('Base CDI'!$H$4:$H$28,'Base CDI'!$I$4:$I$29,S4207,"Cubic","Extrapolate=Linear","MultiX=Average","Skip=True","Sort=True")</f>
        <v>13.72610807113543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50143</v>
      </c>
      <c r="T4208" s="43">
        <f ca="1">_xll.BInterpol('Base CDI'!$H$4:$H$28,'Base CDI'!$J$4:$J$29,S4208,"Cubic","Extrapolate=Linear","MultiX=Average","Skip=True","Sort=True")</f>
        <v>13.741742818057455</v>
      </c>
      <c r="U4208" s="43">
        <f ca="1">_xll.BInterpol('Base CDI'!$H$4:$H$28,'Base CDI'!$I$4:$I$29,S4208,"Cubic","Extrapolate=Linear","MultiX=Average","Skip=True","Sort=True")</f>
        <v>13.726019151846785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50144</v>
      </c>
      <c r="T4209" s="43">
        <f ca="1">_xll.BInterpol('Base CDI'!$H$4:$H$28,'Base CDI'!$J$4:$J$29,S4209,"Cubic","Extrapolate=Linear","MultiX=Average","Skip=True","Sort=True")</f>
        <v>13.741651162790697</v>
      </c>
      <c r="U4209" s="43">
        <f ca="1">_xll.BInterpol('Base CDI'!$H$4:$H$28,'Base CDI'!$I$4:$I$29,S4209,"Cubic","Extrapolate=Linear","MultiX=Average","Skip=True","Sort=True")</f>
        <v>13.725930232558138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50145</v>
      </c>
      <c r="T4210" s="43">
        <f ca="1">_xll.BInterpol('Base CDI'!$H$4:$H$28,'Base CDI'!$J$4:$J$29,S4210,"Cubic","Extrapolate=Linear","MultiX=Average","Skip=True","Sort=True")</f>
        <v>13.74155950752394</v>
      </c>
      <c r="U4210" s="43">
        <f ca="1">_xll.BInterpol('Base CDI'!$H$4:$H$28,'Base CDI'!$I$4:$I$29,S4210,"Cubic","Extrapolate=Linear","MultiX=Average","Skip=True","Sort=True")</f>
        <v>13.725841313269493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50146</v>
      </c>
      <c r="T4211" s="43">
        <f ca="1">_xll.BInterpol('Base CDI'!$H$4:$H$28,'Base CDI'!$J$4:$J$29,S4211,"Cubic","Extrapolate=Linear","MultiX=Average","Skip=True","Sort=True")</f>
        <v>13.74146785225718</v>
      </c>
      <c r="U4211" s="43">
        <f ca="1">_xll.BInterpol('Base CDI'!$H$4:$H$28,'Base CDI'!$I$4:$I$29,S4211,"Cubic","Extrapolate=Linear","MultiX=Average","Skip=True","Sort=True")</f>
        <v>13.725752393980848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50147</v>
      </c>
      <c r="T4212" s="43">
        <f ca="1">_xll.BInterpol('Base CDI'!$H$4:$H$28,'Base CDI'!$J$4:$J$29,S4212,"Cubic","Extrapolate=Linear","MultiX=Average","Skip=True","Sort=True")</f>
        <v>13.741376196990423</v>
      </c>
      <c r="U4212" s="43">
        <f ca="1">_xll.BInterpol('Base CDI'!$H$4:$H$28,'Base CDI'!$I$4:$I$29,S4212,"Cubic","Extrapolate=Linear","MultiX=Average","Skip=True","Sort=True")</f>
        <v>13.725663474692201</v>
      </c>
    </row>
    <row r="4213" spans="16:21" x14ac:dyDescent="0.25">
      <c r="P4213" s="10">
        <v>40639</v>
      </c>
      <c r="Q4213">
        <v>25.22766</v>
      </c>
      <c r="S4213" s="42">
        <f t="shared" ca="1" si="70"/>
        <v>50148</v>
      </c>
      <c r="T4213" s="43">
        <f ca="1">_xll.BInterpol('Base CDI'!$H$4:$H$28,'Base CDI'!$J$4:$J$29,S4213,"Cubic","Extrapolate=Linear","MultiX=Average","Skip=True","Sort=True")</f>
        <v>13.741284541723665</v>
      </c>
      <c r="U4213" s="43">
        <f ca="1">_xll.BInterpol('Base CDI'!$H$4:$H$28,'Base CDI'!$I$4:$I$29,S4213,"Cubic","Extrapolate=Linear","MultiX=Average","Skip=True","Sort=True")</f>
        <v>13.725574555403556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50149</v>
      </c>
      <c r="T4214" s="43">
        <f ca="1">_xll.BInterpol('Base CDI'!$H$4:$H$28,'Base CDI'!$J$4:$J$29,S4214,"Cubic","Extrapolate=Linear","MultiX=Average","Skip=True","Sort=True")</f>
        <v>13.741192886456908</v>
      </c>
      <c r="U4214" s="43">
        <f ca="1">_xll.BInterpol('Base CDI'!$H$4:$H$28,'Base CDI'!$I$4:$I$29,S4214,"Cubic","Extrapolate=Linear","MultiX=Average","Skip=True","Sort=True")</f>
        <v>13.725485636114911</v>
      </c>
    </row>
    <row r="4215" spans="16:21" x14ac:dyDescent="0.25">
      <c r="P4215" s="10">
        <v>40641</v>
      </c>
      <c r="Q4215">
        <v>25.24972</v>
      </c>
      <c r="S4215" s="42">
        <f t="shared" ca="1" si="70"/>
        <v>50150</v>
      </c>
      <c r="T4215" s="43">
        <f ca="1">_xll.BInterpol('Base CDI'!$H$4:$H$28,'Base CDI'!$J$4:$J$29,S4215,"Cubic","Extrapolate=Linear","MultiX=Average","Skip=True","Sort=True")</f>
        <v>13.74110123119015</v>
      </c>
      <c r="U4215" s="43">
        <f ca="1">_xll.BInterpol('Base CDI'!$H$4:$H$28,'Base CDI'!$I$4:$I$29,S4215,"Cubic","Extrapolate=Linear","MultiX=Average","Skip=True","Sort=True")</f>
        <v>13.725396716826264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50151</v>
      </c>
      <c r="T4216" s="43">
        <f ca="1">_xll.BInterpol('Base CDI'!$H$4:$H$28,'Base CDI'!$J$4:$J$29,S4216,"Cubic","Extrapolate=Linear","MultiX=Average","Skip=True","Sort=True")</f>
        <v>13.741009575923393</v>
      </c>
      <c r="U4216" s="43">
        <f ca="1">_xll.BInterpol('Base CDI'!$H$4:$H$28,'Base CDI'!$I$4:$I$29,S4216,"Cubic","Extrapolate=Linear","MultiX=Average","Skip=True","Sort=True")</f>
        <v>13.725307797537619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50152</v>
      </c>
      <c r="T4217" s="43">
        <f ca="1">_xll.BInterpol('Base CDI'!$H$4:$H$28,'Base CDI'!$J$4:$J$29,S4217,"Cubic","Extrapolate=Linear","MultiX=Average","Skip=True","Sort=True")</f>
        <v>13.740917920656635</v>
      </c>
      <c r="U4217" s="43">
        <f ca="1">_xll.BInterpol('Base CDI'!$H$4:$H$28,'Base CDI'!$I$4:$I$29,S4217,"Cubic","Extrapolate=Linear","MultiX=Average","Skip=True","Sort=True")</f>
        <v>13.725218878248974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50153</v>
      </c>
      <c r="T4218" s="43">
        <f ca="1">_xll.BInterpol('Base CDI'!$H$4:$H$28,'Base CDI'!$J$4:$J$29,S4218,"Cubic","Extrapolate=Linear","MultiX=Average","Skip=True","Sort=True")</f>
        <v>13.740826265389876</v>
      </c>
      <c r="U4218" s="43">
        <f ca="1">_xll.BInterpol('Base CDI'!$H$4:$H$28,'Base CDI'!$I$4:$I$29,S4218,"Cubic","Extrapolate=Linear","MultiX=Average","Skip=True","Sort=True")</f>
        <v>13.725129958960327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50154</v>
      </c>
      <c r="T4219" s="43">
        <f ca="1">_xll.BInterpol('Base CDI'!$H$4:$H$28,'Base CDI'!$J$4:$J$29,S4219,"Cubic","Extrapolate=Linear","MultiX=Average","Skip=True","Sort=True")</f>
        <v>13.740734610123118</v>
      </c>
      <c r="U4219" s="43">
        <f ca="1">_xll.BInterpol('Base CDI'!$H$4:$H$28,'Base CDI'!$I$4:$I$29,S4219,"Cubic","Extrapolate=Linear","MultiX=Average","Skip=True","Sort=True")</f>
        <v>13.725041039671682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50155</v>
      </c>
      <c r="T4220" s="43">
        <f ca="1">_xll.BInterpol('Base CDI'!$H$4:$H$28,'Base CDI'!$J$4:$J$29,S4220,"Cubic","Extrapolate=Linear","MultiX=Average","Skip=True","Sort=True")</f>
        <v>13.74064295485636</v>
      </c>
      <c r="U4220" s="43">
        <f ca="1">_xll.BInterpol('Base CDI'!$H$4:$H$28,'Base CDI'!$I$4:$I$29,S4220,"Cubic","Extrapolate=Linear","MultiX=Average","Skip=True","Sort=True")</f>
        <v>13.724952120383037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50156</v>
      </c>
      <c r="T4221" s="43">
        <f ca="1">_xll.BInterpol('Base CDI'!$H$4:$H$28,'Base CDI'!$J$4:$J$29,S4221,"Cubic","Extrapolate=Linear","MultiX=Average","Skip=True","Sort=True")</f>
        <v>13.740551299589603</v>
      </c>
      <c r="U4221" s="43">
        <f ca="1">_xll.BInterpol('Base CDI'!$H$4:$H$28,'Base CDI'!$I$4:$I$29,S4221,"Cubic","Extrapolate=Linear","MultiX=Average","Skip=True","Sort=True")</f>
        <v>13.72486320109439</v>
      </c>
    </row>
    <row r="4222" spans="16:21" x14ac:dyDescent="0.25">
      <c r="P4222" s="10">
        <v>40652</v>
      </c>
      <c r="Q4222">
        <v>25.32715</v>
      </c>
      <c r="S4222" s="42">
        <f t="shared" ca="1" si="70"/>
        <v>50157</v>
      </c>
      <c r="T4222" s="43">
        <f ca="1">_xll.BInterpol('Base CDI'!$H$4:$H$28,'Base CDI'!$J$4:$J$29,S4222,"Cubic","Extrapolate=Linear","MultiX=Average","Skip=True","Sort=True")</f>
        <v>13.740459644322845</v>
      </c>
      <c r="U4222" s="43">
        <f ca="1">_xll.BInterpol('Base CDI'!$H$4:$H$28,'Base CDI'!$I$4:$I$29,S4222,"Cubic","Extrapolate=Linear","MultiX=Average","Skip=True","Sort=True")</f>
        <v>13.724774281805745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50158</v>
      </c>
      <c r="T4223" s="43">
        <f ca="1">_xll.BInterpol('Base CDI'!$H$4:$H$28,'Base CDI'!$J$4:$J$29,S4223,"Cubic","Extrapolate=Linear","MultiX=Average","Skip=True","Sort=True")</f>
        <v>13.740367989056088</v>
      </c>
      <c r="U4223" s="43">
        <f ca="1">_xll.BInterpol('Base CDI'!$H$4:$H$28,'Base CDI'!$I$4:$I$29,S4223,"Cubic","Extrapolate=Linear","MultiX=Average","Skip=True","Sort=True")</f>
        <v>13.7246853625171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50159</v>
      </c>
      <c r="T4224" s="43">
        <f ca="1">_xll.BInterpol('Base CDI'!$H$4:$H$28,'Base CDI'!$J$4:$J$29,S4224,"Cubic","Extrapolate=Linear","MultiX=Average","Skip=True","Sort=True")</f>
        <v>13.740276333789328</v>
      </c>
      <c r="U4224" s="43">
        <f ca="1">_xll.BInterpol('Base CDI'!$H$4:$H$28,'Base CDI'!$I$4:$I$29,S4224,"Cubic","Extrapolate=Linear","MultiX=Average","Skip=True","Sort=True")</f>
        <v>13.724596443228453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50160</v>
      </c>
      <c r="T4225" s="43">
        <f ca="1">_xll.BInterpol('Base CDI'!$H$4:$H$28,'Base CDI'!$J$4:$J$29,S4225,"Cubic","Extrapolate=Linear","MultiX=Average","Skip=True","Sort=True")</f>
        <v>13.740184678522571</v>
      </c>
      <c r="U4225" s="43">
        <f ca="1">_xll.BInterpol('Base CDI'!$H$4:$H$28,'Base CDI'!$I$4:$I$29,S4225,"Cubic","Extrapolate=Linear","MultiX=Average","Skip=True","Sort=True")</f>
        <v>13.724507523939808</v>
      </c>
    </row>
    <row r="4226" spans="16:21" x14ac:dyDescent="0.25">
      <c r="P4226" s="10">
        <v>40660</v>
      </c>
      <c r="Q4226">
        <v>25.37191</v>
      </c>
      <c r="S4226" s="42">
        <f t="shared" ca="1" si="70"/>
        <v>50161</v>
      </c>
      <c r="T4226" s="43">
        <f ca="1">_xll.BInterpol('Base CDI'!$H$4:$H$28,'Base CDI'!$J$4:$J$29,S4226,"Cubic","Extrapolate=Linear","MultiX=Average","Skip=True","Sort=True")</f>
        <v>13.740093023255813</v>
      </c>
      <c r="U4226" s="43">
        <f ca="1">_xll.BInterpol('Base CDI'!$H$4:$H$28,'Base CDI'!$I$4:$I$29,S4226,"Cubic","Extrapolate=Linear","MultiX=Average","Skip=True","Sort=True")</f>
        <v>13.724418604651161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50162</v>
      </c>
      <c r="T4227" s="43">
        <f ca="1">_xll.BInterpol('Base CDI'!$H$4:$H$28,'Base CDI'!$J$4:$J$29,S4227,"Cubic","Extrapolate=Linear","MultiX=Average","Skip=True","Sort=True")</f>
        <v>13.740001367989056</v>
      </c>
      <c r="U4227" s="43">
        <f ca="1">_xll.BInterpol('Base CDI'!$H$4:$H$28,'Base CDI'!$I$4:$I$29,S4227,"Cubic","Extrapolate=Linear","MultiX=Average","Skip=True","Sort=True")</f>
        <v>13.724329685362516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50163</v>
      </c>
      <c r="T4228" s="43">
        <f ca="1">_xll.BInterpol('Base CDI'!$H$4:$H$28,'Base CDI'!$J$4:$J$29,S4228,"Cubic","Extrapolate=Linear","MultiX=Average","Skip=True","Sort=True")</f>
        <v>13.739909712722298</v>
      </c>
      <c r="U4228" s="43">
        <f ca="1">_xll.BInterpol('Base CDI'!$H$4:$H$28,'Base CDI'!$I$4:$I$29,S4228,"Cubic","Extrapolate=Linear","MultiX=Average","Skip=True","Sort=True")</f>
        <v>13.724240766073871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50164</v>
      </c>
      <c r="T4229" s="43">
        <f ca="1">_xll.BInterpol('Base CDI'!$H$4:$H$28,'Base CDI'!$J$4:$J$29,S4229,"Cubic","Extrapolate=Linear","MultiX=Average","Skip=True","Sort=True")</f>
        <v>13.73981805745554</v>
      </c>
      <c r="U4229" s="43">
        <f ca="1">_xll.BInterpol('Base CDI'!$H$4:$H$28,'Base CDI'!$I$4:$I$29,S4229,"Cubic","Extrapolate=Linear","MultiX=Average","Skip=True","Sort=True")</f>
        <v>13.724151846785224</v>
      </c>
    </row>
    <row r="4230" spans="16:21" x14ac:dyDescent="0.25">
      <c r="P4230" s="10">
        <v>40666</v>
      </c>
      <c r="Q4230">
        <v>25.41722</v>
      </c>
      <c r="S4230" s="42">
        <f t="shared" ca="1" si="70"/>
        <v>50165</v>
      </c>
      <c r="T4230" s="43">
        <f ca="1">_xll.BInterpol('Base CDI'!$H$4:$H$28,'Base CDI'!$J$4:$J$29,S4230,"Cubic","Extrapolate=Linear","MultiX=Average","Skip=True","Sort=True")</f>
        <v>13.739726402188781</v>
      </c>
      <c r="U4230" s="43">
        <f ca="1">_xll.BInterpol('Base CDI'!$H$4:$H$28,'Base CDI'!$I$4:$I$29,S4230,"Cubic","Extrapolate=Linear","MultiX=Average","Skip=True","Sort=True")</f>
        <v>13.724062927496579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50166</v>
      </c>
      <c r="T4231" s="43">
        <f ca="1">_xll.BInterpol('Base CDI'!$H$4:$H$28,'Base CDI'!$J$4:$J$29,S4231,"Cubic","Extrapolate=Linear","MultiX=Average","Skip=True","Sort=True")</f>
        <v>13.739634746922023</v>
      </c>
      <c r="U4231" s="43">
        <f ca="1">_xll.BInterpol('Base CDI'!$H$4:$H$28,'Base CDI'!$I$4:$I$29,S4231,"Cubic","Extrapolate=Linear","MultiX=Average","Skip=True","Sort=True")</f>
        <v>13.723974008207934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50167</v>
      </c>
      <c r="T4232" s="43">
        <f ca="1">_xll.BInterpol('Base CDI'!$H$4:$H$28,'Base CDI'!$J$4:$J$29,S4232,"Cubic","Extrapolate=Linear","MultiX=Average","Skip=True","Sort=True")</f>
        <v>13.739543091655266</v>
      </c>
      <c r="U4232" s="43">
        <f ca="1">_xll.BInterpol('Base CDI'!$H$4:$H$28,'Base CDI'!$I$4:$I$29,S4232,"Cubic","Extrapolate=Linear","MultiX=Average","Skip=True","Sort=True")</f>
        <v>13.723885088919287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50168</v>
      </c>
      <c r="T4233" s="43">
        <f ca="1">_xll.BInterpol('Base CDI'!$H$4:$H$28,'Base CDI'!$J$4:$J$29,S4233,"Cubic","Extrapolate=Linear","MultiX=Average","Skip=True","Sort=True")</f>
        <v>13.739451436388508</v>
      </c>
      <c r="U4233" s="43">
        <f ca="1">_xll.BInterpol('Base CDI'!$H$4:$H$28,'Base CDI'!$I$4:$I$29,S4233,"Cubic","Extrapolate=Linear","MultiX=Average","Skip=True","Sort=True")</f>
        <v>13.723796169630642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50169</v>
      </c>
      <c r="T4234" s="43">
        <f ca="1">_xll.BInterpol('Base CDI'!$H$4:$H$28,'Base CDI'!$J$4:$J$29,S4234,"Cubic","Extrapolate=Linear","MultiX=Average","Skip=True","Sort=True")</f>
        <v>13.739359781121751</v>
      </c>
      <c r="U4234" s="43">
        <f ca="1">_xll.BInterpol('Base CDI'!$H$4:$H$28,'Base CDI'!$I$4:$I$29,S4234,"Cubic","Extrapolate=Linear","MultiX=Average","Skip=True","Sort=True")</f>
        <v>13.723707250341997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50170</v>
      </c>
      <c r="T4235" s="43">
        <f ca="1">_xll.BInterpol('Base CDI'!$H$4:$H$28,'Base CDI'!$J$4:$J$29,S4235,"Cubic","Extrapolate=Linear","MultiX=Average","Skip=True","Sort=True")</f>
        <v>13.739268125854993</v>
      </c>
      <c r="U4235" s="43">
        <f ca="1">_xll.BInterpol('Base CDI'!$H$4:$H$28,'Base CDI'!$I$4:$I$29,S4235,"Cubic","Extrapolate=Linear","MultiX=Average","Skip=True","Sort=True")</f>
        <v>13.72361833105335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50171</v>
      </c>
      <c r="T4236" s="43">
        <f ca="1">_xll.BInterpol('Base CDI'!$H$4:$H$28,'Base CDI'!$J$4:$J$29,S4236,"Cubic","Extrapolate=Linear","MultiX=Average","Skip=True","Sort=True")</f>
        <v>13.739176470588236</v>
      </c>
      <c r="U4236" s="43">
        <f ca="1">_xll.BInterpol('Base CDI'!$H$4:$H$28,'Base CDI'!$I$4:$I$29,S4236,"Cubic","Extrapolate=Linear","MultiX=Average","Skip=True","Sort=True")</f>
        <v>13.723529411764705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50172</v>
      </c>
      <c r="T4237" s="43">
        <f ca="1">_xll.BInterpol('Base CDI'!$H$4:$H$28,'Base CDI'!$J$4:$J$29,S4237,"Cubic","Extrapolate=Linear","MultiX=Average","Skip=True","Sort=True")</f>
        <v>13.739084815321476</v>
      </c>
      <c r="U4237" s="43">
        <f ca="1">_xll.BInterpol('Base CDI'!$H$4:$H$28,'Base CDI'!$I$4:$I$29,S4237,"Cubic","Extrapolate=Linear","MultiX=Average","Skip=True","Sort=True")</f>
        <v>13.72344049247606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50173</v>
      </c>
      <c r="T4238" s="43">
        <f ca="1">_xll.BInterpol('Base CDI'!$H$4:$H$28,'Base CDI'!$J$4:$J$29,S4238,"Cubic","Extrapolate=Linear","MultiX=Average","Skip=True","Sort=True")</f>
        <v>13.738993160054719</v>
      </c>
      <c r="U4238" s="43">
        <f ca="1">_xll.BInterpol('Base CDI'!$H$4:$H$28,'Base CDI'!$I$4:$I$29,S4238,"Cubic","Extrapolate=Linear","MultiX=Average","Skip=True","Sort=True")</f>
        <v>13.723351573187413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50174</v>
      </c>
      <c r="T4239" s="43">
        <f ca="1">_xll.BInterpol('Base CDI'!$H$4:$H$28,'Base CDI'!$J$4:$J$29,S4239,"Cubic","Extrapolate=Linear","MultiX=Average","Skip=True","Sort=True")</f>
        <v>13.738901504787961</v>
      </c>
      <c r="U4239" s="43">
        <f ca="1">_xll.BInterpol('Base CDI'!$H$4:$H$28,'Base CDI'!$I$4:$I$29,S4239,"Cubic","Extrapolate=Linear","MultiX=Average","Skip=True","Sort=True")</f>
        <v>13.723262653898768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50175</v>
      </c>
      <c r="T4240" s="43">
        <f ca="1">_xll.BInterpol('Base CDI'!$H$4:$H$28,'Base CDI'!$J$4:$J$29,S4240,"Cubic","Extrapolate=Linear","MultiX=Average","Skip=True","Sort=True")</f>
        <v>13.738809849521203</v>
      </c>
      <c r="U4240" s="43">
        <f ca="1">_xll.BInterpol('Base CDI'!$H$4:$H$28,'Base CDI'!$I$4:$I$29,S4240,"Cubic","Extrapolate=Linear","MultiX=Average","Skip=True","Sort=True")</f>
        <v>13.723173734610123</v>
      </c>
    </row>
    <row r="4241" spans="16:21" x14ac:dyDescent="0.25">
      <c r="P4241" s="10">
        <v>40681</v>
      </c>
      <c r="Q4241">
        <v>25.54213</v>
      </c>
      <c r="S4241" s="42">
        <f t="shared" ca="1" si="71"/>
        <v>50176</v>
      </c>
      <c r="T4241" s="43">
        <f ca="1">_xll.BInterpol('Base CDI'!$H$4:$H$28,'Base CDI'!$J$4:$J$29,S4241,"Cubic","Extrapolate=Linear","MultiX=Average","Skip=True","Sort=True")</f>
        <v>13.738718194254446</v>
      </c>
      <c r="U4241" s="43">
        <f ca="1">_xll.BInterpol('Base CDI'!$H$4:$H$28,'Base CDI'!$I$4:$I$29,S4241,"Cubic","Extrapolate=Linear","MultiX=Average","Skip=True","Sort=True")</f>
        <v>13.723084815321476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50177</v>
      </c>
      <c r="T4242" s="43">
        <f ca="1">_xll.BInterpol('Base CDI'!$H$4:$H$28,'Base CDI'!$J$4:$J$29,S4242,"Cubic","Extrapolate=Linear","MultiX=Average","Skip=True","Sort=True")</f>
        <v>13.738626538987688</v>
      </c>
      <c r="U4242" s="43">
        <f ca="1">_xll.BInterpol('Base CDI'!$H$4:$H$28,'Base CDI'!$I$4:$I$29,S4242,"Cubic","Extrapolate=Linear","MultiX=Average","Skip=True","Sort=True")</f>
        <v>13.722995896032831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50178</v>
      </c>
      <c r="T4243" s="43">
        <f ca="1">_xll.BInterpol('Base CDI'!$H$4:$H$28,'Base CDI'!$J$4:$J$29,S4243,"Cubic","Extrapolate=Linear","MultiX=Average","Skip=True","Sort=True")</f>
        <v>13.738534883720929</v>
      </c>
      <c r="U4243" s="43">
        <f ca="1">_xll.BInterpol('Base CDI'!$H$4:$H$28,'Base CDI'!$I$4:$I$29,S4243,"Cubic","Extrapolate=Linear","MultiX=Average","Skip=True","Sort=True")</f>
        <v>13.722906976744186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50179</v>
      </c>
      <c r="T4244" s="43">
        <f ca="1">_xll.BInterpol('Base CDI'!$H$4:$H$28,'Base CDI'!$J$4:$J$29,S4244,"Cubic","Extrapolate=Linear","MultiX=Average","Skip=True","Sort=True")</f>
        <v>13.738443228454171</v>
      </c>
      <c r="U4244" s="43">
        <f ca="1">_xll.BInterpol('Base CDI'!$H$4:$H$28,'Base CDI'!$I$4:$I$29,S4244,"Cubic","Extrapolate=Linear","MultiX=Average","Skip=True","Sort=True")</f>
        <v>13.722818057455539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50180</v>
      </c>
      <c r="T4245" s="43">
        <f ca="1">_xll.BInterpol('Base CDI'!$H$4:$H$28,'Base CDI'!$J$4:$J$29,S4245,"Cubic","Extrapolate=Linear","MultiX=Average","Skip=True","Sort=True")</f>
        <v>13.738351573187414</v>
      </c>
      <c r="U4245" s="43">
        <f ca="1">_xll.BInterpol('Base CDI'!$H$4:$H$28,'Base CDI'!$I$4:$I$29,S4245,"Cubic","Extrapolate=Linear","MultiX=Average","Skip=True","Sort=True")</f>
        <v>13.722729138166894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50181</v>
      </c>
      <c r="T4246" s="43">
        <f ca="1">_xll.BInterpol('Base CDI'!$H$4:$H$28,'Base CDI'!$J$4:$J$29,S4246,"Cubic","Extrapolate=Linear","MultiX=Average","Skip=True","Sort=True")</f>
        <v>13.738259917920656</v>
      </c>
      <c r="U4246" s="43">
        <f ca="1">_xll.BInterpol('Base CDI'!$H$4:$H$28,'Base CDI'!$I$4:$I$29,S4246,"Cubic","Extrapolate=Linear","MultiX=Average","Skip=True","Sort=True")</f>
        <v>13.722640218878249</v>
      </c>
    </row>
    <row r="4247" spans="16:21" x14ac:dyDescent="0.25">
      <c r="P4247" s="10">
        <v>40689</v>
      </c>
      <c r="Q4247">
        <v>25.61055</v>
      </c>
      <c r="S4247" s="42">
        <f t="shared" ca="1" si="71"/>
        <v>50182</v>
      </c>
      <c r="T4247" s="43">
        <f ca="1">_xll.BInterpol('Base CDI'!$H$4:$H$28,'Base CDI'!$J$4:$J$29,S4247,"Cubic","Extrapolate=Linear","MultiX=Average","Skip=True","Sort=True")</f>
        <v>13.738168262653899</v>
      </c>
      <c r="U4247" s="43">
        <f ca="1">_xll.BInterpol('Base CDI'!$H$4:$H$28,'Base CDI'!$I$4:$I$29,S4247,"Cubic","Extrapolate=Linear","MultiX=Average","Skip=True","Sort=True")</f>
        <v>13.722551299589602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50183</v>
      </c>
      <c r="T4248" s="43">
        <f ca="1">_xll.BInterpol('Base CDI'!$H$4:$H$28,'Base CDI'!$J$4:$J$29,S4248,"Cubic","Extrapolate=Linear","MultiX=Average","Skip=True","Sort=True")</f>
        <v>13.738076607387141</v>
      </c>
      <c r="U4248" s="43">
        <f ca="1">_xll.BInterpol('Base CDI'!$H$4:$H$28,'Base CDI'!$I$4:$I$29,S4248,"Cubic","Extrapolate=Linear","MultiX=Average","Skip=True","Sort=True")</f>
        <v>13.722462380300957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50184</v>
      </c>
      <c r="T4249" s="43">
        <f ca="1">_xll.BInterpol('Base CDI'!$H$4:$H$28,'Base CDI'!$J$4:$J$29,S4249,"Cubic","Extrapolate=Linear","MultiX=Average","Skip=True","Sort=True")</f>
        <v>13.737984952120382</v>
      </c>
      <c r="U4249" s="43">
        <f ca="1">_xll.BInterpol('Base CDI'!$H$4:$H$28,'Base CDI'!$I$4:$I$29,S4249,"Cubic","Extrapolate=Linear","MultiX=Average","Skip=True","Sort=True")</f>
        <v>13.72237346101231</v>
      </c>
    </row>
    <row r="4250" spans="16:21" x14ac:dyDescent="0.25">
      <c r="P4250" s="10">
        <v>40694</v>
      </c>
      <c r="Q4250">
        <v>25.6448</v>
      </c>
      <c r="S4250" s="42">
        <f t="shared" ca="1" si="71"/>
        <v>50185</v>
      </c>
      <c r="T4250" s="43">
        <f ca="1">_xll.BInterpol('Base CDI'!$H$4:$H$28,'Base CDI'!$J$4:$J$29,S4250,"Cubic","Extrapolate=Linear","MultiX=Average","Skip=True","Sort=True")</f>
        <v>13.737893296853624</v>
      </c>
      <c r="U4250" s="43">
        <f ca="1">_xll.BInterpol('Base CDI'!$H$4:$H$28,'Base CDI'!$I$4:$I$29,S4250,"Cubic","Extrapolate=Linear","MultiX=Average","Skip=True","Sort=True")</f>
        <v>13.722284541723665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50186</v>
      </c>
      <c r="T4251" s="43">
        <f ca="1">_xll.BInterpol('Base CDI'!$H$4:$H$28,'Base CDI'!$J$4:$J$29,S4251,"Cubic","Extrapolate=Linear","MultiX=Average","Skip=True","Sort=True")</f>
        <v>13.737801641586866</v>
      </c>
      <c r="U4251" s="43">
        <f ca="1">_xll.BInterpol('Base CDI'!$H$4:$H$28,'Base CDI'!$I$4:$I$29,S4251,"Cubic","Extrapolate=Linear","MultiX=Average","Skip=True","Sort=True")</f>
        <v>13.72219562243502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50187</v>
      </c>
      <c r="T4252" s="43">
        <f ca="1">_xll.BInterpol('Base CDI'!$H$4:$H$28,'Base CDI'!$J$4:$J$29,S4252,"Cubic","Extrapolate=Linear","MultiX=Average","Skip=True","Sort=True")</f>
        <v>13.737709986320109</v>
      </c>
      <c r="U4252" s="43">
        <f ca="1">_xll.BInterpol('Base CDI'!$H$4:$H$28,'Base CDI'!$I$4:$I$29,S4252,"Cubic","Extrapolate=Linear","MultiX=Average","Skip=True","Sort=True")</f>
        <v>13.722106703146373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50188</v>
      </c>
      <c r="T4253" s="43">
        <f ca="1">_xll.BInterpol('Base CDI'!$H$4:$H$28,'Base CDI'!$J$4:$J$29,S4253,"Cubic","Extrapolate=Linear","MultiX=Average","Skip=True","Sort=True")</f>
        <v>13.737618331053351</v>
      </c>
      <c r="U4253" s="43">
        <f ca="1">_xll.BInterpol('Base CDI'!$H$4:$H$28,'Base CDI'!$I$4:$I$29,S4253,"Cubic","Extrapolate=Linear","MultiX=Average","Skip=True","Sort=True")</f>
        <v>13.722017783857728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50189</v>
      </c>
      <c r="T4254" s="43">
        <f ca="1">_xll.BInterpol('Base CDI'!$H$4:$H$28,'Base CDI'!$J$4:$J$29,S4254,"Cubic","Extrapolate=Linear","MultiX=Average","Skip=True","Sort=True")</f>
        <v>13.737526675786594</v>
      </c>
      <c r="U4254" s="43">
        <f ca="1">_xll.BInterpol('Base CDI'!$H$4:$H$28,'Base CDI'!$I$4:$I$29,S4254,"Cubic","Extrapolate=Linear","MultiX=Average","Skip=True","Sort=True")</f>
        <v>13.721928864569083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50190</v>
      </c>
      <c r="T4255" s="43">
        <f ca="1">_xll.BInterpol('Base CDI'!$H$4:$H$28,'Base CDI'!$J$4:$J$29,S4255,"Cubic","Extrapolate=Linear","MultiX=Average","Skip=True","Sort=True")</f>
        <v>13.737435020519836</v>
      </c>
      <c r="U4255" s="43">
        <f ca="1">_xll.BInterpol('Base CDI'!$H$4:$H$28,'Base CDI'!$I$4:$I$29,S4255,"Cubic","Extrapolate=Linear","MultiX=Average","Skip=True","Sort=True")</f>
        <v>13.721839945280436</v>
      </c>
    </row>
    <row r="4256" spans="16:21" x14ac:dyDescent="0.25">
      <c r="P4256" s="10">
        <v>40702</v>
      </c>
      <c r="Q4256">
        <v>25.71349</v>
      </c>
      <c r="S4256" s="42">
        <f t="shared" ca="1" si="71"/>
        <v>50191</v>
      </c>
      <c r="T4256" s="43">
        <f ca="1">_xll.BInterpol('Base CDI'!$H$4:$H$28,'Base CDI'!$J$4:$J$29,S4256,"Cubic","Extrapolate=Linear","MultiX=Average","Skip=True","Sort=True")</f>
        <v>13.737343365253077</v>
      </c>
      <c r="U4256" s="43">
        <f ca="1">_xll.BInterpol('Base CDI'!$H$4:$H$28,'Base CDI'!$I$4:$I$29,S4256,"Cubic","Extrapolate=Linear","MultiX=Average","Skip=True","Sort=True")</f>
        <v>13.721751025991791</v>
      </c>
    </row>
    <row r="4257" spans="16:21" x14ac:dyDescent="0.25">
      <c r="P4257" s="10">
        <v>40703</v>
      </c>
      <c r="Q4257">
        <v>25.72495</v>
      </c>
      <c r="S4257" s="42">
        <f t="shared" ca="1" si="71"/>
        <v>50192</v>
      </c>
      <c r="T4257" s="43">
        <f ca="1">_xll.BInterpol('Base CDI'!$H$4:$H$28,'Base CDI'!$J$4:$J$29,S4257,"Cubic","Extrapolate=Linear","MultiX=Average","Skip=True","Sort=True")</f>
        <v>13.737251709986319</v>
      </c>
      <c r="U4257" s="43">
        <f ca="1">_xll.BInterpol('Base CDI'!$H$4:$H$28,'Base CDI'!$I$4:$I$29,S4257,"Cubic","Extrapolate=Linear","MultiX=Average","Skip=True","Sort=True")</f>
        <v>13.721662106703146</v>
      </c>
    </row>
    <row r="4258" spans="16:21" x14ac:dyDescent="0.25">
      <c r="P4258" s="10">
        <v>40704</v>
      </c>
      <c r="Q4258">
        <v>25.73659</v>
      </c>
      <c r="S4258" s="42">
        <f t="shared" ca="1" si="71"/>
        <v>50193</v>
      </c>
      <c r="T4258" s="43">
        <f ca="1">_xll.BInterpol('Base CDI'!$H$4:$H$28,'Base CDI'!$J$4:$J$29,S4258,"Cubic","Extrapolate=Linear","MultiX=Average","Skip=True","Sort=True")</f>
        <v>13.737160054719562</v>
      </c>
      <c r="U4258" s="43">
        <f ca="1">_xll.BInterpol('Base CDI'!$H$4:$H$28,'Base CDI'!$I$4:$I$29,S4258,"Cubic","Extrapolate=Linear","MultiX=Average","Skip=True","Sort=True")</f>
        <v>13.721573187414499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50194</v>
      </c>
      <c r="T4259" s="43">
        <f ca="1">_xll.BInterpol('Base CDI'!$H$4:$H$28,'Base CDI'!$J$4:$J$29,S4259,"Cubic","Extrapolate=Linear","MultiX=Average","Skip=True","Sort=True")</f>
        <v>13.737068399452804</v>
      </c>
      <c r="U4259" s="43">
        <f ca="1">_xll.BInterpol('Base CDI'!$H$4:$H$28,'Base CDI'!$I$4:$I$29,S4259,"Cubic","Extrapolate=Linear","MultiX=Average","Skip=True","Sort=True")</f>
        <v>13.721484268125854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50195</v>
      </c>
      <c r="T4260" s="43">
        <f ca="1">_xll.BInterpol('Base CDI'!$H$4:$H$28,'Base CDI'!$J$4:$J$29,S4260,"Cubic","Extrapolate=Linear","MultiX=Average","Skip=True","Sort=True")</f>
        <v>13.736976744186046</v>
      </c>
      <c r="U4260" s="43">
        <f ca="1">_xll.BInterpol('Base CDI'!$H$4:$H$28,'Base CDI'!$I$4:$I$29,S4260,"Cubic","Extrapolate=Linear","MultiX=Average","Skip=True","Sort=True")</f>
        <v>13.721395348837209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50196</v>
      </c>
      <c r="T4261" s="43">
        <f ca="1">_xll.BInterpol('Base CDI'!$H$4:$H$28,'Base CDI'!$J$4:$J$29,S4261,"Cubic","Extrapolate=Linear","MultiX=Average","Skip=True","Sort=True")</f>
        <v>13.736885088919289</v>
      </c>
      <c r="U4261" s="43">
        <f ca="1">_xll.BInterpol('Base CDI'!$H$4:$H$28,'Base CDI'!$I$4:$I$29,S4261,"Cubic","Extrapolate=Linear","MultiX=Average","Skip=True","Sort=True")</f>
        <v>13.721306429548562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50197</v>
      </c>
      <c r="T4262" s="43">
        <f ca="1">_xll.BInterpol('Base CDI'!$H$4:$H$28,'Base CDI'!$J$4:$J$29,S4262,"Cubic","Extrapolate=Linear","MultiX=Average","Skip=True","Sort=True")</f>
        <v>13.736793433652529</v>
      </c>
      <c r="U4262" s="43">
        <f ca="1">_xll.BInterpol('Base CDI'!$H$4:$H$28,'Base CDI'!$I$4:$I$29,S4262,"Cubic","Extrapolate=Linear","MultiX=Average","Skip=True","Sort=True")</f>
        <v>13.721217510259917</v>
      </c>
    </row>
    <row r="4263" spans="16:21" x14ac:dyDescent="0.25">
      <c r="P4263" s="10">
        <v>40711</v>
      </c>
      <c r="Q4263">
        <v>25.79496</v>
      </c>
      <c r="S4263" s="42">
        <f t="shared" ca="1" si="71"/>
        <v>50198</v>
      </c>
      <c r="T4263" s="43">
        <f ca="1">_xll.BInterpol('Base CDI'!$H$4:$H$28,'Base CDI'!$J$4:$J$29,S4263,"Cubic","Extrapolate=Linear","MultiX=Average","Skip=True","Sort=True")</f>
        <v>13.736701778385772</v>
      </c>
      <c r="U4263" s="43">
        <f ca="1">_xll.BInterpol('Base CDI'!$H$4:$H$28,'Base CDI'!$I$4:$I$29,S4263,"Cubic","Extrapolate=Linear","MultiX=Average","Skip=True","Sort=True")</f>
        <v>13.721128590971272</v>
      </c>
    </row>
    <row r="4264" spans="16:21" x14ac:dyDescent="0.25">
      <c r="P4264" s="10">
        <v>40714</v>
      </c>
      <c r="Q4264">
        <v>25.80668</v>
      </c>
      <c r="S4264" s="42">
        <f t="shared" ca="1" si="71"/>
        <v>50199</v>
      </c>
      <c r="T4264" s="43">
        <f ca="1">_xll.BInterpol('Base CDI'!$H$4:$H$28,'Base CDI'!$J$4:$J$29,S4264,"Cubic","Extrapolate=Linear","MultiX=Average","Skip=True","Sort=True")</f>
        <v>13.736610123119014</v>
      </c>
      <c r="U4264" s="43">
        <f ca="1">_xll.BInterpol('Base CDI'!$H$4:$H$28,'Base CDI'!$I$4:$I$29,S4264,"Cubic","Extrapolate=Linear","MultiX=Average","Skip=True","Sort=True")</f>
        <v>13.721039671682625</v>
      </c>
    </row>
    <row r="4265" spans="16:21" x14ac:dyDescent="0.25">
      <c r="P4265" s="10">
        <v>40715</v>
      </c>
      <c r="Q4265">
        <v>25.8184</v>
      </c>
      <c r="S4265" s="42">
        <f t="shared" ca="1" si="71"/>
        <v>50200</v>
      </c>
      <c r="T4265" s="43">
        <f ca="1">_xll.BInterpol('Base CDI'!$H$4:$H$28,'Base CDI'!$J$4:$J$29,S4265,"Cubic","Extrapolate=Linear","MultiX=Average","Skip=True","Sort=True")</f>
        <v>13.736518467852257</v>
      </c>
      <c r="U4265" s="43">
        <f ca="1">_xll.BInterpol('Base CDI'!$H$4:$H$28,'Base CDI'!$I$4:$I$29,S4265,"Cubic","Extrapolate=Linear","MultiX=Average","Skip=True","Sort=True")</f>
        <v>13.72095075239398</v>
      </c>
    </row>
    <row r="4266" spans="16:21" x14ac:dyDescent="0.25">
      <c r="P4266" s="10">
        <v>40716</v>
      </c>
      <c r="Q4266">
        <v>25.83014</v>
      </c>
      <c r="S4266" s="42">
        <f t="shared" ca="1" si="71"/>
        <v>50201</v>
      </c>
      <c r="T4266" s="43">
        <f ca="1">_xll.BInterpol('Base CDI'!$H$4:$H$28,'Base CDI'!$J$4:$J$29,S4266,"Cubic","Extrapolate=Linear","MultiX=Average","Skip=True","Sort=True")</f>
        <v>13.736426812585499</v>
      </c>
      <c r="U4266" s="43">
        <f ca="1">_xll.BInterpol('Base CDI'!$H$4:$H$28,'Base CDI'!$I$4:$I$29,S4266,"Cubic","Extrapolate=Linear","MultiX=Average","Skip=True","Sort=True")</f>
        <v>13.720861833105335</v>
      </c>
    </row>
    <row r="4267" spans="16:21" x14ac:dyDescent="0.25">
      <c r="P4267" s="10">
        <v>40718</v>
      </c>
      <c r="Q4267">
        <v>25.84188</v>
      </c>
      <c r="S4267" s="42">
        <f t="shared" ca="1" si="71"/>
        <v>50202</v>
      </c>
      <c r="T4267" s="43">
        <f ca="1">_xll.BInterpol('Base CDI'!$H$4:$H$28,'Base CDI'!$J$4:$J$29,S4267,"Cubic","Extrapolate=Linear","MultiX=Average","Skip=True","Sort=True")</f>
        <v>13.736335157318742</v>
      </c>
      <c r="U4267" s="43">
        <f ca="1">_xll.BInterpol('Base CDI'!$H$4:$H$28,'Base CDI'!$I$4:$I$29,S4267,"Cubic","Extrapolate=Linear","MultiX=Average","Skip=True","Sort=True")</f>
        <v>13.720772913816688</v>
      </c>
    </row>
    <row r="4268" spans="16:21" x14ac:dyDescent="0.25">
      <c r="P4268" s="10">
        <v>40721</v>
      </c>
      <c r="Q4268">
        <v>25.85361</v>
      </c>
      <c r="S4268" s="42">
        <f t="shared" ca="1" si="71"/>
        <v>50203</v>
      </c>
      <c r="T4268" s="43">
        <f ca="1">_xll.BInterpol('Base CDI'!$H$4:$H$28,'Base CDI'!$J$4:$J$29,S4268,"Cubic","Extrapolate=Linear","MultiX=Average","Skip=True","Sort=True")</f>
        <v>13.736243502051982</v>
      </c>
      <c r="U4268" s="43">
        <f ca="1">_xll.BInterpol('Base CDI'!$H$4:$H$28,'Base CDI'!$I$4:$I$29,S4268,"Cubic","Extrapolate=Linear","MultiX=Average","Skip=True","Sort=True")</f>
        <v>13.720683994528043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50204</v>
      </c>
      <c r="T4269" s="43">
        <f ca="1">_xll.BInterpol('Base CDI'!$H$4:$H$28,'Base CDI'!$J$4:$J$29,S4269,"Cubic","Extrapolate=Linear","MultiX=Average","Skip=True","Sort=True")</f>
        <v>13.736151846785225</v>
      </c>
      <c r="U4269" s="43">
        <f ca="1">_xll.BInterpol('Base CDI'!$H$4:$H$28,'Base CDI'!$I$4:$I$29,S4269,"Cubic","Extrapolate=Linear","MultiX=Average","Skip=True","Sort=True")</f>
        <v>13.720595075239396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50205</v>
      </c>
      <c r="T4270" s="43">
        <f ca="1">_xll.BInterpol('Base CDI'!$H$4:$H$28,'Base CDI'!$J$4:$J$29,S4270,"Cubic","Extrapolate=Linear","MultiX=Average","Skip=True","Sort=True")</f>
        <v>13.736060191518467</v>
      </c>
      <c r="U4270" s="43">
        <f ca="1">_xll.BInterpol('Base CDI'!$H$4:$H$28,'Base CDI'!$I$4:$I$29,S4270,"Cubic","Extrapolate=Linear","MultiX=Average","Skip=True","Sort=True")</f>
        <v>13.720506155950751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50206</v>
      </c>
      <c r="T4271" s="43">
        <f ca="1">_xll.BInterpol('Base CDI'!$H$4:$H$28,'Base CDI'!$J$4:$J$29,S4271,"Cubic","Extrapolate=Linear","MultiX=Average","Skip=True","Sort=True")</f>
        <v>13.735968536251709</v>
      </c>
      <c r="U4271" s="43">
        <f ca="1">_xll.BInterpol('Base CDI'!$H$4:$H$28,'Base CDI'!$I$4:$I$29,S4271,"Cubic","Extrapolate=Linear","MultiX=Average","Skip=True","Sort=True")</f>
        <v>13.720417236662106</v>
      </c>
    </row>
    <row r="4272" spans="16:21" x14ac:dyDescent="0.25">
      <c r="P4272" s="10">
        <v>40725</v>
      </c>
      <c r="Q4272">
        <v>25.90062</v>
      </c>
      <c r="S4272" s="42">
        <f t="shared" ca="1" si="71"/>
        <v>50207</v>
      </c>
      <c r="T4272" s="43">
        <f ca="1">_xll.BInterpol('Base CDI'!$H$4:$H$28,'Base CDI'!$J$4:$J$29,S4272,"Cubic","Extrapolate=Linear","MultiX=Average","Skip=True","Sort=True")</f>
        <v>13.735876880984952</v>
      </c>
      <c r="U4272" s="43">
        <f ca="1">_xll.BInterpol('Base CDI'!$H$4:$H$28,'Base CDI'!$I$4:$I$29,S4272,"Cubic","Extrapolate=Linear","MultiX=Average","Skip=True","Sort=True")</f>
        <v>13.720328317373459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50208</v>
      </c>
      <c r="T4273" s="43">
        <f ca="1">_xll.BInterpol('Base CDI'!$H$4:$H$28,'Base CDI'!$J$4:$J$29,S4273,"Cubic","Extrapolate=Linear","MultiX=Average","Skip=True","Sort=True")</f>
        <v>13.735785225718194</v>
      </c>
      <c r="U4273" s="43">
        <f ca="1">_xll.BInterpol('Base CDI'!$H$4:$H$28,'Base CDI'!$I$4:$I$29,S4273,"Cubic","Extrapolate=Linear","MultiX=Average","Skip=True","Sort=True")</f>
        <v>13.720239398084814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50209</v>
      </c>
      <c r="T4274" s="43">
        <f ca="1">_xll.BInterpol('Base CDI'!$H$4:$H$28,'Base CDI'!$J$4:$J$29,S4274,"Cubic","Extrapolate=Linear","MultiX=Average","Skip=True","Sort=True")</f>
        <v>13.735693570451435</v>
      </c>
      <c r="U4274" s="43">
        <f ca="1">_xll.BInterpol('Base CDI'!$H$4:$H$28,'Base CDI'!$I$4:$I$29,S4274,"Cubic","Extrapolate=Linear","MultiX=Average","Skip=True","Sort=True")</f>
        <v>13.720150478796169</v>
      </c>
    </row>
    <row r="4275" spans="16:21" x14ac:dyDescent="0.25">
      <c r="P4275" s="10">
        <v>40730</v>
      </c>
      <c r="Q4275">
        <v>25.93601</v>
      </c>
      <c r="S4275" s="42">
        <f t="shared" ca="1" si="71"/>
        <v>50210</v>
      </c>
      <c r="T4275" s="43">
        <f ca="1">_xll.BInterpol('Base CDI'!$H$4:$H$28,'Base CDI'!$J$4:$J$29,S4275,"Cubic","Extrapolate=Linear","MultiX=Average","Skip=True","Sort=True")</f>
        <v>13.735601915184677</v>
      </c>
      <c r="U4275" s="43">
        <f ca="1">_xll.BInterpol('Base CDI'!$H$4:$H$28,'Base CDI'!$I$4:$I$29,S4275,"Cubic","Extrapolate=Linear","MultiX=Average","Skip=True","Sort=True")</f>
        <v>13.720061559507522</v>
      </c>
    </row>
    <row r="4276" spans="16:21" x14ac:dyDescent="0.25">
      <c r="P4276" s="10">
        <v>40731</v>
      </c>
      <c r="Q4276">
        <v>25.94781</v>
      </c>
      <c r="S4276" s="42">
        <f t="shared" ca="1" si="71"/>
        <v>50211</v>
      </c>
      <c r="T4276" s="43">
        <f ca="1">_xll.BInterpol('Base CDI'!$H$4:$H$28,'Base CDI'!$J$4:$J$29,S4276,"Cubic","Extrapolate=Linear","MultiX=Average","Skip=True","Sort=True")</f>
        <v>13.73551025991792</v>
      </c>
      <c r="U4276" s="43">
        <f ca="1">_xll.BInterpol('Base CDI'!$H$4:$H$28,'Base CDI'!$I$4:$I$29,S4276,"Cubic","Extrapolate=Linear","MultiX=Average","Skip=True","Sort=True")</f>
        <v>13.719972640218877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50212</v>
      </c>
      <c r="T4277" s="43">
        <f ca="1">_xll.BInterpol('Base CDI'!$H$4:$H$28,'Base CDI'!$J$4:$J$29,S4277,"Cubic","Extrapolate=Linear","MultiX=Average","Skip=True","Sort=True")</f>
        <v>13.735418604651162</v>
      </c>
      <c r="U4277" s="43">
        <f ca="1">_xll.BInterpol('Base CDI'!$H$4:$H$28,'Base CDI'!$I$4:$I$29,S4277,"Cubic","Extrapolate=Linear","MultiX=Average","Skip=True","Sort=True")</f>
        <v>13.719883720930232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50213</v>
      </c>
      <c r="T4278" s="43">
        <f ca="1">_xll.BInterpol('Base CDI'!$H$4:$H$28,'Base CDI'!$J$4:$J$29,S4278,"Cubic","Extrapolate=Linear","MultiX=Average","Skip=True","Sort=True")</f>
        <v>13.735326949384405</v>
      </c>
      <c r="U4278" s="43">
        <f ca="1">_xll.BInterpol('Base CDI'!$H$4:$H$28,'Base CDI'!$I$4:$I$29,S4278,"Cubic","Extrapolate=Linear","MultiX=Average","Skip=True","Sort=True")</f>
        <v>13.719794801641585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50214</v>
      </c>
      <c r="T4279" s="43">
        <f ca="1">_xll.BInterpol('Base CDI'!$H$4:$H$28,'Base CDI'!$J$4:$J$29,S4279,"Cubic","Extrapolate=Linear","MultiX=Average","Skip=True","Sort=True")</f>
        <v>13.735235294117647</v>
      </c>
      <c r="U4279" s="43">
        <f ca="1">_xll.BInterpol('Base CDI'!$H$4:$H$28,'Base CDI'!$I$4:$I$29,S4279,"Cubic","Extrapolate=Linear","MultiX=Average","Skip=True","Sort=True")</f>
        <v>13.71970588235294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50215</v>
      </c>
      <c r="T4280" s="43">
        <f ca="1">_xll.BInterpol('Base CDI'!$H$4:$H$28,'Base CDI'!$J$4:$J$29,S4280,"Cubic","Extrapolate=Linear","MultiX=Average","Skip=True","Sort=True")</f>
        <v>13.735143638850889</v>
      </c>
      <c r="U4280" s="43">
        <f ca="1">_xll.BInterpol('Base CDI'!$H$4:$H$28,'Base CDI'!$I$4:$I$29,S4280,"Cubic","Extrapolate=Linear","MultiX=Average","Skip=True","Sort=True")</f>
        <v>13.719616963064295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50216</v>
      </c>
      <c r="T4281" s="43">
        <f ca="1">_xll.BInterpol('Base CDI'!$H$4:$H$28,'Base CDI'!$J$4:$J$29,S4281,"Cubic","Extrapolate=Linear","MultiX=Average","Skip=True","Sort=True")</f>
        <v>13.73505198358413</v>
      </c>
      <c r="U4281" s="43">
        <f ca="1">_xll.BInterpol('Base CDI'!$H$4:$H$28,'Base CDI'!$I$4:$I$29,S4281,"Cubic","Extrapolate=Linear","MultiX=Average","Skip=True","Sort=True")</f>
        <v>13.719528043775648</v>
      </c>
    </row>
    <row r="4282" spans="16:21" x14ac:dyDescent="0.25">
      <c r="P4282" s="10">
        <v>40739</v>
      </c>
      <c r="Q4282">
        <v>26.01877</v>
      </c>
      <c r="S4282" s="42">
        <f t="shared" ca="1" si="71"/>
        <v>50217</v>
      </c>
      <c r="T4282" s="43">
        <f ca="1">_xll.BInterpol('Base CDI'!$H$4:$H$28,'Base CDI'!$J$4:$J$29,S4282,"Cubic","Extrapolate=Linear","MultiX=Average","Skip=True","Sort=True")</f>
        <v>13.734960328317372</v>
      </c>
      <c r="U4282" s="43">
        <f ca="1">_xll.BInterpol('Base CDI'!$H$4:$H$28,'Base CDI'!$I$4:$I$29,S4282,"Cubic","Extrapolate=Linear","MultiX=Average","Skip=True","Sort=True")</f>
        <v>13.719439124487003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50218</v>
      </c>
      <c r="T4283" s="43">
        <f ca="1">_xll.BInterpol('Base CDI'!$H$4:$H$28,'Base CDI'!$J$4:$J$29,S4283,"Cubic","Extrapolate=Linear","MultiX=Average","Skip=True","Sort=True")</f>
        <v>13.734868673050615</v>
      </c>
      <c r="U4283" s="43">
        <f ca="1">_xll.BInterpol('Base CDI'!$H$4:$H$28,'Base CDI'!$I$4:$I$29,S4283,"Cubic","Extrapolate=Linear","MultiX=Average","Skip=True","Sort=True")</f>
        <v>13.719350205198358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50219</v>
      </c>
      <c r="T4284" s="43">
        <f ca="1">_xll.BInterpol('Base CDI'!$H$4:$H$28,'Base CDI'!$J$4:$J$29,S4284,"Cubic","Extrapolate=Linear","MultiX=Average","Skip=True","Sort=True")</f>
        <v>13.734777017783857</v>
      </c>
      <c r="U4284" s="43">
        <f ca="1">_xll.BInterpol('Base CDI'!$H$4:$H$28,'Base CDI'!$I$4:$I$29,S4284,"Cubic","Extrapolate=Linear","MultiX=Average","Skip=True","Sort=True")</f>
        <v>13.719261285909711</v>
      </c>
    </row>
    <row r="4285" spans="16:21" x14ac:dyDescent="0.25">
      <c r="P4285" s="10">
        <v>40744</v>
      </c>
      <c r="Q4285">
        <v>26.05433</v>
      </c>
      <c r="S4285" s="42">
        <f t="shared" ca="1" si="71"/>
        <v>50220</v>
      </c>
      <c r="T4285" s="43">
        <f ca="1">_xll.BInterpol('Base CDI'!$H$4:$H$28,'Base CDI'!$J$4:$J$29,S4285,"Cubic","Extrapolate=Linear","MultiX=Average","Skip=True","Sort=True")</f>
        <v>13.7346853625171</v>
      </c>
      <c r="U4285" s="43">
        <f ca="1">_xll.BInterpol('Base CDI'!$H$4:$H$28,'Base CDI'!$I$4:$I$29,S4285,"Cubic","Extrapolate=Linear","MultiX=Average","Skip=True","Sort=True")</f>
        <v>13.719172366621066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50221</v>
      </c>
      <c r="T4286" s="43">
        <f ca="1">_xll.BInterpol('Base CDI'!$H$4:$H$28,'Base CDI'!$J$4:$J$29,S4286,"Cubic","Extrapolate=Linear","MultiX=Average","Skip=True","Sort=True")</f>
        <v>13.734593707250342</v>
      </c>
      <c r="U4286" s="43">
        <f ca="1">_xll.BInterpol('Base CDI'!$H$4:$H$28,'Base CDI'!$I$4:$I$29,S4286,"Cubic","Extrapolate=Linear","MultiX=Average","Skip=True","Sort=True")</f>
        <v>13.719083447332421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50222</v>
      </c>
      <c r="T4287" s="43">
        <f ca="1">_xll.BInterpol('Base CDI'!$H$4:$H$28,'Base CDI'!$J$4:$J$29,S4287,"Cubic","Extrapolate=Linear","MultiX=Average","Skip=True","Sort=True")</f>
        <v>13.734502051983583</v>
      </c>
      <c r="U4287" s="43">
        <f ca="1">_xll.BInterpol('Base CDI'!$H$4:$H$28,'Base CDI'!$I$4:$I$29,S4287,"Cubic","Extrapolate=Linear","MultiX=Average","Skip=True","Sort=True")</f>
        <v>13.718994528043774</v>
      </c>
    </row>
    <row r="4288" spans="16:21" x14ac:dyDescent="0.25">
      <c r="P4288" s="10">
        <v>40749</v>
      </c>
      <c r="Q4288">
        <v>26.09038</v>
      </c>
      <c r="S4288" s="42">
        <f t="shared" ca="1" si="71"/>
        <v>50223</v>
      </c>
      <c r="T4288" s="43">
        <f ca="1">_xll.BInterpol('Base CDI'!$H$4:$H$28,'Base CDI'!$J$4:$J$29,S4288,"Cubic","Extrapolate=Linear","MultiX=Average","Skip=True","Sort=True")</f>
        <v>13.734410396716825</v>
      </c>
      <c r="U4288" s="43">
        <f ca="1">_xll.BInterpol('Base CDI'!$H$4:$H$28,'Base CDI'!$I$4:$I$29,S4288,"Cubic","Extrapolate=Linear","MultiX=Average","Skip=True","Sort=True")</f>
        <v>13.718905608755129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50224</v>
      </c>
      <c r="T4289" s="43">
        <f ca="1">_xll.BInterpol('Base CDI'!$H$4:$H$28,'Base CDI'!$J$4:$J$29,S4289,"Cubic","Extrapolate=Linear","MultiX=Average","Skip=True","Sort=True")</f>
        <v>13.734318741450068</v>
      </c>
      <c r="U4289" s="43">
        <f ca="1">_xll.BInterpol('Base CDI'!$H$4:$H$28,'Base CDI'!$I$4:$I$29,S4289,"Cubic","Extrapolate=Linear","MultiX=Average","Skip=True","Sort=True")</f>
        <v>13.718816689466484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50225</v>
      </c>
      <c r="T4290" s="43">
        <f ca="1">_xll.BInterpol('Base CDI'!$H$4:$H$28,'Base CDI'!$J$4:$J$29,S4290,"Cubic","Extrapolate=Linear","MultiX=Average","Skip=True","Sort=True")</f>
        <v>13.73422708618331</v>
      </c>
      <c r="U4290" s="43">
        <f ca="1">_xll.BInterpol('Base CDI'!$H$4:$H$28,'Base CDI'!$I$4:$I$29,S4290,"Cubic","Extrapolate=Linear","MultiX=Average","Skip=True","Sort=True")</f>
        <v>13.718727770177837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50226</v>
      </c>
      <c r="T4291" s="43">
        <f ca="1">_xll.BInterpol('Base CDI'!$H$4:$H$28,'Base CDI'!$J$4:$J$29,S4291,"Cubic","Extrapolate=Linear","MultiX=Average","Skip=True","Sort=True")</f>
        <v>13.734135430916552</v>
      </c>
      <c r="U4291" s="43">
        <f ca="1">_xll.BInterpol('Base CDI'!$H$4:$H$28,'Base CDI'!$I$4:$I$29,S4291,"Cubic","Extrapolate=Linear","MultiX=Average","Skip=True","Sort=True")</f>
        <v>13.718638850889192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50227</v>
      </c>
      <c r="T4292" s="43">
        <f ca="1">_xll.BInterpol('Base CDI'!$H$4:$H$28,'Base CDI'!$J$4:$J$29,S4292,"Cubic","Extrapolate=Linear","MultiX=Average","Skip=True","Sort=True")</f>
        <v>13.734043775649795</v>
      </c>
      <c r="U4292" s="43">
        <f ca="1">_xll.BInterpol('Base CDI'!$H$4:$H$28,'Base CDI'!$I$4:$I$29,S4292,"Cubic","Extrapolate=Linear","MultiX=Average","Skip=True","Sort=True")</f>
        <v>13.718549931600545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50228</v>
      </c>
      <c r="T4293" s="43">
        <f ca="1">_xll.BInterpol('Base CDI'!$H$4:$H$28,'Base CDI'!$J$4:$J$29,S4293,"Cubic","Extrapolate=Linear","MultiX=Average","Skip=True","Sort=True")</f>
        <v>13.733952120383035</v>
      </c>
      <c r="U4293" s="43">
        <f ca="1">_xll.BInterpol('Base CDI'!$H$4:$H$28,'Base CDI'!$I$4:$I$29,S4293,"Cubic","Extrapolate=Linear","MultiX=Average","Skip=True","Sort=True")</f>
        <v>13.7184610123119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50229</v>
      </c>
      <c r="T4294" s="43">
        <f ca="1">_xll.BInterpol('Base CDI'!$H$4:$H$28,'Base CDI'!$J$4:$J$29,S4294,"Cubic","Extrapolate=Linear","MultiX=Average","Skip=True","Sort=True")</f>
        <v>13.733860465116278</v>
      </c>
      <c r="U4294" s="43">
        <f ca="1">_xll.BInterpol('Base CDI'!$H$4:$H$28,'Base CDI'!$I$4:$I$29,S4294,"Cubic","Extrapolate=Linear","MultiX=Average","Skip=True","Sort=True")</f>
        <v>13.718372093023255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50230</v>
      </c>
      <c r="T4295" s="43">
        <f ca="1">_xll.BInterpol('Base CDI'!$H$4:$H$28,'Base CDI'!$J$4:$J$29,S4295,"Cubic","Extrapolate=Linear","MultiX=Average","Skip=True","Sort=True")</f>
        <v>13.73376880984952</v>
      </c>
      <c r="U4295" s="43">
        <f ca="1">_xll.BInterpol('Base CDI'!$H$4:$H$28,'Base CDI'!$I$4:$I$29,S4295,"Cubic","Extrapolate=Linear","MultiX=Average","Skip=True","Sort=True")</f>
        <v>13.718283173734608</v>
      </c>
    </row>
    <row r="4296" spans="16:21" x14ac:dyDescent="0.25">
      <c r="P4296" s="10">
        <v>40759</v>
      </c>
      <c r="Q4296">
        <v>26.1874</v>
      </c>
      <c r="S4296" s="42">
        <f t="shared" ca="1" si="71"/>
        <v>50231</v>
      </c>
      <c r="T4296" s="43">
        <f ca="1">_xll.BInterpol('Base CDI'!$H$4:$H$28,'Base CDI'!$J$4:$J$29,S4296,"Cubic","Extrapolate=Linear","MultiX=Average","Skip=True","Sort=True")</f>
        <v>13.733677154582763</v>
      </c>
      <c r="U4296" s="43">
        <f ca="1">_xll.BInterpol('Base CDI'!$H$4:$H$28,'Base CDI'!$I$4:$I$29,S4296,"Cubic","Extrapolate=Linear","MultiX=Average","Skip=True","Sort=True")</f>
        <v>13.718194254445963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50232</v>
      </c>
      <c r="T4297" s="43">
        <f ca="1">_xll.BInterpol('Base CDI'!$H$4:$H$28,'Base CDI'!$J$4:$J$29,S4297,"Cubic","Extrapolate=Linear","MultiX=Average","Skip=True","Sort=True")</f>
        <v>13.733585499316005</v>
      </c>
      <c r="U4297" s="43">
        <f ca="1">_xll.BInterpol('Base CDI'!$H$4:$H$28,'Base CDI'!$I$4:$I$29,S4297,"Cubic","Extrapolate=Linear","MultiX=Average","Skip=True","Sort=True")</f>
        <v>13.718105335157318</v>
      </c>
    </row>
    <row r="4298" spans="16:21" x14ac:dyDescent="0.25">
      <c r="P4298" s="10">
        <v>40763</v>
      </c>
      <c r="Q4298">
        <v>26.21171</v>
      </c>
      <c r="S4298" s="42">
        <f t="shared" ca="1" si="71"/>
        <v>50233</v>
      </c>
      <c r="T4298" s="43">
        <f ca="1">_xll.BInterpol('Base CDI'!$H$4:$H$28,'Base CDI'!$J$4:$J$29,S4298,"Cubic","Extrapolate=Linear","MultiX=Average","Skip=True","Sort=True")</f>
        <v>13.733493844049248</v>
      </c>
      <c r="U4298" s="43">
        <f ca="1">_xll.BInterpol('Base CDI'!$H$4:$H$28,'Base CDI'!$I$4:$I$29,S4298,"Cubic","Extrapolate=Linear","MultiX=Average","Skip=True","Sort=True")</f>
        <v>13.718016415868671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50234</v>
      </c>
      <c r="T4299" s="43">
        <f ca="1">_xll.BInterpol('Base CDI'!$H$4:$H$28,'Base CDI'!$J$4:$J$29,S4299,"Cubic","Extrapolate=Linear","MultiX=Average","Skip=True","Sort=True")</f>
        <v>13.73340218878249</v>
      </c>
      <c r="U4299" s="43">
        <f ca="1">_xll.BInterpol('Base CDI'!$H$4:$H$28,'Base CDI'!$I$4:$I$29,S4299,"Cubic","Extrapolate=Linear","MultiX=Average","Skip=True","Sort=True")</f>
        <v>13.717927496580026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50235</v>
      </c>
      <c r="T4300" s="43">
        <f ca="1">_xll.BInterpol('Base CDI'!$H$4:$H$28,'Base CDI'!$J$4:$J$29,S4300,"Cubic","Extrapolate=Linear","MultiX=Average","Skip=True","Sort=True")</f>
        <v>13.733310533515731</v>
      </c>
      <c r="U4300" s="43">
        <f ca="1">_xll.BInterpol('Base CDI'!$H$4:$H$28,'Base CDI'!$I$4:$I$29,S4300,"Cubic","Extrapolate=Linear","MultiX=Average","Skip=True","Sort=True")</f>
        <v>13.717838577291381</v>
      </c>
    </row>
    <row r="4301" spans="16:21" x14ac:dyDescent="0.25">
      <c r="P4301" s="10">
        <v>40766</v>
      </c>
      <c r="Q4301">
        <v>26.24821</v>
      </c>
      <c r="S4301" s="42">
        <f t="shared" ca="1" si="72"/>
        <v>50236</v>
      </c>
      <c r="T4301" s="43">
        <f ca="1">_xll.BInterpol('Base CDI'!$H$4:$H$28,'Base CDI'!$J$4:$J$29,S4301,"Cubic","Extrapolate=Linear","MultiX=Average","Skip=True","Sort=True")</f>
        <v>13.733218878248973</v>
      </c>
      <c r="U4301" s="43">
        <f ca="1">_xll.BInterpol('Base CDI'!$H$4:$H$28,'Base CDI'!$I$4:$I$29,S4301,"Cubic","Extrapolate=Linear","MultiX=Average","Skip=True","Sort=True")</f>
        <v>13.717749658002734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50237</v>
      </c>
      <c r="T4302" s="43">
        <f ca="1">_xll.BInterpol('Base CDI'!$H$4:$H$28,'Base CDI'!$J$4:$J$29,S4302,"Cubic","Extrapolate=Linear","MultiX=Average","Skip=True","Sort=True")</f>
        <v>13.733127222982215</v>
      </c>
      <c r="U4302" s="43">
        <f ca="1">_xll.BInterpol('Base CDI'!$H$4:$H$28,'Base CDI'!$I$4:$I$29,S4302,"Cubic","Extrapolate=Linear","MultiX=Average","Skip=True","Sort=True")</f>
        <v>13.717660738714089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50238</v>
      </c>
      <c r="T4303" s="43">
        <f ca="1">_xll.BInterpol('Base CDI'!$H$4:$H$28,'Base CDI'!$J$4:$J$29,S4303,"Cubic","Extrapolate=Linear","MultiX=Average","Skip=True","Sort=True")</f>
        <v>13.733035567715458</v>
      </c>
      <c r="U4303" s="43">
        <f ca="1">_xll.BInterpol('Base CDI'!$H$4:$H$28,'Base CDI'!$I$4:$I$29,S4303,"Cubic","Extrapolate=Linear","MultiX=Average","Skip=True","Sort=True")</f>
        <v>13.717571819425444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50239</v>
      </c>
      <c r="T4304" s="43">
        <f ca="1">_xll.BInterpol('Base CDI'!$H$4:$H$28,'Base CDI'!$J$4:$J$29,S4304,"Cubic","Extrapolate=Linear","MultiX=Average","Skip=True","Sort=True")</f>
        <v>13.7329439124487</v>
      </c>
      <c r="U4304" s="43">
        <f ca="1">_xll.BInterpol('Base CDI'!$H$4:$H$28,'Base CDI'!$I$4:$I$29,S4304,"Cubic","Extrapolate=Linear","MultiX=Average","Skip=True","Sort=True")</f>
        <v>13.717482900136797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50240</v>
      </c>
      <c r="T4305" s="43">
        <f ca="1">_xll.BInterpol('Base CDI'!$H$4:$H$28,'Base CDI'!$J$4:$J$29,S4305,"Cubic","Extrapolate=Linear","MultiX=Average","Skip=True","Sort=True")</f>
        <v>13.732852257181943</v>
      </c>
      <c r="U4305" s="43">
        <f ca="1">_xll.BInterpol('Base CDI'!$H$4:$H$28,'Base CDI'!$I$4:$I$29,S4305,"Cubic","Extrapolate=Linear","MultiX=Average","Skip=True","Sort=True")</f>
        <v>13.717393980848152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50241</v>
      </c>
      <c r="T4306" s="43">
        <f ca="1">_xll.BInterpol('Base CDI'!$H$4:$H$28,'Base CDI'!$J$4:$J$29,S4306,"Cubic","Extrapolate=Linear","MultiX=Average","Skip=True","Sort=True")</f>
        <v>13.732760601915183</v>
      </c>
      <c r="U4306" s="43">
        <f ca="1">_xll.BInterpol('Base CDI'!$H$4:$H$28,'Base CDI'!$I$4:$I$29,S4306,"Cubic","Extrapolate=Linear","MultiX=Average","Skip=True","Sort=True")</f>
        <v>13.717305061559507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50242</v>
      </c>
      <c r="T4307" s="43">
        <f ca="1">_xll.BInterpol('Base CDI'!$H$4:$H$28,'Base CDI'!$J$4:$J$29,S4307,"Cubic","Extrapolate=Linear","MultiX=Average","Skip=True","Sort=True")</f>
        <v>13.732668946648426</v>
      </c>
      <c r="U4307" s="43">
        <f ca="1">_xll.BInterpol('Base CDI'!$H$4:$H$28,'Base CDI'!$I$4:$I$29,S4307,"Cubic","Extrapolate=Linear","MultiX=Average","Skip=True","Sort=True")</f>
        <v>13.717216142270861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50243</v>
      </c>
      <c r="T4308" s="43">
        <f ca="1">_xll.BInterpol('Base CDI'!$H$4:$H$28,'Base CDI'!$J$4:$J$29,S4308,"Cubic","Extrapolate=Linear","MultiX=Average","Skip=True","Sort=True")</f>
        <v>13.732577291381668</v>
      </c>
      <c r="U4308" s="43">
        <f ca="1">_xll.BInterpol('Base CDI'!$H$4:$H$28,'Base CDI'!$I$4:$I$29,S4308,"Cubic","Extrapolate=Linear","MultiX=Average","Skip=True","Sort=True")</f>
        <v>13.717127222982215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50244</v>
      </c>
      <c r="T4309" s="43">
        <f ca="1">_xll.BInterpol('Base CDI'!$H$4:$H$28,'Base CDI'!$J$4:$J$29,S4309,"Cubic","Extrapolate=Linear","MultiX=Average","Skip=True","Sort=True")</f>
        <v>13.732485636114911</v>
      </c>
      <c r="U4309" s="43">
        <f ca="1">_xll.BInterpol('Base CDI'!$H$4:$H$28,'Base CDI'!$I$4:$I$29,S4309,"Cubic","Extrapolate=Linear","MultiX=Average","Skip=True","Sort=True")</f>
        <v>13.71703830369357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50245</v>
      </c>
      <c r="T4310" s="43">
        <f ca="1">_xll.BInterpol('Base CDI'!$H$4:$H$28,'Base CDI'!$J$4:$J$29,S4310,"Cubic","Extrapolate=Linear","MultiX=Average","Skip=True","Sort=True")</f>
        <v>13.732393980848153</v>
      </c>
      <c r="U4310" s="43">
        <f ca="1">_xll.BInterpol('Base CDI'!$H$4:$H$28,'Base CDI'!$I$4:$I$29,S4310,"Cubic","Extrapolate=Linear","MultiX=Average","Skip=True","Sort=True")</f>
        <v>13.716949384404924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50246</v>
      </c>
      <c r="T4311" s="43">
        <f ca="1">_xll.BInterpol('Base CDI'!$H$4:$H$28,'Base CDI'!$J$4:$J$29,S4311,"Cubic","Extrapolate=Linear","MultiX=Average","Skip=True","Sort=True")</f>
        <v>13.732302325581395</v>
      </c>
      <c r="U4311" s="43">
        <f ca="1">_xll.BInterpol('Base CDI'!$H$4:$H$28,'Base CDI'!$I$4:$I$29,S4311,"Cubic","Extrapolate=Linear","MultiX=Average","Skip=True","Sort=True")</f>
        <v>13.716860465116278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50247</v>
      </c>
      <c r="T4312" s="43">
        <f ca="1">_xll.BInterpol('Base CDI'!$H$4:$H$28,'Base CDI'!$J$4:$J$29,S4312,"Cubic","Extrapolate=Linear","MultiX=Average","Skip=True","Sort=True")</f>
        <v>13.732210670314636</v>
      </c>
      <c r="U4312" s="43">
        <f ca="1">_xll.BInterpol('Base CDI'!$H$4:$H$28,'Base CDI'!$I$4:$I$29,S4312,"Cubic","Extrapolate=Linear","MultiX=Average","Skip=True","Sort=True")</f>
        <v>13.716771545827632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50248</v>
      </c>
      <c r="T4313" s="43">
        <f ca="1">_xll.BInterpol('Base CDI'!$H$4:$H$28,'Base CDI'!$J$4:$J$29,S4313,"Cubic","Extrapolate=Linear","MultiX=Average","Skip=True","Sort=True")</f>
        <v>13.732119015047878</v>
      </c>
      <c r="U4313" s="43">
        <f ca="1">_xll.BInterpol('Base CDI'!$H$4:$H$28,'Base CDI'!$I$4:$I$29,S4313,"Cubic","Extrapolate=Linear","MultiX=Average","Skip=True","Sort=True")</f>
        <v>13.716682626538987</v>
      </c>
    </row>
    <row r="4314" spans="16:21" x14ac:dyDescent="0.25">
      <c r="P4314" s="10">
        <v>40785</v>
      </c>
      <c r="Q4314">
        <v>26.40692</v>
      </c>
      <c r="S4314" s="42">
        <f t="shared" ca="1" si="72"/>
        <v>50249</v>
      </c>
      <c r="T4314" s="43">
        <f ca="1">_xll.BInterpol('Base CDI'!$H$4:$H$28,'Base CDI'!$J$4:$J$29,S4314,"Cubic","Extrapolate=Linear","MultiX=Average","Skip=True","Sort=True")</f>
        <v>13.732027359781121</v>
      </c>
      <c r="U4314" s="43">
        <f ca="1">_xll.BInterpol('Base CDI'!$H$4:$H$28,'Base CDI'!$I$4:$I$29,S4314,"Cubic","Extrapolate=Linear","MultiX=Average","Skip=True","Sort=True")</f>
        <v>13.716593707250341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50250</v>
      </c>
      <c r="T4315" s="43">
        <f ca="1">_xll.BInterpol('Base CDI'!$H$4:$H$28,'Base CDI'!$J$4:$J$29,S4315,"Cubic","Extrapolate=Linear","MultiX=Average","Skip=True","Sort=True")</f>
        <v>13.731935704514363</v>
      </c>
      <c r="U4315" s="43">
        <f ca="1">_xll.BInterpol('Base CDI'!$H$4:$H$28,'Base CDI'!$I$4:$I$29,S4315,"Cubic","Extrapolate=Linear","MultiX=Average","Skip=True","Sort=True")</f>
        <v>13.716504787961695</v>
      </c>
    </row>
    <row r="4316" spans="16:21" x14ac:dyDescent="0.25">
      <c r="P4316" s="10">
        <v>40787</v>
      </c>
      <c r="Q4316">
        <v>26.43141</v>
      </c>
      <c r="S4316" s="42">
        <f t="shared" ca="1" si="72"/>
        <v>50251</v>
      </c>
      <c r="T4316" s="43">
        <f ca="1">_xll.BInterpol('Base CDI'!$H$4:$H$28,'Base CDI'!$J$4:$J$29,S4316,"Cubic","Extrapolate=Linear","MultiX=Average","Skip=True","Sort=True")</f>
        <v>13.731844049247606</v>
      </c>
      <c r="U4316" s="43">
        <f ca="1">_xll.BInterpol('Base CDI'!$H$4:$H$28,'Base CDI'!$I$4:$I$29,S4316,"Cubic","Extrapolate=Linear","MultiX=Average","Skip=True","Sort=True")</f>
        <v>13.71641586867305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50252</v>
      </c>
      <c r="T4317" s="43">
        <f ca="1">_xll.BInterpol('Base CDI'!$H$4:$H$28,'Base CDI'!$J$4:$J$29,S4317,"Cubic","Extrapolate=Linear","MultiX=Average","Skip=True","Sort=True")</f>
        <v>13.731752393980848</v>
      </c>
      <c r="U4317" s="43">
        <f ca="1">_xll.BInterpol('Base CDI'!$H$4:$H$28,'Base CDI'!$I$4:$I$29,S4317,"Cubic","Extrapolate=Linear","MultiX=Average","Skip=True","Sort=True")</f>
        <v>13.716326949384404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50253</v>
      </c>
      <c r="T4318" s="43">
        <f ca="1">_xll.BInterpol('Base CDI'!$H$4:$H$28,'Base CDI'!$J$4:$J$29,S4318,"Cubic","Extrapolate=Linear","MultiX=Average","Skip=True","Sort=True")</f>
        <v>13.731660738714091</v>
      </c>
      <c r="U4318" s="43">
        <f ca="1">_xll.BInterpol('Base CDI'!$H$4:$H$28,'Base CDI'!$I$4:$I$29,S4318,"Cubic","Extrapolate=Linear","MultiX=Average","Skip=True","Sort=True")</f>
        <v>13.716238030095758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50254</v>
      </c>
      <c r="T4319" s="43">
        <f ca="1">_xll.BInterpol('Base CDI'!$H$4:$H$28,'Base CDI'!$J$4:$J$29,S4319,"Cubic","Extrapolate=Linear","MultiX=Average","Skip=True","Sort=True")</f>
        <v>13.731569083447331</v>
      </c>
      <c r="U4319" s="43">
        <f ca="1">_xll.BInterpol('Base CDI'!$H$4:$H$28,'Base CDI'!$I$4:$I$29,S4319,"Cubic","Extrapolate=Linear","MultiX=Average","Skip=True","Sort=True")</f>
        <v>13.716149110807113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50255</v>
      </c>
      <c r="T4320" s="43">
        <f ca="1">_xll.BInterpol('Base CDI'!$H$4:$H$28,'Base CDI'!$J$4:$J$29,S4320,"Cubic","Extrapolate=Linear","MultiX=Average","Skip=True","Sort=True")</f>
        <v>13.731477428180574</v>
      </c>
      <c r="U4320" s="43">
        <f ca="1">_xll.BInterpol('Base CDI'!$H$4:$H$28,'Base CDI'!$I$4:$I$29,S4320,"Cubic","Extrapolate=Linear","MultiX=Average","Skip=True","Sort=True")</f>
        <v>13.716060191518467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50256</v>
      </c>
      <c r="T4321" s="43">
        <f ca="1">_xll.BInterpol('Base CDI'!$H$4:$H$28,'Base CDI'!$J$4:$J$29,S4321,"Cubic","Extrapolate=Linear","MultiX=Average","Skip=True","Sort=True")</f>
        <v>13.731385772913816</v>
      </c>
      <c r="U4321" s="43">
        <f ca="1">_xll.BInterpol('Base CDI'!$H$4:$H$28,'Base CDI'!$I$4:$I$29,S4321,"Cubic","Extrapolate=Linear","MultiX=Average","Skip=True","Sort=True")</f>
        <v>13.715971272229821</v>
      </c>
    </row>
    <row r="4322" spans="16:21" x14ac:dyDescent="0.25">
      <c r="P4322" s="10">
        <v>40798</v>
      </c>
      <c r="Q4322">
        <v>26.50215</v>
      </c>
      <c r="S4322" s="42">
        <f t="shared" ca="1" si="72"/>
        <v>50257</v>
      </c>
      <c r="T4322" s="43">
        <f ca="1">_xll.BInterpol('Base CDI'!$H$4:$H$28,'Base CDI'!$J$4:$J$29,S4322,"Cubic","Extrapolate=Linear","MultiX=Average","Skip=True","Sort=True")</f>
        <v>13.731294117647058</v>
      </c>
      <c r="U4322" s="43">
        <f ca="1">_xll.BInterpol('Base CDI'!$H$4:$H$28,'Base CDI'!$I$4:$I$29,S4322,"Cubic","Extrapolate=Linear","MultiX=Average","Skip=True","Sort=True")</f>
        <v>13.715882352941176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50258</v>
      </c>
      <c r="T4323" s="43">
        <f ca="1">_xll.BInterpol('Base CDI'!$H$4:$H$28,'Base CDI'!$J$4:$J$29,S4323,"Cubic","Extrapolate=Linear","MultiX=Average","Skip=True","Sort=True")</f>
        <v>13.731202462380301</v>
      </c>
      <c r="U4323" s="43">
        <f ca="1">_xll.BInterpol('Base CDI'!$H$4:$H$28,'Base CDI'!$I$4:$I$29,S4323,"Cubic","Extrapolate=Linear","MultiX=Average","Skip=True","Sort=True")</f>
        <v>13.71579343365253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50259</v>
      </c>
      <c r="T4324" s="43">
        <f ca="1">_xll.BInterpol('Base CDI'!$H$4:$H$28,'Base CDI'!$J$4:$J$29,S4324,"Cubic","Extrapolate=Linear","MultiX=Average","Skip=True","Sort=True")</f>
        <v>13.731110807113543</v>
      </c>
      <c r="U4324" s="43">
        <f ca="1">_xll.BInterpol('Base CDI'!$H$4:$H$28,'Base CDI'!$I$4:$I$29,S4324,"Cubic","Extrapolate=Linear","MultiX=Average","Skip=True","Sort=True")</f>
        <v>13.715704514363884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50260</v>
      </c>
      <c r="T4325" s="43">
        <f ca="1">_xll.BInterpol('Base CDI'!$H$4:$H$28,'Base CDI'!$J$4:$J$29,S4325,"Cubic","Extrapolate=Linear","MultiX=Average","Skip=True","Sort=True")</f>
        <v>13.731019151846784</v>
      </c>
      <c r="U4325" s="43">
        <f ca="1">_xll.BInterpol('Base CDI'!$H$4:$H$28,'Base CDI'!$I$4:$I$29,S4325,"Cubic","Extrapolate=Linear","MultiX=Average","Skip=True","Sort=True")</f>
        <v>13.715615595075239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50261</v>
      </c>
      <c r="T4326" s="43">
        <f ca="1">_xll.BInterpol('Base CDI'!$H$4:$H$28,'Base CDI'!$J$4:$J$29,S4326,"Cubic","Extrapolate=Linear","MultiX=Average","Skip=True","Sort=True")</f>
        <v>13.730927496580026</v>
      </c>
      <c r="U4326" s="43">
        <f ca="1">_xll.BInterpol('Base CDI'!$H$4:$H$28,'Base CDI'!$I$4:$I$29,S4326,"Cubic","Extrapolate=Linear","MultiX=Average","Skip=True","Sort=True")</f>
        <v>13.715526675786593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50262</v>
      </c>
      <c r="T4327" s="43">
        <f ca="1">_xll.BInterpol('Base CDI'!$H$4:$H$28,'Base CDI'!$J$4:$J$29,S4327,"Cubic","Extrapolate=Linear","MultiX=Average","Skip=True","Sort=True")</f>
        <v>13.730835841313269</v>
      </c>
      <c r="U4327" s="43">
        <f ca="1">_xll.BInterpol('Base CDI'!$H$4:$H$28,'Base CDI'!$I$4:$I$29,S4327,"Cubic","Extrapolate=Linear","MultiX=Average","Skip=True","Sort=True")</f>
        <v>13.715437756497947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50263</v>
      </c>
      <c r="T4328" s="43">
        <f ca="1">_xll.BInterpol('Base CDI'!$H$4:$H$28,'Base CDI'!$J$4:$J$29,S4328,"Cubic","Extrapolate=Linear","MultiX=Average","Skip=True","Sort=True")</f>
        <v>13.730744186046511</v>
      </c>
      <c r="U4328" s="43">
        <f ca="1">_xll.BInterpol('Base CDI'!$H$4:$H$28,'Base CDI'!$I$4:$I$29,S4328,"Cubic","Extrapolate=Linear","MultiX=Average","Skip=True","Sort=True")</f>
        <v>13.715348837209302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50264</v>
      </c>
      <c r="T4329" s="43">
        <f ca="1">_xll.BInterpol('Base CDI'!$H$4:$H$28,'Base CDI'!$J$4:$J$29,S4329,"Cubic","Extrapolate=Linear","MultiX=Average","Skip=True","Sort=True")</f>
        <v>13.730652530779754</v>
      </c>
      <c r="U4329" s="43">
        <f ca="1">_xll.BInterpol('Base CDI'!$H$4:$H$28,'Base CDI'!$I$4:$I$29,S4329,"Cubic","Extrapolate=Linear","MultiX=Average","Skip=True","Sort=True")</f>
        <v>13.715259917920656</v>
      </c>
    </row>
    <row r="4330" spans="16:21" x14ac:dyDescent="0.25">
      <c r="P4330" s="10">
        <v>40808</v>
      </c>
      <c r="Q4330">
        <v>26.59675</v>
      </c>
      <c r="S4330" s="42">
        <f t="shared" ca="1" si="72"/>
        <v>50265</v>
      </c>
      <c r="T4330" s="43">
        <f ca="1">_xll.BInterpol('Base CDI'!$H$4:$H$28,'Base CDI'!$J$4:$J$29,S4330,"Cubic","Extrapolate=Linear","MultiX=Average","Skip=True","Sort=True")</f>
        <v>13.730560875512996</v>
      </c>
      <c r="U4330" s="43">
        <f ca="1">_xll.BInterpol('Base CDI'!$H$4:$H$28,'Base CDI'!$I$4:$I$29,S4330,"Cubic","Extrapolate=Linear","MultiX=Average","Skip=True","Sort=True")</f>
        <v>13.71517099863201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50266</v>
      </c>
      <c r="T4331" s="43">
        <f ca="1">_xll.BInterpol('Base CDI'!$H$4:$H$28,'Base CDI'!$J$4:$J$29,S4331,"Cubic","Extrapolate=Linear","MultiX=Average","Skip=True","Sort=True")</f>
        <v>13.730469220246237</v>
      </c>
      <c r="U4331" s="43">
        <f ca="1">_xll.BInterpol('Base CDI'!$H$4:$H$28,'Base CDI'!$I$4:$I$29,S4331,"Cubic","Extrapolate=Linear","MultiX=Average","Skip=True","Sort=True")</f>
        <v>13.715082079343365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50267</v>
      </c>
      <c r="T4332" s="43">
        <f ca="1">_xll.BInterpol('Base CDI'!$H$4:$H$28,'Base CDI'!$J$4:$J$29,S4332,"Cubic","Extrapolate=Linear","MultiX=Average","Skip=True","Sort=True")</f>
        <v>13.730377564979479</v>
      </c>
      <c r="U4332" s="43">
        <f ca="1">_xll.BInterpol('Base CDI'!$H$4:$H$28,'Base CDI'!$I$4:$I$29,S4332,"Cubic","Extrapolate=Linear","MultiX=Average","Skip=True","Sort=True")</f>
        <v>13.714993160054719</v>
      </c>
    </row>
    <row r="4333" spans="16:21" x14ac:dyDescent="0.25">
      <c r="P4333" s="10">
        <v>40813</v>
      </c>
      <c r="Q4333">
        <v>26.63232</v>
      </c>
      <c r="S4333" s="42">
        <f t="shared" ca="1" si="72"/>
        <v>50268</v>
      </c>
      <c r="T4333" s="43">
        <f ca="1">_xll.BInterpol('Base CDI'!$H$4:$H$28,'Base CDI'!$J$4:$J$29,S4333,"Cubic","Extrapolate=Linear","MultiX=Average","Skip=True","Sort=True")</f>
        <v>13.730285909712721</v>
      </c>
      <c r="U4333" s="43">
        <f ca="1">_xll.BInterpol('Base CDI'!$H$4:$H$28,'Base CDI'!$I$4:$I$29,S4333,"Cubic","Extrapolate=Linear","MultiX=Average","Skip=True","Sort=True")</f>
        <v>13.714904240766073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50269</v>
      </c>
      <c r="T4334" s="43">
        <f ca="1">_xll.BInterpol('Base CDI'!$H$4:$H$28,'Base CDI'!$J$4:$J$29,S4334,"Cubic","Extrapolate=Linear","MultiX=Average","Skip=True","Sort=True")</f>
        <v>13.730194254445964</v>
      </c>
      <c r="U4334" s="43">
        <f ca="1">_xll.BInterpol('Base CDI'!$H$4:$H$28,'Base CDI'!$I$4:$I$29,S4334,"Cubic","Extrapolate=Linear","MultiX=Average","Skip=True","Sort=True")</f>
        <v>13.714815321477428</v>
      </c>
    </row>
    <row r="4335" spans="16:21" x14ac:dyDescent="0.25">
      <c r="P4335" s="10">
        <v>40815</v>
      </c>
      <c r="Q4335">
        <v>26.65605</v>
      </c>
      <c r="S4335" s="42">
        <f t="shared" ca="1" si="72"/>
        <v>50270</v>
      </c>
      <c r="T4335" s="43">
        <f ca="1">_xll.BInterpol('Base CDI'!$H$4:$H$28,'Base CDI'!$J$4:$J$29,S4335,"Cubic","Extrapolate=Linear","MultiX=Average","Skip=True","Sort=True")</f>
        <v>13.730102599179206</v>
      </c>
      <c r="U4335" s="43">
        <f ca="1">_xll.BInterpol('Base CDI'!$H$4:$H$28,'Base CDI'!$I$4:$I$29,S4335,"Cubic","Extrapolate=Linear","MultiX=Average","Skip=True","Sort=True")</f>
        <v>13.714726402188781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50271</v>
      </c>
      <c r="T4336" s="43">
        <f ca="1">_xll.BInterpol('Base CDI'!$H$4:$H$28,'Base CDI'!$J$4:$J$29,S4336,"Cubic","Extrapolate=Linear","MultiX=Average","Skip=True","Sort=True")</f>
        <v>13.730010943912449</v>
      </c>
      <c r="U4336" s="43">
        <f ca="1">_xll.BInterpol('Base CDI'!$H$4:$H$28,'Base CDI'!$I$4:$I$29,S4336,"Cubic","Extrapolate=Linear","MultiX=Average","Skip=True","Sort=True")</f>
        <v>13.714637482900136</v>
      </c>
    </row>
    <row r="4337" spans="16:21" x14ac:dyDescent="0.25">
      <c r="P4337" s="10">
        <v>40819</v>
      </c>
      <c r="Q4337">
        <v>26.67981</v>
      </c>
      <c r="S4337" s="42">
        <f t="shared" ca="1" si="72"/>
        <v>50272</v>
      </c>
      <c r="T4337" s="43">
        <f ca="1">_xll.BInterpol('Base CDI'!$H$4:$H$28,'Base CDI'!$J$4:$J$29,S4337,"Cubic","Extrapolate=Linear","MultiX=Average","Skip=True","Sort=True")</f>
        <v>13.729919288645689</v>
      </c>
      <c r="U4337" s="43">
        <f ca="1">_xll.BInterpol('Base CDI'!$H$4:$H$28,'Base CDI'!$I$4:$I$29,S4337,"Cubic","Extrapolate=Linear","MultiX=Average","Skip=True","Sort=True")</f>
        <v>13.714548563611491</v>
      </c>
    </row>
    <row r="4338" spans="16:21" x14ac:dyDescent="0.25">
      <c r="P4338" s="10">
        <v>40820</v>
      </c>
      <c r="Q4338">
        <v>26.69171</v>
      </c>
      <c r="S4338" s="42">
        <f t="shared" ca="1" si="72"/>
        <v>50273</v>
      </c>
      <c r="T4338" s="43">
        <f ca="1">_xll.BInterpol('Base CDI'!$H$4:$H$28,'Base CDI'!$J$4:$J$29,S4338,"Cubic","Extrapolate=Linear","MultiX=Average","Skip=True","Sort=True")</f>
        <v>13.729827633378932</v>
      </c>
      <c r="U4338" s="43">
        <f ca="1">_xll.BInterpol('Base CDI'!$H$4:$H$28,'Base CDI'!$I$4:$I$29,S4338,"Cubic","Extrapolate=Linear","MultiX=Average","Skip=True","Sort=True")</f>
        <v>13.714459644322844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50274</v>
      </c>
      <c r="T4339" s="43">
        <f ca="1">_xll.BInterpol('Base CDI'!$H$4:$H$28,'Base CDI'!$J$4:$J$29,S4339,"Cubic","Extrapolate=Linear","MultiX=Average","Skip=True","Sort=True")</f>
        <v>13.729735978112174</v>
      </c>
      <c r="U4339" s="43">
        <f ca="1">_xll.BInterpol('Base CDI'!$H$4:$H$28,'Base CDI'!$I$4:$I$29,S4339,"Cubic","Extrapolate=Linear","MultiX=Average","Skip=True","Sort=True")</f>
        <v>13.714370725034199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50275</v>
      </c>
      <c r="T4340" s="43">
        <f ca="1">_xll.BInterpol('Base CDI'!$H$4:$H$28,'Base CDI'!$J$4:$J$29,S4340,"Cubic","Extrapolate=Linear","MultiX=Average","Skip=True","Sort=True")</f>
        <v>13.729644322845417</v>
      </c>
      <c r="U4340" s="43">
        <f ca="1">_xll.BInterpol('Base CDI'!$H$4:$H$28,'Base CDI'!$I$4:$I$29,S4340,"Cubic","Extrapolate=Linear","MultiX=Average","Skip=True","Sort=True")</f>
        <v>13.714281805745554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50276</v>
      </c>
      <c r="T4341" s="43">
        <f ca="1">_xll.BInterpol('Base CDI'!$H$4:$H$28,'Base CDI'!$J$4:$J$29,S4341,"Cubic","Extrapolate=Linear","MultiX=Average","Skip=True","Sort=True")</f>
        <v>13.729552667578659</v>
      </c>
      <c r="U4341" s="43">
        <f ca="1">_xll.BInterpol('Base CDI'!$H$4:$H$28,'Base CDI'!$I$4:$I$29,S4341,"Cubic","Extrapolate=Linear","MultiX=Average","Skip=True","Sort=True")</f>
        <v>13.714192886456907</v>
      </c>
    </row>
    <row r="4342" spans="16:21" x14ac:dyDescent="0.25">
      <c r="P4342" s="10">
        <v>40826</v>
      </c>
      <c r="Q4342">
        <v>26.73931</v>
      </c>
      <c r="S4342" s="42">
        <f t="shared" ca="1" si="72"/>
        <v>50277</v>
      </c>
      <c r="T4342" s="43">
        <f ca="1">_xll.BInterpol('Base CDI'!$H$4:$H$28,'Base CDI'!$J$4:$J$29,S4342,"Cubic","Extrapolate=Linear","MultiX=Average","Skip=True","Sort=True")</f>
        <v>13.729461012311901</v>
      </c>
      <c r="U4342" s="43">
        <f ca="1">_xll.BInterpol('Base CDI'!$H$4:$H$28,'Base CDI'!$I$4:$I$29,S4342,"Cubic","Extrapolate=Linear","MultiX=Average","Skip=True","Sort=True")</f>
        <v>13.714103967168262</v>
      </c>
    </row>
    <row r="4343" spans="16:21" x14ac:dyDescent="0.25">
      <c r="P4343" s="10">
        <v>40827</v>
      </c>
      <c r="Q4343">
        <v>26.75123</v>
      </c>
      <c r="S4343" s="42">
        <f t="shared" ca="1" si="72"/>
        <v>50278</v>
      </c>
      <c r="T4343" s="43">
        <f ca="1">_xll.BInterpol('Base CDI'!$H$4:$H$28,'Base CDI'!$J$4:$J$29,S4343,"Cubic","Extrapolate=Linear","MultiX=Average","Skip=True","Sort=True")</f>
        <v>13.729369357045144</v>
      </c>
      <c r="U4343" s="43">
        <f ca="1">_xll.BInterpol('Base CDI'!$H$4:$H$28,'Base CDI'!$I$4:$I$29,S4343,"Cubic","Extrapolate=Linear","MultiX=Average","Skip=True","Sort=True")</f>
        <v>13.714015047879617</v>
      </c>
    </row>
    <row r="4344" spans="16:21" x14ac:dyDescent="0.25">
      <c r="P4344" s="10">
        <v>40829</v>
      </c>
      <c r="Q4344">
        <v>26.76315</v>
      </c>
      <c r="S4344" s="42">
        <f t="shared" ca="1" si="72"/>
        <v>50279</v>
      </c>
      <c r="T4344" s="43">
        <f ca="1">_xll.BInterpol('Base CDI'!$H$4:$H$28,'Base CDI'!$J$4:$J$29,S4344,"Cubic","Extrapolate=Linear","MultiX=Average","Skip=True","Sort=True")</f>
        <v>13.729277701778384</v>
      </c>
      <c r="U4344" s="43">
        <f ca="1">_xll.BInterpol('Base CDI'!$H$4:$H$28,'Base CDI'!$I$4:$I$29,S4344,"Cubic","Extrapolate=Linear","MultiX=Average","Skip=True","Sort=True")</f>
        <v>13.71392612859097</v>
      </c>
    </row>
    <row r="4345" spans="16:21" x14ac:dyDescent="0.25">
      <c r="P4345" s="10">
        <v>40830</v>
      </c>
      <c r="Q4345">
        <v>26.77506</v>
      </c>
      <c r="S4345" s="42">
        <f t="shared" ca="1" si="72"/>
        <v>50280</v>
      </c>
      <c r="T4345" s="43">
        <f ca="1">_xll.BInterpol('Base CDI'!$H$4:$H$28,'Base CDI'!$J$4:$J$29,S4345,"Cubic","Extrapolate=Linear","MultiX=Average","Skip=True","Sort=True")</f>
        <v>13.729186046511627</v>
      </c>
      <c r="U4345" s="43">
        <f ca="1">_xll.BInterpol('Base CDI'!$H$4:$H$28,'Base CDI'!$I$4:$I$29,S4345,"Cubic","Extrapolate=Linear","MultiX=Average","Skip=True","Sort=True")</f>
        <v>13.713837209302325</v>
      </c>
    </row>
    <row r="4346" spans="16:21" x14ac:dyDescent="0.25">
      <c r="P4346" s="10">
        <v>40833</v>
      </c>
      <c r="Q4346">
        <v>26.78698</v>
      </c>
      <c r="S4346" s="42">
        <f t="shared" ca="1" si="72"/>
        <v>50281</v>
      </c>
      <c r="T4346" s="43">
        <f ca="1">_xll.BInterpol('Base CDI'!$H$4:$H$28,'Base CDI'!$J$4:$J$29,S4346,"Cubic","Extrapolate=Linear","MultiX=Average","Skip=True","Sort=True")</f>
        <v>13.729094391244869</v>
      </c>
      <c r="U4346" s="43">
        <f ca="1">_xll.BInterpol('Base CDI'!$H$4:$H$28,'Base CDI'!$I$4:$I$29,S4346,"Cubic","Extrapolate=Linear","MultiX=Average","Skip=True","Sort=True")</f>
        <v>13.71374829001368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50282</v>
      </c>
      <c r="T4347" s="43">
        <f ca="1">_xll.BInterpol('Base CDI'!$H$4:$H$28,'Base CDI'!$J$4:$J$29,S4347,"Cubic","Extrapolate=Linear","MultiX=Average","Skip=True","Sort=True")</f>
        <v>13.729002735978112</v>
      </c>
      <c r="U4347" s="43">
        <f ca="1">_xll.BInterpol('Base CDI'!$H$4:$H$28,'Base CDI'!$I$4:$I$29,S4347,"Cubic","Extrapolate=Linear","MultiX=Average","Skip=True","Sort=True")</f>
        <v>13.713659370725033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50283</v>
      </c>
      <c r="T4348" s="43">
        <f ca="1">_xll.BInterpol('Base CDI'!$H$4:$H$28,'Base CDI'!$J$4:$J$29,S4348,"Cubic","Extrapolate=Linear","MultiX=Average","Skip=True","Sort=True")</f>
        <v>13.728911080711354</v>
      </c>
      <c r="U4348" s="43">
        <f ca="1">_xll.BInterpol('Base CDI'!$H$4:$H$28,'Base CDI'!$I$4:$I$29,S4348,"Cubic","Extrapolate=Linear","MultiX=Average","Skip=True","Sort=True")</f>
        <v>13.713570451436388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50284</v>
      </c>
      <c r="T4349" s="43">
        <f ca="1">_xll.BInterpol('Base CDI'!$H$4:$H$28,'Base CDI'!$J$4:$J$29,S4349,"Cubic","Extrapolate=Linear","MultiX=Average","Skip=True","Sort=True")</f>
        <v>13.728819425444597</v>
      </c>
      <c r="U4349" s="43">
        <f ca="1">_xll.BInterpol('Base CDI'!$H$4:$H$28,'Base CDI'!$I$4:$I$29,S4349,"Cubic","Extrapolate=Linear","MultiX=Average","Skip=True","Sort=True")</f>
        <v>13.713481532147743</v>
      </c>
    </row>
    <row r="4350" spans="16:21" x14ac:dyDescent="0.25">
      <c r="P4350" s="10">
        <v>40837</v>
      </c>
      <c r="Q4350">
        <v>26.83427</v>
      </c>
      <c r="S4350" s="42">
        <f t="shared" ca="1" si="72"/>
        <v>50285</v>
      </c>
      <c r="T4350" s="43">
        <f ca="1">_xll.BInterpol('Base CDI'!$H$4:$H$28,'Base CDI'!$J$4:$J$29,S4350,"Cubic","Extrapolate=Linear","MultiX=Average","Skip=True","Sort=True")</f>
        <v>13.728727770177837</v>
      </c>
      <c r="U4350" s="43">
        <f ca="1">_xll.BInterpol('Base CDI'!$H$4:$H$28,'Base CDI'!$I$4:$I$29,S4350,"Cubic","Extrapolate=Linear","MultiX=Average","Skip=True","Sort=True")</f>
        <v>13.713392612859096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50286</v>
      </c>
      <c r="T4351" s="43">
        <f ca="1">_xll.BInterpol('Base CDI'!$H$4:$H$28,'Base CDI'!$J$4:$J$29,S4351,"Cubic","Extrapolate=Linear","MultiX=Average","Skip=True","Sort=True")</f>
        <v>13.72863611491108</v>
      </c>
      <c r="U4351" s="43">
        <f ca="1">_xll.BInterpol('Base CDI'!$H$4:$H$28,'Base CDI'!$I$4:$I$29,S4351,"Cubic","Extrapolate=Linear","MultiX=Average","Skip=True","Sort=True")</f>
        <v>13.713303693570451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50287</v>
      </c>
      <c r="T4352" s="43">
        <f ca="1">_xll.BInterpol('Base CDI'!$H$4:$H$28,'Base CDI'!$J$4:$J$29,S4352,"Cubic","Extrapolate=Linear","MultiX=Average","Skip=True","Sort=True")</f>
        <v>13.728544459644322</v>
      </c>
      <c r="U4352" s="43">
        <f ca="1">_xll.BInterpol('Base CDI'!$H$4:$H$28,'Base CDI'!$I$4:$I$29,S4352,"Cubic","Extrapolate=Linear","MultiX=Average","Skip=True","Sort=True")</f>
        <v>13.713214774281806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50288</v>
      </c>
      <c r="T4353" s="43">
        <f ca="1">_xll.BInterpol('Base CDI'!$H$4:$H$28,'Base CDI'!$J$4:$J$29,S4353,"Cubic","Extrapolate=Linear","MultiX=Average","Skip=True","Sort=True")</f>
        <v>13.728452804377564</v>
      </c>
      <c r="U4353" s="43">
        <f ca="1">_xll.BInterpol('Base CDI'!$H$4:$H$28,'Base CDI'!$I$4:$I$29,S4353,"Cubic","Extrapolate=Linear","MultiX=Average","Skip=True","Sort=True")</f>
        <v>13.713125854993159</v>
      </c>
    </row>
    <row r="4354" spans="16:21" x14ac:dyDescent="0.25">
      <c r="P4354" s="10">
        <v>40843</v>
      </c>
      <c r="Q4354">
        <v>26.88025</v>
      </c>
      <c r="S4354" s="42">
        <f t="shared" ca="1" si="72"/>
        <v>50289</v>
      </c>
      <c r="T4354" s="43">
        <f ca="1">_xll.BInterpol('Base CDI'!$H$4:$H$28,'Base CDI'!$J$4:$J$29,S4354,"Cubic","Extrapolate=Linear","MultiX=Average","Skip=True","Sort=True")</f>
        <v>13.728361149110807</v>
      </c>
      <c r="U4354" s="43">
        <f ca="1">_xll.BInterpol('Base CDI'!$H$4:$H$28,'Base CDI'!$I$4:$I$29,S4354,"Cubic","Extrapolate=Linear","MultiX=Average","Skip=True","Sort=True")</f>
        <v>13.713036935704514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50290</v>
      </c>
      <c r="T4355" s="43">
        <f ca="1">_xll.BInterpol('Base CDI'!$H$4:$H$28,'Base CDI'!$J$4:$J$29,S4355,"Cubic","Extrapolate=Linear","MultiX=Average","Skip=True","Sort=True")</f>
        <v>13.728269493844049</v>
      </c>
      <c r="U4355" s="43">
        <f ca="1">_xll.BInterpol('Base CDI'!$H$4:$H$28,'Base CDI'!$I$4:$I$29,S4355,"Cubic","Extrapolate=Linear","MultiX=Average","Skip=True","Sort=True")</f>
        <v>13.712948016415867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50291</v>
      </c>
      <c r="T4356" s="43">
        <f ca="1">_xll.BInterpol('Base CDI'!$H$4:$H$28,'Base CDI'!$J$4:$J$29,S4356,"Cubic","Extrapolate=Linear","MultiX=Average","Skip=True","Sort=True")</f>
        <v>13.72817783857729</v>
      </c>
      <c r="U4356" s="43">
        <f ca="1">_xll.BInterpol('Base CDI'!$H$4:$H$28,'Base CDI'!$I$4:$I$29,S4356,"Cubic","Extrapolate=Linear","MultiX=Average","Skip=True","Sort=True")</f>
        <v>13.712859097127222</v>
      </c>
    </row>
    <row r="4357" spans="16:21" x14ac:dyDescent="0.25">
      <c r="P4357" s="10">
        <v>40848</v>
      </c>
      <c r="Q4357">
        <v>26.91479</v>
      </c>
      <c r="S4357" s="42">
        <f t="shared" ca="1" si="72"/>
        <v>50292</v>
      </c>
      <c r="T4357" s="43">
        <f ca="1">_xll.BInterpol('Base CDI'!$H$4:$H$28,'Base CDI'!$J$4:$J$29,S4357,"Cubic","Extrapolate=Linear","MultiX=Average","Skip=True","Sort=True")</f>
        <v>13.728086183310532</v>
      </c>
      <c r="U4357" s="43">
        <f ca="1">_xll.BInterpol('Base CDI'!$H$4:$H$28,'Base CDI'!$I$4:$I$29,S4357,"Cubic","Extrapolate=Linear","MultiX=Average","Skip=True","Sort=True")</f>
        <v>13.712770177838577</v>
      </c>
    </row>
    <row r="4358" spans="16:21" x14ac:dyDescent="0.25">
      <c r="P4358" s="10">
        <v>40850</v>
      </c>
      <c r="Q4358">
        <v>26.92632</v>
      </c>
      <c r="S4358" s="42">
        <f t="shared" ca="1" si="72"/>
        <v>50293</v>
      </c>
      <c r="T4358" s="43">
        <f ca="1">_xll.BInterpol('Base CDI'!$H$4:$H$28,'Base CDI'!$J$4:$J$29,S4358,"Cubic","Extrapolate=Linear","MultiX=Average","Skip=True","Sort=True")</f>
        <v>13.727994528043775</v>
      </c>
      <c r="U4358" s="43">
        <f ca="1">_xll.BInterpol('Base CDI'!$H$4:$H$28,'Base CDI'!$I$4:$I$29,S4358,"Cubic","Extrapolate=Linear","MultiX=Average","Skip=True","Sort=True")</f>
        <v>13.71268125854993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50294</v>
      </c>
      <c r="T4359" s="43">
        <f ca="1">_xll.BInterpol('Base CDI'!$H$4:$H$28,'Base CDI'!$J$4:$J$29,S4359,"Cubic","Extrapolate=Linear","MultiX=Average","Skip=True","Sort=True")</f>
        <v>13.727902872777017</v>
      </c>
      <c r="U4359" s="43">
        <f ca="1">_xll.BInterpol('Base CDI'!$H$4:$H$28,'Base CDI'!$I$4:$I$29,S4359,"Cubic","Extrapolate=Linear","MultiX=Average","Skip=True","Sort=True")</f>
        <v>13.712592339261285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50295</v>
      </c>
      <c r="T4360" s="43">
        <f ca="1">_xll.BInterpol('Base CDI'!$H$4:$H$28,'Base CDI'!$J$4:$J$29,S4360,"Cubic","Extrapolate=Linear","MultiX=Average","Skip=True","Sort=True")</f>
        <v>13.72781121751026</v>
      </c>
      <c r="U4360" s="43">
        <f ca="1">_xll.BInterpol('Base CDI'!$H$4:$H$28,'Base CDI'!$I$4:$I$29,S4360,"Cubic","Extrapolate=Linear","MultiX=Average","Skip=True","Sort=True")</f>
        <v>13.71250341997264</v>
      </c>
    </row>
    <row r="4361" spans="16:21" x14ac:dyDescent="0.25">
      <c r="P4361" s="10">
        <v>40855</v>
      </c>
      <c r="Q4361">
        <v>26.96095</v>
      </c>
      <c r="S4361" s="42">
        <f t="shared" ca="1" si="72"/>
        <v>50296</v>
      </c>
      <c r="T4361" s="43">
        <f ca="1">_xll.BInterpol('Base CDI'!$H$4:$H$28,'Base CDI'!$J$4:$J$29,S4361,"Cubic","Extrapolate=Linear","MultiX=Average","Skip=True","Sort=True")</f>
        <v>13.727719562243502</v>
      </c>
      <c r="U4361" s="43">
        <f ca="1">_xll.BInterpol('Base CDI'!$H$4:$H$28,'Base CDI'!$I$4:$I$29,S4361,"Cubic","Extrapolate=Linear","MultiX=Average","Skip=True","Sort=True")</f>
        <v>13.712414500683993</v>
      </c>
    </row>
    <row r="4362" spans="16:21" x14ac:dyDescent="0.25">
      <c r="P4362" s="10">
        <v>40856</v>
      </c>
      <c r="Q4362">
        <v>26.9725</v>
      </c>
      <c r="S4362" s="42">
        <f t="shared" ca="1" si="72"/>
        <v>50297</v>
      </c>
      <c r="T4362" s="43">
        <f ca="1">_xll.BInterpol('Base CDI'!$H$4:$H$28,'Base CDI'!$J$4:$J$29,S4362,"Cubic","Extrapolate=Linear","MultiX=Average","Skip=True","Sort=True")</f>
        <v>13.727627906976744</v>
      </c>
      <c r="U4362" s="43">
        <f ca="1">_xll.BInterpol('Base CDI'!$H$4:$H$28,'Base CDI'!$I$4:$I$29,S4362,"Cubic","Extrapolate=Linear","MultiX=Average","Skip=True","Sort=True")</f>
        <v>13.712325581395348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50298</v>
      </c>
      <c r="T4363" s="43">
        <f ca="1">_xll.BInterpol('Base CDI'!$H$4:$H$28,'Base CDI'!$J$4:$J$29,S4363,"Cubic","Extrapolate=Linear","MultiX=Average","Skip=True","Sort=True")</f>
        <v>13.727536251709985</v>
      </c>
      <c r="U4363" s="43">
        <f ca="1">_xll.BInterpol('Base CDI'!$H$4:$H$28,'Base CDI'!$I$4:$I$29,S4363,"Cubic","Extrapolate=Linear","MultiX=Average","Skip=True","Sort=True")</f>
        <v>13.712236662106703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50299</v>
      </c>
      <c r="T4364" s="43">
        <f ca="1">_xll.BInterpol('Base CDI'!$H$4:$H$28,'Base CDI'!$J$4:$J$29,S4364,"Cubic","Extrapolate=Linear","MultiX=Average","Skip=True","Sort=True")</f>
        <v>13.727444596443227</v>
      </c>
      <c r="U4364" s="43">
        <f ca="1">_xll.BInterpol('Base CDI'!$H$4:$H$28,'Base CDI'!$I$4:$I$29,S4364,"Cubic","Extrapolate=Linear","MultiX=Average","Skip=True","Sort=True")</f>
        <v>13.712147742818056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50300</v>
      </c>
      <c r="T4365" s="43">
        <f ca="1">_xll.BInterpol('Base CDI'!$H$4:$H$28,'Base CDI'!$J$4:$J$29,S4365,"Cubic","Extrapolate=Linear","MultiX=Average","Skip=True","Sort=True")</f>
        <v>13.72735294117647</v>
      </c>
      <c r="U4365" s="43">
        <f ca="1">_xll.BInterpol('Base CDI'!$H$4:$H$28,'Base CDI'!$I$4:$I$29,S4365,"Cubic","Extrapolate=Linear","MultiX=Average","Skip=True","Sort=True")</f>
        <v>13.712058823529411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50301</v>
      </c>
      <c r="T4366" s="43">
        <f ca="1">_xll.BInterpol('Base CDI'!$H$4:$H$28,'Base CDI'!$J$4:$J$29,S4366,"Cubic","Extrapolate=Linear","MultiX=Average","Skip=True","Sort=True")</f>
        <v>13.727261285909712</v>
      </c>
      <c r="U4366" s="43">
        <f ca="1">_xll.BInterpol('Base CDI'!$H$4:$H$28,'Base CDI'!$I$4:$I$29,S4366,"Cubic","Extrapolate=Linear","MultiX=Average","Skip=True","Sort=True")</f>
        <v>13.711969904240766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50302</v>
      </c>
      <c r="T4367" s="43">
        <f ca="1">_xll.BInterpol('Base CDI'!$H$4:$H$28,'Base CDI'!$J$4:$J$29,S4367,"Cubic","Extrapolate=Linear","MultiX=Average","Skip=True","Sort=True")</f>
        <v>13.727169630642955</v>
      </c>
      <c r="U4367" s="43">
        <f ca="1">_xll.BInterpol('Base CDI'!$H$4:$H$28,'Base CDI'!$I$4:$I$29,S4367,"Cubic","Extrapolate=Linear","MultiX=Average","Skip=True","Sort=True")</f>
        <v>13.711880984952119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50303</v>
      </c>
      <c r="T4368" s="43">
        <f ca="1">_xll.BInterpol('Base CDI'!$H$4:$H$28,'Base CDI'!$J$4:$J$29,S4368,"Cubic","Extrapolate=Linear","MultiX=Average","Skip=True","Sort=True")</f>
        <v>13.727077975376197</v>
      </c>
      <c r="U4368" s="43">
        <f ca="1">_xll.BInterpol('Base CDI'!$H$4:$H$28,'Base CDI'!$I$4:$I$29,S4368,"Cubic","Extrapolate=Linear","MultiX=Average","Skip=True","Sort=True")</f>
        <v>13.711792065663474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50304</v>
      </c>
      <c r="T4369" s="43">
        <f ca="1">_xll.BInterpol('Base CDI'!$H$4:$H$28,'Base CDI'!$J$4:$J$29,S4369,"Cubic","Extrapolate=Linear","MultiX=Average","Skip=True","Sort=True")</f>
        <v>13.726986320109438</v>
      </c>
      <c r="U4369" s="43">
        <f ca="1">_xll.BInterpol('Base CDI'!$H$4:$H$28,'Base CDI'!$I$4:$I$29,S4369,"Cubic","Extrapolate=Linear","MultiX=Average","Skip=True","Sort=True")</f>
        <v>13.711703146374829</v>
      </c>
    </row>
    <row r="4370" spans="16:21" x14ac:dyDescent="0.25">
      <c r="P4370" s="10">
        <v>40869</v>
      </c>
      <c r="Q4370">
        <v>27.06485</v>
      </c>
      <c r="S4370" s="42">
        <f t="shared" ca="1" si="73"/>
        <v>50305</v>
      </c>
      <c r="T4370" s="43">
        <f ca="1">_xll.BInterpol('Base CDI'!$H$4:$H$28,'Base CDI'!$J$4:$J$29,S4370,"Cubic","Extrapolate=Linear","MultiX=Average","Skip=True","Sort=True")</f>
        <v>13.72689466484268</v>
      </c>
      <c r="U4370" s="43">
        <f ca="1">_xll.BInterpol('Base CDI'!$H$4:$H$28,'Base CDI'!$I$4:$I$29,S4370,"Cubic","Extrapolate=Linear","MultiX=Average","Skip=True","Sort=True")</f>
        <v>13.711614227086182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50306</v>
      </c>
      <c r="T4371" s="43">
        <f ca="1">_xll.BInterpol('Base CDI'!$H$4:$H$28,'Base CDI'!$J$4:$J$29,S4371,"Cubic","Extrapolate=Linear","MultiX=Average","Skip=True","Sort=True")</f>
        <v>13.726803009575923</v>
      </c>
      <c r="U4371" s="43">
        <f ca="1">_xll.BInterpol('Base CDI'!$H$4:$H$28,'Base CDI'!$I$4:$I$29,S4371,"Cubic","Extrapolate=Linear","MultiX=Average","Skip=True","Sort=True")</f>
        <v>13.711525307797537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50307</v>
      </c>
      <c r="T4372" s="43">
        <f ca="1">_xll.BInterpol('Base CDI'!$H$4:$H$28,'Base CDI'!$J$4:$J$29,S4372,"Cubic","Extrapolate=Linear","MultiX=Average","Skip=True","Sort=True")</f>
        <v>13.726711354309165</v>
      </c>
      <c r="U4372" s="43">
        <f ca="1">_xll.BInterpol('Base CDI'!$H$4:$H$28,'Base CDI'!$I$4:$I$29,S4372,"Cubic","Extrapolate=Linear","MultiX=Average","Skip=True","Sort=True")</f>
        <v>13.711436388508892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50308</v>
      </c>
      <c r="T4373" s="43">
        <f ca="1">_xll.BInterpol('Base CDI'!$H$4:$H$28,'Base CDI'!$J$4:$J$29,S4373,"Cubic","Extrapolate=Linear","MultiX=Average","Skip=True","Sort=True")</f>
        <v>13.726619699042407</v>
      </c>
      <c r="U4373" s="43">
        <f ca="1">_xll.BInterpol('Base CDI'!$H$4:$H$28,'Base CDI'!$I$4:$I$29,S4373,"Cubic","Extrapolate=Linear","MultiX=Average","Skip=True","Sort=True")</f>
        <v>13.711347469220245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50309</v>
      </c>
      <c r="T4374" s="43">
        <f ca="1">_xll.BInterpol('Base CDI'!$H$4:$H$28,'Base CDI'!$J$4:$J$29,S4374,"Cubic","Extrapolate=Linear","MultiX=Average","Skip=True","Sort=True")</f>
        <v>13.72652804377565</v>
      </c>
      <c r="U4374" s="43">
        <f ca="1">_xll.BInterpol('Base CDI'!$H$4:$H$28,'Base CDI'!$I$4:$I$29,S4374,"Cubic","Extrapolate=Linear","MultiX=Average","Skip=True","Sort=True")</f>
        <v>13.7112585499316</v>
      </c>
    </row>
    <row r="4375" spans="16:21" x14ac:dyDescent="0.25">
      <c r="P4375" s="10">
        <v>40876</v>
      </c>
      <c r="Q4375">
        <v>27.12274</v>
      </c>
      <c r="S4375" s="42">
        <f t="shared" ca="1" si="73"/>
        <v>50310</v>
      </c>
      <c r="T4375" s="43">
        <f ca="1">_xll.BInterpol('Base CDI'!$H$4:$H$28,'Base CDI'!$J$4:$J$29,S4375,"Cubic","Extrapolate=Linear","MultiX=Average","Skip=True","Sort=True")</f>
        <v>13.72643638850889</v>
      </c>
      <c r="U4375" s="43">
        <f ca="1">_xll.BInterpol('Base CDI'!$H$4:$H$28,'Base CDI'!$I$4:$I$29,S4375,"Cubic","Extrapolate=Linear","MultiX=Average","Skip=True","Sort=True")</f>
        <v>13.711169630642955</v>
      </c>
    </row>
    <row r="4376" spans="16:21" x14ac:dyDescent="0.25">
      <c r="P4376" s="10">
        <v>40877</v>
      </c>
      <c r="Q4376">
        <v>27.1343</v>
      </c>
      <c r="S4376" s="42">
        <f t="shared" ca="1" si="73"/>
        <v>50311</v>
      </c>
      <c r="T4376" s="43">
        <f ca="1">_xll.BInterpol('Base CDI'!$H$4:$H$28,'Base CDI'!$J$4:$J$29,S4376,"Cubic","Extrapolate=Linear","MultiX=Average","Skip=True","Sort=True")</f>
        <v>13.726344733242133</v>
      </c>
      <c r="U4376" s="43">
        <f ca="1">_xll.BInterpol('Base CDI'!$H$4:$H$28,'Base CDI'!$I$4:$I$29,S4376,"Cubic","Extrapolate=Linear","MultiX=Average","Skip=True","Sort=True")</f>
        <v>13.711080711354308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50312</v>
      </c>
      <c r="T4377" s="43">
        <f ca="1">_xll.BInterpol('Base CDI'!$H$4:$H$28,'Base CDI'!$J$4:$J$29,S4377,"Cubic","Extrapolate=Linear","MultiX=Average","Skip=True","Sort=True")</f>
        <v>13.726253077975375</v>
      </c>
      <c r="U4377" s="43">
        <f ca="1">_xll.BInterpol('Base CDI'!$H$4:$H$28,'Base CDI'!$I$4:$I$29,S4377,"Cubic","Extrapolate=Linear","MultiX=Average","Skip=True","Sort=True")</f>
        <v>13.710991792065663</v>
      </c>
    </row>
    <row r="4378" spans="16:21" x14ac:dyDescent="0.25">
      <c r="P4378" s="10">
        <v>40879</v>
      </c>
      <c r="Q4378">
        <v>27.15701</v>
      </c>
      <c r="S4378" s="42">
        <f t="shared" ca="1" si="73"/>
        <v>50313</v>
      </c>
      <c r="T4378" s="43">
        <f ca="1">_xll.BInterpol('Base CDI'!$H$4:$H$28,'Base CDI'!$J$4:$J$29,S4378,"Cubic","Extrapolate=Linear","MultiX=Average","Skip=True","Sort=True")</f>
        <v>13.726161422708618</v>
      </c>
      <c r="U4378" s="43">
        <f ca="1">_xll.BInterpol('Base CDI'!$H$4:$H$28,'Base CDI'!$I$4:$I$29,S4378,"Cubic","Extrapolate=Linear","MultiX=Average","Skip=True","Sort=True")</f>
        <v>13.710902872777016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50314</v>
      </c>
      <c r="T4379" s="43">
        <f ca="1">_xll.BInterpol('Base CDI'!$H$4:$H$28,'Base CDI'!$J$4:$J$29,S4379,"Cubic","Extrapolate=Linear","MultiX=Average","Skip=True","Sort=True")</f>
        <v>13.72606976744186</v>
      </c>
      <c r="U4379" s="43">
        <f ca="1">_xll.BInterpol('Base CDI'!$H$4:$H$28,'Base CDI'!$I$4:$I$29,S4379,"Cubic","Extrapolate=Linear","MultiX=Average","Skip=True","Sort=True")</f>
        <v>13.710813953488371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50315</v>
      </c>
      <c r="T4380" s="43">
        <f ca="1">_xll.BInterpol('Base CDI'!$H$4:$H$28,'Base CDI'!$J$4:$J$29,S4380,"Cubic","Extrapolate=Linear","MultiX=Average","Skip=True","Sort=True")</f>
        <v>13.725978112175103</v>
      </c>
      <c r="U4380" s="43">
        <f ca="1">_xll.BInterpol('Base CDI'!$H$4:$H$28,'Base CDI'!$I$4:$I$29,S4380,"Cubic","Extrapolate=Linear","MultiX=Average","Skip=True","Sort=True")</f>
        <v>13.710725034199726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50316</v>
      </c>
      <c r="T4381" s="43">
        <f ca="1">_xll.BInterpol('Base CDI'!$H$4:$H$28,'Base CDI'!$J$4:$J$29,S4381,"Cubic","Extrapolate=Linear","MultiX=Average","Skip=True","Sort=True")</f>
        <v>13.725886456908345</v>
      </c>
      <c r="U4381" s="43">
        <f ca="1">_xll.BInterpol('Base CDI'!$H$4:$H$28,'Base CDI'!$I$4:$I$29,S4381,"Cubic","Extrapolate=Linear","MultiX=Average","Skip=True","Sort=True")</f>
        <v>13.710636114911079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50317</v>
      </c>
      <c r="T4382" s="43">
        <f ca="1">_xll.BInterpol('Base CDI'!$H$4:$H$28,'Base CDI'!$J$4:$J$29,S4382,"Cubic","Extrapolate=Linear","MultiX=Average","Skip=True","Sort=True")</f>
        <v>13.725794801641586</v>
      </c>
      <c r="U4382" s="43">
        <f ca="1">_xll.BInterpol('Base CDI'!$H$4:$H$28,'Base CDI'!$I$4:$I$29,S4382,"Cubic","Extrapolate=Linear","MultiX=Average","Skip=True","Sort=True")</f>
        <v>13.710547195622434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50318</v>
      </c>
      <c r="T4383" s="43">
        <f ca="1">_xll.BInterpol('Base CDI'!$H$4:$H$28,'Base CDI'!$J$4:$J$29,S4383,"Cubic","Extrapolate=Linear","MultiX=Average","Skip=True","Sort=True")</f>
        <v>13.725703146374828</v>
      </c>
      <c r="U4383" s="43">
        <f ca="1">_xll.BInterpol('Base CDI'!$H$4:$H$28,'Base CDI'!$I$4:$I$29,S4383,"Cubic","Extrapolate=Linear","MultiX=Average","Skip=True","Sort=True")</f>
        <v>13.710458276333789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50319</v>
      </c>
      <c r="T4384" s="43">
        <f ca="1">_xll.BInterpol('Base CDI'!$H$4:$H$28,'Base CDI'!$J$4:$J$29,S4384,"Cubic","Extrapolate=Linear","MultiX=Average","Skip=True","Sort=True")</f>
        <v>13.72561149110807</v>
      </c>
      <c r="U4384" s="43">
        <f ca="1">_xll.BInterpol('Base CDI'!$H$4:$H$28,'Base CDI'!$I$4:$I$29,S4384,"Cubic","Extrapolate=Linear","MultiX=Average","Skip=True","Sort=True")</f>
        <v>13.710369357045142</v>
      </c>
    </row>
    <row r="4385" spans="16:21" x14ac:dyDescent="0.25">
      <c r="P4385" s="10">
        <v>40890</v>
      </c>
      <c r="Q4385">
        <v>27.23489</v>
      </c>
      <c r="S4385" s="42">
        <f t="shared" ca="1" si="73"/>
        <v>50320</v>
      </c>
      <c r="T4385" s="43">
        <f ca="1">_xll.BInterpol('Base CDI'!$H$4:$H$28,'Base CDI'!$J$4:$J$29,S4385,"Cubic","Extrapolate=Linear","MultiX=Average","Skip=True","Sort=True")</f>
        <v>13.725519835841313</v>
      </c>
      <c r="U4385" s="43">
        <f ca="1">_xll.BInterpol('Base CDI'!$H$4:$H$28,'Base CDI'!$I$4:$I$29,S4385,"Cubic","Extrapolate=Linear","MultiX=Average","Skip=True","Sort=True")</f>
        <v>13.710280437756497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50321</v>
      </c>
      <c r="T4386" s="43">
        <f ca="1">_xll.BInterpol('Base CDI'!$H$4:$H$28,'Base CDI'!$J$4:$J$29,S4386,"Cubic","Extrapolate=Linear","MultiX=Average","Skip=True","Sort=True")</f>
        <v>13.725428180574555</v>
      </c>
      <c r="U4386" s="43">
        <f ca="1">_xll.BInterpol('Base CDI'!$H$4:$H$28,'Base CDI'!$I$4:$I$29,S4386,"Cubic","Extrapolate=Linear","MultiX=Average","Skip=True","Sort=True")</f>
        <v>13.710191518467852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50322</v>
      </c>
      <c r="T4387" s="43">
        <f ca="1">_xll.BInterpol('Base CDI'!$H$4:$H$28,'Base CDI'!$J$4:$J$29,S4387,"Cubic","Extrapolate=Linear","MultiX=Average","Skip=True","Sort=True")</f>
        <v>13.725336525307798</v>
      </c>
      <c r="U4387" s="43">
        <f ca="1">_xll.BInterpol('Base CDI'!$H$4:$H$28,'Base CDI'!$I$4:$I$29,S4387,"Cubic","Extrapolate=Linear","MultiX=Average","Skip=True","Sort=True")</f>
        <v>13.710102599179205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50323</v>
      </c>
      <c r="T4388" s="43">
        <f ca="1">_xll.BInterpol('Base CDI'!$H$4:$H$28,'Base CDI'!$J$4:$J$29,S4388,"Cubic","Extrapolate=Linear","MultiX=Average","Skip=True","Sort=True")</f>
        <v>13.725244870041038</v>
      </c>
      <c r="U4388" s="43">
        <f ca="1">_xll.BInterpol('Base CDI'!$H$4:$H$28,'Base CDI'!$I$4:$I$29,S4388,"Cubic","Extrapolate=Linear","MultiX=Average","Skip=True","Sort=True")</f>
        <v>13.71001367989056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50324</v>
      </c>
      <c r="T4389" s="43">
        <f ca="1">_xll.BInterpol('Base CDI'!$H$4:$H$28,'Base CDI'!$J$4:$J$29,S4389,"Cubic","Extrapolate=Linear","MultiX=Average","Skip=True","Sort=True")</f>
        <v>13.725153214774281</v>
      </c>
      <c r="U4389" s="43">
        <f ca="1">_xll.BInterpol('Base CDI'!$H$4:$H$28,'Base CDI'!$I$4:$I$29,S4389,"Cubic","Extrapolate=Linear","MultiX=Average","Skip=True","Sort=True")</f>
        <v>13.709924760601915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50325</v>
      </c>
      <c r="T4390" s="43">
        <f ca="1">_xll.BInterpol('Base CDI'!$H$4:$H$28,'Base CDI'!$J$4:$J$29,S4390,"Cubic","Extrapolate=Linear","MultiX=Average","Skip=True","Sort=True")</f>
        <v>13.725061559507523</v>
      </c>
      <c r="U4390" s="43">
        <f ca="1">_xll.BInterpol('Base CDI'!$H$4:$H$28,'Base CDI'!$I$4:$I$29,S4390,"Cubic","Extrapolate=Linear","MultiX=Average","Skip=True","Sort=True")</f>
        <v>13.709835841313268</v>
      </c>
    </row>
    <row r="4391" spans="16:21" x14ac:dyDescent="0.25">
      <c r="P4391" s="10">
        <v>40898</v>
      </c>
      <c r="Q4391">
        <v>27.3019</v>
      </c>
      <c r="S4391" s="42">
        <f t="shared" ca="1" si="73"/>
        <v>50326</v>
      </c>
      <c r="T4391" s="43">
        <f ca="1">_xll.BInterpol('Base CDI'!$H$4:$H$28,'Base CDI'!$J$4:$J$29,S4391,"Cubic","Extrapolate=Linear","MultiX=Average","Skip=True","Sort=True")</f>
        <v>13.724969904240766</v>
      </c>
      <c r="U4391" s="43">
        <f ca="1">_xll.BInterpol('Base CDI'!$H$4:$H$28,'Base CDI'!$I$4:$I$29,S4391,"Cubic","Extrapolate=Linear","MultiX=Average","Skip=True","Sort=True")</f>
        <v>13.709746922024623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50327</v>
      </c>
      <c r="T4392" s="43">
        <f ca="1">_xll.BInterpol('Base CDI'!$H$4:$H$28,'Base CDI'!$J$4:$J$29,S4392,"Cubic","Extrapolate=Linear","MultiX=Average","Skip=True","Sort=True")</f>
        <v>13.724878248974008</v>
      </c>
      <c r="U4392" s="43">
        <f ca="1">_xll.BInterpol('Base CDI'!$H$4:$H$28,'Base CDI'!$I$4:$I$29,S4392,"Cubic","Extrapolate=Linear","MultiX=Average","Skip=True","Sort=True")</f>
        <v>13.709658002735978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50328</v>
      </c>
      <c r="T4393" s="43">
        <f ca="1">_xll.BInterpol('Base CDI'!$H$4:$H$28,'Base CDI'!$J$4:$J$29,S4393,"Cubic","Extrapolate=Linear","MultiX=Average","Skip=True","Sort=True")</f>
        <v>13.72478659370725</v>
      </c>
      <c r="U4393" s="43">
        <f ca="1">_xll.BInterpol('Base CDI'!$H$4:$H$28,'Base CDI'!$I$4:$I$29,S4393,"Cubic","Extrapolate=Linear","MultiX=Average","Skip=True","Sort=True")</f>
        <v>13.709569083447331</v>
      </c>
    </row>
    <row r="4394" spans="16:21" x14ac:dyDescent="0.25">
      <c r="P4394" s="10">
        <v>40903</v>
      </c>
      <c r="Q4394">
        <v>27.33549</v>
      </c>
      <c r="S4394" s="42">
        <f t="shared" ca="1" si="73"/>
        <v>50329</v>
      </c>
      <c r="T4394" s="43">
        <f ca="1">_xll.BInterpol('Base CDI'!$H$4:$H$28,'Base CDI'!$J$4:$J$29,S4394,"Cubic","Extrapolate=Linear","MultiX=Average","Skip=True","Sort=True")</f>
        <v>13.724694938440491</v>
      </c>
      <c r="U4394" s="43">
        <f ca="1">_xll.BInterpol('Base CDI'!$H$4:$H$28,'Base CDI'!$I$4:$I$29,S4394,"Cubic","Extrapolate=Linear","MultiX=Average","Skip=True","Sort=True")</f>
        <v>13.709480164158686</v>
      </c>
    </row>
    <row r="4395" spans="16:21" x14ac:dyDescent="0.25">
      <c r="P4395" s="10">
        <v>40904</v>
      </c>
      <c r="Q4395">
        <v>27.34667</v>
      </c>
      <c r="S4395" s="42">
        <f t="shared" ca="1" si="73"/>
        <v>50330</v>
      </c>
      <c r="T4395" s="43">
        <f ca="1">_xll.BInterpol('Base CDI'!$H$4:$H$28,'Base CDI'!$J$4:$J$29,S4395,"Cubic","Extrapolate=Linear","MultiX=Average","Skip=True","Sort=True")</f>
        <v>13.724603283173733</v>
      </c>
      <c r="U4395" s="43">
        <f ca="1">_xll.BInterpol('Base CDI'!$H$4:$H$28,'Base CDI'!$I$4:$I$29,S4395,"Cubic","Extrapolate=Linear","MultiX=Average","Skip=True","Sort=True")</f>
        <v>13.709391244870041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50331</v>
      </c>
      <c r="T4396" s="43">
        <f ca="1">_xll.BInterpol('Base CDI'!$H$4:$H$28,'Base CDI'!$J$4:$J$29,S4396,"Cubic","Extrapolate=Linear","MultiX=Average","Skip=True","Sort=True")</f>
        <v>13.724511627906976</v>
      </c>
      <c r="U4396" s="43">
        <f ca="1">_xll.BInterpol('Base CDI'!$H$4:$H$28,'Base CDI'!$I$4:$I$29,S4396,"Cubic","Extrapolate=Linear","MultiX=Average","Skip=True","Sort=True")</f>
        <v>13.709302325581394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50332</v>
      </c>
      <c r="T4397" s="43">
        <f ca="1">_xll.BInterpol('Base CDI'!$H$4:$H$28,'Base CDI'!$J$4:$J$29,S4397,"Cubic","Extrapolate=Linear","MultiX=Average","Skip=True","Sort=True")</f>
        <v>13.724419972640218</v>
      </c>
      <c r="U4397" s="43">
        <f ca="1">_xll.BInterpol('Base CDI'!$H$4:$H$28,'Base CDI'!$I$4:$I$29,S4397,"Cubic","Extrapolate=Linear","MultiX=Average","Skip=True","Sort=True")</f>
        <v>13.709213406292749</v>
      </c>
    </row>
    <row r="4398" spans="16:21" x14ac:dyDescent="0.25">
      <c r="P4398" s="10">
        <v>40907</v>
      </c>
      <c r="Q4398">
        <v>27.38025</v>
      </c>
      <c r="S4398" s="42">
        <f t="shared" ca="1" si="73"/>
        <v>50333</v>
      </c>
      <c r="T4398" s="43">
        <f ca="1">_xll.BInterpol('Base CDI'!$H$4:$H$28,'Base CDI'!$J$4:$J$29,S4398,"Cubic","Extrapolate=Linear","MultiX=Average","Skip=True","Sort=True")</f>
        <v>13.724328317373461</v>
      </c>
      <c r="U4398" s="43">
        <f ca="1">_xll.BInterpol('Base CDI'!$H$4:$H$28,'Base CDI'!$I$4:$I$29,S4398,"Cubic","Extrapolate=Linear","MultiX=Average","Skip=True","Sort=True")</f>
        <v>13.709124487004102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50334</v>
      </c>
      <c r="T4399" s="43">
        <f ca="1">_xll.BInterpol('Base CDI'!$H$4:$H$28,'Base CDI'!$J$4:$J$29,S4399,"Cubic","Extrapolate=Linear","MultiX=Average","Skip=True","Sort=True")</f>
        <v>13.724236662106703</v>
      </c>
      <c r="U4399" s="43">
        <f ca="1">_xll.BInterpol('Base CDI'!$H$4:$H$28,'Base CDI'!$I$4:$I$29,S4399,"Cubic","Extrapolate=Linear","MultiX=Average","Skip=True","Sort=True")</f>
        <v>13.709035567715457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50335</v>
      </c>
      <c r="T4400" s="43">
        <f ca="1">_xll.BInterpol('Base CDI'!$H$4:$H$28,'Base CDI'!$J$4:$J$29,S4400,"Cubic","Extrapolate=Linear","MultiX=Average","Skip=True","Sort=True")</f>
        <v>13.724145006839946</v>
      </c>
      <c r="U4400" s="43">
        <f ca="1">_xll.BInterpol('Base CDI'!$H$4:$H$28,'Base CDI'!$I$4:$I$29,S4400,"Cubic","Extrapolate=Linear","MultiX=Average","Skip=True","Sort=True")</f>
        <v>13.708946648426812</v>
      </c>
    </row>
    <row r="4401" spans="16:21" x14ac:dyDescent="0.25">
      <c r="P4401" s="10">
        <v>40912</v>
      </c>
      <c r="Q4401">
        <v>27.41394</v>
      </c>
      <c r="S4401" s="42">
        <f t="shared" ca="1" si="73"/>
        <v>50336</v>
      </c>
      <c r="T4401" s="43">
        <f ca="1">_xll.BInterpol('Base CDI'!$H$4:$H$28,'Base CDI'!$J$4:$J$29,S4401,"Cubic","Extrapolate=Linear","MultiX=Average","Skip=True","Sort=True")</f>
        <v>13.724053351573186</v>
      </c>
      <c r="U4401" s="43">
        <f ca="1">_xll.BInterpol('Base CDI'!$H$4:$H$28,'Base CDI'!$I$4:$I$29,S4401,"Cubic","Extrapolate=Linear","MultiX=Average","Skip=True","Sort=True")</f>
        <v>13.708857729138165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50337</v>
      </c>
      <c r="T4402" s="43">
        <f ca="1">_xll.BInterpol('Base CDI'!$H$4:$H$28,'Base CDI'!$J$4:$J$29,S4402,"Cubic","Extrapolate=Linear","MultiX=Average","Skip=True","Sort=True")</f>
        <v>13.723961696306429</v>
      </c>
      <c r="U4402" s="43">
        <f ca="1">_xll.BInterpol('Base CDI'!$H$4:$H$28,'Base CDI'!$I$4:$I$29,S4402,"Cubic","Extrapolate=Linear","MultiX=Average","Skip=True","Sort=True")</f>
        <v>13.70876880984952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50338</v>
      </c>
      <c r="T4403" s="43">
        <f ca="1">_xll.BInterpol('Base CDI'!$H$4:$H$28,'Base CDI'!$J$4:$J$29,S4403,"Cubic","Extrapolate=Linear","MultiX=Average","Skip=True","Sort=True")</f>
        <v>13.723870041039671</v>
      </c>
      <c r="U4403" s="43">
        <f ca="1">_xll.BInterpol('Base CDI'!$H$4:$H$28,'Base CDI'!$I$4:$I$29,S4403,"Cubic","Extrapolate=Linear","MultiX=Average","Skip=True","Sort=True")</f>
        <v>13.708679890560875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50339</v>
      </c>
      <c r="T4404" s="43">
        <f ca="1">_xll.BInterpol('Base CDI'!$H$4:$H$28,'Base CDI'!$J$4:$J$29,S4404,"Cubic","Extrapolate=Linear","MultiX=Average","Skip=True","Sort=True")</f>
        <v>13.723778385772913</v>
      </c>
      <c r="U4404" s="43">
        <f ca="1">_xll.BInterpol('Base CDI'!$H$4:$H$28,'Base CDI'!$I$4:$I$29,S4404,"Cubic","Extrapolate=Linear","MultiX=Average","Skip=True","Sort=True")</f>
        <v>13.708590971272228</v>
      </c>
    </row>
    <row r="4405" spans="16:21" x14ac:dyDescent="0.25">
      <c r="P4405" s="10">
        <v>40918</v>
      </c>
      <c r="Q4405">
        <v>27.45881</v>
      </c>
      <c r="S4405" s="42">
        <f t="shared" ca="1" si="73"/>
        <v>50340</v>
      </c>
      <c r="T4405" s="43">
        <f ca="1">_xll.BInterpol('Base CDI'!$H$4:$H$28,'Base CDI'!$J$4:$J$29,S4405,"Cubic","Extrapolate=Linear","MultiX=Average","Skip=True","Sort=True")</f>
        <v>13.723686730506156</v>
      </c>
      <c r="U4405" s="43">
        <f ca="1">_xll.BInterpol('Base CDI'!$H$4:$H$28,'Base CDI'!$I$4:$I$29,S4405,"Cubic","Extrapolate=Linear","MultiX=Average","Skip=True","Sort=True")</f>
        <v>13.708502051983583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50341</v>
      </c>
      <c r="T4406" s="43">
        <f ca="1">_xll.BInterpol('Base CDI'!$H$4:$H$28,'Base CDI'!$J$4:$J$29,S4406,"Cubic","Extrapolate=Linear","MultiX=Average","Skip=True","Sort=True")</f>
        <v>13.723595075239398</v>
      </c>
      <c r="U4406" s="43">
        <f ca="1">_xll.BInterpol('Base CDI'!$H$4:$H$28,'Base CDI'!$I$4:$I$29,S4406,"Cubic","Extrapolate=Linear","MultiX=Average","Skip=True","Sort=True")</f>
        <v>13.708413132694938</v>
      </c>
    </row>
    <row r="4407" spans="16:21" x14ac:dyDescent="0.25">
      <c r="P4407" s="10">
        <v>40920</v>
      </c>
      <c r="Q4407">
        <v>27.48122</v>
      </c>
      <c r="S4407" s="42">
        <f t="shared" ca="1" si="73"/>
        <v>50342</v>
      </c>
      <c r="T4407" s="43">
        <f ca="1">_xll.BInterpol('Base CDI'!$H$4:$H$28,'Base CDI'!$J$4:$J$29,S4407,"Cubic","Extrapolate=Linear","MultiX=Average","Skip=True","Sort=True")</f>
        <v>13.723503419972639</v>
      </c>
      <c r="U4407" s="43">
        <f ca="1">_xll.BInterpol('Base CDI'!$H$4:$H$28,'Base CDI'!$I$4:$I$29,S4407,"Cubic","Extrapolate=Linear","MultiX=Average","Skip=True","Sort=True")</f>
        <v>13.708324213406291</v>
      </c>
    </row>
    <row r="4408" spans="16:21" x14ac:dyDescent="0.25">
      <c r="P4408" s="10">
        <v>40921</v>
      </c>
      <c r="Q4408">
        <v>27.49241</v>
      </c>
      <c r="S4408" s="42">
        <f t="shared" ca="1" si="73"/>
        <v>50343</v>
      </c>
      <c r="T4408" s="43">
        <f ca="1">_xll.BInterpol('Base CDI'!$H$4:$H$28,'Base CDI'!$J$4:$J$29,S4408,"Cubic","Extrapolate=Linear","MultiX=Average","Skip=True","Sort=True")</f>
        <v>13.723411764705881</v>
      </c>
      <c r="U4408" s="43">
        <f ca="1">_xll.BInterpol('Base CDI'!$H$4:$H$28,'Base CDI'!$I$4:$I$29,S4408,"Cubic","Extrapolate=Linear","MultiX=Average","Skip=True","Sort=True")</f>
        <v>13.708235294117646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50344</v>
      </c>
      <c r="T4409" s="43">
        <f ca="1">_xll.BInterpol('Base CDI'!$H$4:$H$28,'Base CDI'!$J$4:$J$29,S4409,"Cubic","Extrapolate=Linear","MultiX=Average","Skip=True","Sort=True")</f>
        <v>13.723320109439124</v>
      </c>
      <c r="U4409" s="43">
        <f ca="1">_xll.BInterpol('Base CDI'!$H$4:$H$28,'Base CDI'!$I$4:$I$29,S4409,"Cubic","Extrapolate=Linear","MultiX=Average","Skip=True","Sort=True")</f>
        <v>13.708146374829001</v>
      </c>
    </row>
    <row r="4410" spans="16:21" x14ac:dyDescent="0.25">
      <c r="P4410" s="10">
        <v>40925</v>
      </c>
      <c r="Q4410">
        <v>27.51484</v>
      </c>
      <c r="S4410" s="42">
        <f t="shared" ca="1" si="73"/>
        <v>50345</v>
      </c>
      <c r="T4410" s="43">
        <f ca="1">_xll.BInterpol('Base CDI'!$H$4:$H$28,'Base CDI'!$J$4:$J$29,S4410,"Cubic","Extrapolate=Linear","MultiX=Average","Skip=True","Sort=True")</f>
        <v>13.723228454172366</v>
      </c>
      <c r="U4410" s="43">
        <f ca="1">_xll.BInterpol('Base CDI'!$H$4:$H$28,'Base CDI'!$I$4:$I$29,S4410,"Cubic","Extrapolate=Linear","MultiX=Average","Skip=True","Sort=True")</f>
        <v>13.708057455540354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50346</v>
      </c>
      <c r="T4411" s="43">
        <f ca="1">_xll.BInterpol('Base CDI'!$H$4:$H$28,'Base CDI'!$J$4:$J$29,S4411,"Cubic","Extrapolate=Linear","MultiX=Average","Skip=True","Sort=True")</f>
        <v>13.723136798905609</v>
      </c>
      <c r="U4411" s="43">
        <f ca="1">_xll.BInterpol('Base CDI'!$H$4:$H$28,'Base CDI'!$I$4:$I$29,S4411,"Cubic","Extrapolate=Linear","MultiX=Average","Skip=True","Sort=True")</f>
        <v>13.707968536251709</v>
      </c>
    </row>
    <row r="4412" spans="16:21" x14ac:dyDescent="0.25">
      <c r="P4412" s="10">
        <v>40927</v>
      </c>
      <c r="Q4412">
        <v>27.53725</v>
      </c>
      <c r="S4412" s="42">
        <f t="shared" ca="1" si="73"/>
        <v>50347</v>
      </c>
      <c r="T4412" s="43">
        <f ca="1">_xll.BInterpol('Base CDI'!$H$4:$H$28,'Base CDI'!$J$4:$J$29,S4412,"Cubic","Extrapolate=Linear","MultiX=Average","Skip=True","Sort=True")</f>
        <v>13.723045143638851</v>
      </c>
      <c r="U4412" s="43">
        <f ca="1">_xll.BInterpol('Base CDI'!$H$4:$H$28,'Base CDI'!$I$4:$I$29,S4412,"Cubic","Extrapolate=Linear","MultiX=Average","Skip=True","Sort=True")</f>
        <v>13.707879616963064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50348</v>
      </c>
      <c r="T4413" s="43">
        <f ca="1">_xll.BInterpol('Base CDI'!$H$4:$H$28,'Base CDI'!$J$4:$J$29,S4413,"Cubic","Extrapolate=Linear","MultiX=Average","Skip=True","Sort=True")</f>
        <v>13.722953488372092</v>
      </c>
      <c r="U4413" s="43">
        <f ca="1">_xll.BInterpol('Base CDI'!$H$4:$H$28,'Base CDI'!$I$4:$I$29,S4413,"Cubic","Extrapolate=Linear","MultiX=Average","Skip=True","Sort=True")</f>
        <v>13.707790697674417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50349</v>
      </c>
      <c r="T4414" s="43">
        <f ca="1">_xll.BInterpol('Base CDI'!$H$4:$H$28,'Base CDI'!$J$4:$J$29,S4414,"Cubic","Extrapolate=Linear","MultiX=Average","Skip=True","Sort=True")</f>
        <v>13.722861833105334</v>
      </c>
      <c r="U4414" s="43">
        <f ca="1">_xll.BInterpol('Base CDI'!$H$4:$H$28,'Base CDI'!$I$4:$I$29,S4414,"Cubic","Extrapolate=Linear","MultiX=Average","Skip=True","Sort=True")</f>
        <v>13.707701778385772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50350</v>
      </c>
      <c r="T4415" s="43">
        <f ca="1">_xll.BInterpol('Base CDI'!$H$4:$H$28,'Base CDI'!$J$4:$J$29,S4415,"Cubic","Extrapolate=Linear","MultiX=Average","Skip=True","Sort=True")</f>
        <v>13.722770177838576</v>
      </c>
      <c r="U4415" s="43">
        <f ca="1">_xll.BInterpol('Base CDI'!$H$4:$H$28,'Base CDI'!$I$4:$I$29,S4415,"Cubic","Extrapolate=Linear","MultiX=Average","Skip=True","Sort=True")</f>
        <v>13.707612859097127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50351</v>
      </c>
      <c r="T4416" s="43">
        <f ca="1">_xll.BInterpol('Base CDI'!$H$4:$H$28,'Base CDI'!$J$4:$J$29,S4416,"Cubic","Extrapolate=Linear","MultiX=Average","Skip=True","Sort=True")</f>
        <v>13.722678522571819</v>
      </c>
      <c r="U4416" s="43">
        <f ca="1">_xll.BInterpol('Base CDI'!$H$4:$H$28,'Base CDI'!$I$4:$I$29,S4416,"Cubic","Extrapolate=Linear","MultiX=Average","Skip=True","Sort=True")</f>
        <v>13.70752393980848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50352</v>
      </c>
      <c r="T4417" s="43">
        <f ca="1">_xll.BInterpol('Base CDI'!$H$4:$H$28,'Base CDI'!$J$4:$J$29,S4417,"Cubic","Extrapolate=Linear","MultiX=Average","Skip=True","Sort=True")</f>
        <v>13.722586867305061</v>
      </c>
      <c r="U4417" s="43">
        <f ca="1">_xll.BInterpol('Base CDI'!$H$4:$H$28,'Base CDI'!$I$4:$I$29,S4417,"Cubic","Extrapolate=Linear","MultiX=Average","Skip=True","Sort=True")</f>
        <v>13.707435020519835</v>
      </c>
    </row>
    <row r="4418" spans="16:21" x14ac:dyDescent="0.25">
      <c r="P4418" s="10">
        <v>40935</v>
      </c>
      <c r="Q4418">
        <v>27.60172</v>
      </c>
      <c r="S4418" s="42">
        <f t="shared" ca="1" si="73"/>
        <v>50353</v>
      </c>
      <c r="T4418" s="43">
        <f ca="1">_xll.BInterpol('Base CDI'!$H$4:$H$28,'Base CDI'!$J$4:$J$29,S4418,"Cubic","Extrapolate=Linear","MultiX=Average","Skip=True","Sort=True")</f>
        <v>13.722495212038304</v>
      </c>
      <c r="U4418" s="43">
        <f ca="1">_xll.BInterpol('Base CDI'!$H$4:$H$28,'Base CDI'!$I$4:$I$29,S4418,"Cubic","Extrapolate=Linear","MultiX=Average","Skip=True","Sort=True")</f>
        <v>13.70734610123119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50354</v>
      </c>
      <c r="T4419" s="43">
        <f ca="1">_xll.BInterpol('Base CDI'!$H$4:$H$28,'Base CDI'!$J$4:$J$29,S4419,"Cubic","Extrapolate=Linear","MultiX=Average","Skip=True","Sort=True")</f>
        <v>13.722403556771544</v>
      </c>
      <c r="U4419" s="43">
        <f ca="1">_xll.BInterpol('Base CDI'!$H$4:$H$28,'Base CDI'!$I$4:$I$29,S4419,"Cubic","Extrapolate=Linear","MultiX=Average","Skip=True","Sort=True")</f>
        <v>13.707257181942543</v>
      </c>
    </row>
    <row r="4420" spans="16:21" x14ac:dyDescent="0.25">
      <c r="P4420" s="10">
        <v>40939</v>
      </c>
      <c r="Q4420">
        <v>27.62321</v>
      </c>
      <c r="S4420" s="42">
        <f t="shared" ca="1" si="73"/>
        <v>50355</v>
      </c>
      <c r="T4420" s="43">
        <f ca="1">_xll.BInterpol('Base CDI'!$H$4:$H$28,'Base CDI'!$J$4:$J$29,S4420,"Cubic","Extrapolate=Linear","MultiX=Average","Skip=True","Sort=True")</f>
        <v>13.722311901504787</v>
      </c>
      <c r="U4420" s="43">
        <f ca="1">_xll.BInterpol('Base CDI'!$H$4:$H$28,'Base CDI'!$I$4:$I$29,S4420,"Cubic","Extrapolate=Linear","MultiX=Average","Skip=True","Sort=True")</f>
        <v>13.707168262653898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50356</v>
      </c>
      <c r="T4421" s="43">
        <f ca="1">_xll.BInterpol('Base CDI'!$H$4:$H$28,'Base CDI'!$J$4:$J$29,S4421,"Cubic","Extrapolate=Linear","MultiX=Average","Skip=True","Sort=True")</f>
        <v>13.722220246238029</v>
      </c>
      <c r="U4421" s="43">
        <f ca="1">_xll.BInterpol('Base CDI'!$H$4:$H$28,'Base CDI'!$I$4:$I$29,S4421,"Cubic","Extrapolate=Linear","MultiX=Average","Skip=True","Sort=True")</f>
        <v>13.707079343365251</v>
      </c>
    </row>
    <row r="4422" spans="16:21" x14ac:dyDescent="0.25">
      <c r="P4422" s="10">
        <v>40941</v>
      </c>
      <c r="Q4422">
        <v>27.64472</v>
      </c>
      <c r="S4422" s="42">
        <f t="shared" ca="1" si="73"/>
        <v>50357</v>
      </c>
      <c r="T4422" s="43">
        <f ca="1">_xll.BInterpol('Base CDI'!$H$4:$H$28,'Base CDI'!$J$4:$J$29,S4422,"Cubic","Extrapolate=Linear","MultiX=Average","Skip=True","Sort=True")</f>
        <v>13.722128590971272</v>
      </c>
      <c r="U4422" s="43">
        <f ca="1">_xll.BInterpol('Base CDI'!$H$4:$H$28,'Base CDI'!$I$4:$I$29,S4422,"Cubic","Extrapolate=Linear","MultiX=Average","Skip=True","Sort=True")</f>
        <v>13.706990424076606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50358</v>
      </c>
      <c r="T4423" s="43">
        <f ca="1">_xll.BInterpol('Base CDI'!$H$4:$H$28,'Base CDI'!$J$4:$J$29,S4423,"Cubic","Extrapolate=Linear","MultiX=Average","Skip=True","Sort=True")</f>
        <v>13.722036935704514</v>
      </c>
      <c r="U4423" s="43">
        <f ca="1">_xll.BInterpol('Base CDI'!$H$4:$H$28,'Base CDI'!$I$4:$I$29,S4423,"Cubic","Extrapolate=Linear","MultiX=Average","Skip=True","Sort=True")</f>
        <v>13.706901504787961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50359</v>
      </c>
      <c r="T4424" s="43">
        <f ca="1">_xll.BInterpol('Base CDI'!$H$4:$H$28,'Base CDI'!$J$4:$J$29,S4424,"Cubic","Extrapolate=Linear","MultiX=Average","Skip=True","Sort=True")</f>
        <v>13.721945280437756</v>
      </c>
      <c r="U4424" s="43">
        <f ca="1">_xll.BInterpol('Base CDI'!$H$4:$H$28,'Base CDI'!$I$4:$I$29,S4424,"Cubic","Extrapolate=Linear","MultiX=Average","Skip=True","Sort=True")</f>
        <v>13.706812585499314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50360</v>
      </c>
      <c r="T4425" s="43">
        <f ca="1">_xll.BInterpol('Base CDI'!$H$4:$H$28,'Base CDI'!$J$4:$J$29,S4425,"Cubic","Extrapolate=Linear","MultiX=Average","Skip=True","Sort=True")</f>
        <v>13.721853625170999</v>
      </c>
      <c r="U4425" s="43">
        <f ca="1">_xll.BInterpol('Base CDI'!$H$4:$H$28,'Base CDI'!$I$4:$I$29,S4425,"Cubic","Extrapolate=Linear","MultiX=Average","Skip=True","Sort=True")</f>
        <v>13.706723666210669</v>
      </c>
    </row>
    <row r="4426" spans="16:21" x14ac:dyDescent="0.25">
      <c r="P4426" s="10">
        <v>40947</v>
      </c>
      <c r="Q4426">
        <v>27.68779</v>
      </c>
      <c r="S4426" s="42">
        <f t="shared" ca="1" si="73"/>
        <v>50361</v>
      </c>
      <c r="T4426" s="43">
        <f ca="1">_xll.BInterpol('Base CDI'!$H$4:$H$28,'Base CDI'!$J$4:$J$29,S4426,"Cubic","Extrapolate=Linear","MultiX=Average","Skip=True","Sort=True")</f>
        <v>13.721761969904239</v>
      </c>
      <c r="U4426" s="43">
        <f ca="1">_xll.BInterpol('Base CDI'!$H$4:$H$28,'Base CDI'!$I$4:$I$29,S4426,"Cubic","Extrapolate=Linear","MultiX=Average","Skip=True","Sort=True")</f>
        <v>13.706634746922024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50362</v>
      </c>
      <c r="T4427" s="43">
        <f ca="1">_xll.BInterpol('Base CDI'!$H$4:$H$28,'Base CDI'!$J$4:$J$29,S4427,"Cubic","Extrapolate=Linear","MultiX=Average","Skip=True","Sort=True")</f>
        <v>13.721670314637482</v>
      </c>
      <c r="U4427" s="43">
        <f ca="1">_xll.BInterpol('Base CDI'!$H$4:$H$28,'Base CDI'!$I$4:$I$29,S4427,"Cubic","Extrapolate=Linear","MultiX=Average","Skip=True","Sort=True")</f>
        <v>13.706545827633377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50363</v>
      </c>
      <c r="T4428" s="43">
        <f ca="1">_xll.BInterpol('Base CDI'!$H$4:$H$28,'Base CDI'!$J$4:$J$29,S4428,"Cubic","Extrapolate=Linear","MultiX=Average","Skip=True","Sort=True")</f>
        <v>13.721578659370724</v>
      </c>
      <c r="U4428" s="43">
        <f ca="1">_xll.BInterpol('Base CDI'!$H$4:$H$28,'Base CDI'!$I$4:$I$29,S4428,"Cubic","Extrapolate=Linear","MultiX=Average","Skip=True","Sort=True")</f>
        <v>13.706456908344732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50364</v>
      </c>
      <c r="T4429" s="43">
        <f ca="1">_xll.BInterpol('Base CDI'!$H$4:$H$28,'Base CDI'!$J$4:$J$29,S4429,"Cubic","Extrapolate=Linear","MultiX=Average","Skip=True","Sort=True")</f>
        <v>13.721487004103967</v>
      </c>
      <c r="U4429" s="43">
        <f ca="1">_xll.BInterpol('Base CDI'!$H$4:$H$28,'Base CDI'!$I$4:$I$29,S4429,"Cubic","Extrapolate=Linear","MultiX=Average","Skip=True","Sort=True")</f>
        <v>13.706367989056087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50365</v>
      </c>
      <c r="T4430" s="43">
        <f ca="1">_xll.BInterpol('Base CDI'!$H$4:$H$28,'Base CDI'!$J$4:$J$29,S4430,"Cubic","Extrapolate=Linear","MultiX=Average","Skip=True","Sort=True")</f>
        <v>13.721395348837209</v>
      </c>
      <c r="U4430" s="43">
        <f ca="1">_xll.BInterpol('Base CDI'!$H$4:$H$28,'Base CDI'!$I$4:$I$29,S4430,"Cubic","Extrapolate=Linear","MultiX=Average","Skip=True","Sort=True")</f>
        <v>13.70627906976744</v>
      </c>
    </row>
    <row r="4431" spans="16:21" x14ac:dyDescent="0.25">
      <c r="P4431" s="10">
        <v>40954</v>
      </c>
      <c r="Q4431">
        <v>27.74166</v>
      </c>
      <c r="S4431" s="42">
        <f t="shared" ca="1" si="74"/>
        <v>50366</v>
      </c>
      <c r="T4431" s="43">
        <f ca="1">_xll.BInterpol('Base CDI'!$H$4:$H$28,'Base CDI'!$J$4:$J$29,S4431,"Cubic","Extrapolate=Linear","MultiX=Average","Skip=True","Sort=True")</f>
        <v>13.721303693570452</v>
      </c>
      <c r="U4431" s="43">
        <f ca="1">_xll.BInterpol('Base CDI'!$H$4:$H$28,'Base CDI'!$I$4:$I$29,S4431,"Cubic","Extrapolate=Linear","MultiX=Average","Skip=True","Sort=True")</f>
        <v>13.706190150478795</v>
      </c>
    </row>
    <row r="4432" spans="16:21" x14ac:dyDescent="0.25">
      <c r="P4432" s="10">
        <v>40955</v>
      </c>
      <c r="Q4432">
        <v>27.75244</v>
      </c>
      <c r="S4432" s="42">
        <f t="shared" ca="1" si="74"/>
        <v>50367</v>
      </c>
      <c r="T4432" s="43">
        <f ca="1">_xll.BInterpol('Base CDI'!$H$4:$H$28,'Base CDI'!$J$4:$J$29,S4432,"Cubic","Extrapolate=Linear","MultiX=Average","Skip=True","Sort=True")</f>
        <v>13.721212038303692</v>
      </c>
      <c r="U4432" s="43">
        <f ca="1">_xll.BInterpol('Base CDI'!$H$4:$H$28,'Base CDI'!$I$4:$I$29,S4432,"Cubic","Extrapolate=Linear","MultiX=Average","Skip=True","Sort=True")</f>
        <v>13.70610123119015</v>
      </c>
    </row>
    <row r="4433" spans="16:21" x14ac:dyDescent="0.25">
      <c r="P4433" s="10">
        <v>40956</v>
      </c>
      <c r="Q4433">
        <v>27.76322</v>
      </c>
      <c r="S4433" s="42">
        <f t="shared" ca="1" si="74"/>
        <v>50368</v>
      </c>
      <c r="T4433" s="43">
        <f ca="1">_xll.BInterpol('Base CDI'!$H$4:$H$28,'Base CDI'!$J$4:$J$29,S4433,"Cubic","Extrapolate=Linear","MultiX=Average","Skip=True","Sort=True")</f>
        <v>13.721120383036935</v>
      </c>
      <c r="U4433" s="43">
        <f ca="1">_xll.BInterpol('Base CDI'!$H$4:$H$28,'Base CDI'!$I$4:$I$29,S4433,"Cubic","Extrapolate=Linear","MultiX=Average","Skip=True","Sort=True")</f>
        <v>13.706012311901503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50369</v>
      </c>
      <c r="T4434" s="43">
        <f ca="1">_xll.BInterpol('Base CDI'!$H$4:$H$28,'Base CDI'!$J$4:$J$29,S4434,"Cubic","Extrapolate=Linear","MultiX=Average","Skip=True","Sort=True")</f>
        <v>13.721028727770177</v>
      </c>
      <c r="U4434" s="43">
        <f ca="1">_xll.BInterpol('Base CDI'!$H$4:$H$28,'Base CDI'!$I$4:$I$29,S4434,"Cubic","Extrapolate=Linear","MultiX=Average","Skip=True","Sort=True")</f>
        <v>13.705923392612858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50370</v>
      </c>
      <c r="T4435" s="43">
        <f ca="1">_xll.BInterpol('Base CDI'!$H$4:$H$28,'Base CDI'!$J$4:$J$29,S4435,"Cubic","Extrapolate=Linear","MultiX=Average","Skip=True","Sort=True")</f>
        <v>13.720937072503419</v>
      </c>
      <c r="U4435" s="43">
        <f ca="1">_xll.BInterpol('Base CDI'!$H$4:$H$28,'Base CDI'!$I$4:$I$29,S4435,"Cubic","Extrapolate=Linear","MultiX=Average","Skip=True","Sort=True")</f>
        <v>13.705834473324213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50371</v>
      </c>
      <c r="T4436" s="43">
        <f ca="1">_xll.BInterpol('Base CDI'!$H$4:$H$28,'Base CDI'!$J$4:$J$29,S4436,"Cubic","Extrapolate=Linear","MultiX=Average","Skip=True","Sort=True")</f>
        <v>13.720845417236662</v>
      </c>
      <c r="U4436" s="43">
        <f ca="1">_xll.BInterpol('Base CDI'!$H$4:$H$28,'Base CDI'!$I$4:$I$29,S4436,"Cubic","Extrapolate=Linear","MultiX=Average","Skip=True","Sort=True")</f>
        <v>13.705745554035566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50372</v>
      </c>
      <c r="T4437" s="43">
        <f ca="1">_xll.BInterpol('Base CDI'!$H$4:$H$28,'Base CDI'!$J$4:$J$29,S4437,"Cubic","Extrapolate=Linear","MultiX=Average","Skip=True","Sort=True")</f>
        <v>13.720753761969904</v>
      </c>
      <c r="U4437" s="43">
        <f ca="1">_xll.BInterpol('Base CDI'!$H$4:$H$28,'Base CDI'!$I$4:$I$29,S4437,"Cubic","Extrapolate=Linear","MultiX=Average","Skip=True","Sort=True")</f>
        <v>13.705656634746921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50373</v>
      </c>
      <c r="T4438" s="43">
        <f ca="1">_xll.BInterpol('Base CDI'!$H$4:$H$28,'Base CDI'!$J$4:$J$29,S4438,"Cubic","Extrapolate=Linear","MultiX=Average","Skip=True","Sort=True")</f>
        <v>13.720662106703145</v>
      </c>
      <c r="U4438" s="43">
        <f ca="1">_xll.BInterpol('Base CDI'!$H$4:$H$28,'Base CDI'!$I$4:$I$29,S4438,"Cubic","Extrapolate=Linear","MultiX=Average","Skip=True","Sort=True")</f>
        <v>13.705567715458276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50374</v>
      </c>
      <c r="T4439" s="43">
        <f ca="1">_xll.BInterpol('Base CDI'!$H$4:$H$28,'Base CDI'!$J$4:$J$29,S4439,"Cubic","Extrapolate=Linear","MultiX=Average","Skip=True","Sort=True")</f>
        <v>13.720570451436387</v>
      </c>
      <c r="U4439" s="43">
        <f ca="1">_xll.BInterpol('Base CDI'!$H$4:$H$28,'Base CDI'!$I$4:$I$29,S4439,"Cubic","Extrapolate=Linear","MultiX=Average","Skip=True","Sort=True")</f>
        <v>13.705478796169629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50375</v>
      </c>
      <c r="T4440" s="43">
        <f ca="1">_xll.BInterpol('Base CDI'!$H$4:$H$28,'Base CDI'!$J$4:$J$29,S4440,"Cubic","Extrapolate=Linear","MultiX=Average","Skip=True","Sort=True")</f>
        <v>13.72047879616963</v>
      </c>
      <c r="U4440" s="43">
        <f ca="1">_xll.BInterpol('Base CDI'!$H$4:$H$28,'Base CDI'!$I$4:$I$29,S4440,"Cubic","Extrapolate=Linear","MultiX=Average","Skip=True","Sort=True")</f>
        <v>13.705389876880984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50376</v>
      </c>
      <c r="T4441" s="43">
        <f ca="1">_xll.BInterpol('Base CDI'!$H$4:$H$28,'Base CDI'!$J$4:$J$29,S4441,"Cubic","Extrapolate=Linear","MultiX=Average","Skip=True","Sort=True")</f>
        <v>13.720387140902872</v>
      </c>
      <c r="U4441" s="43">
        <f ca="1">_xll.BInterpol('Base CDI'!$H$4:$H$28,'Base CDI'!$I$4:$I$29,S4441,"Cubic","Extrapolate=Linear","MultiX=Average","Skip=True","Sort=True")</f>
        <v>13.705300957592337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50377</v>
      </c>
      <c r="T4442" s="43">
        <f ca="1">_xll.BInterpol('Base CDI'!$H$4:$H$28,'Base CDI'!$J$4:$J$29,S4442,"Cubic","Extrapolate=Linear","MultiX=Average","Skip=True","Sort=True")</f>
        <v>13.720295485636115</v>
      </c>
      <c r="U4442" s="43">
        <f ca="1">_xll.BInterpol('Base CDI'!$H$4:$H$28,'Base CDI'!$I$4:$I$29,S4442,"Cubic","Extrapolate=Linear","MultiX=Average","Skip=True","Sort=True")</f>
        <v>13.705212038303692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50378</v>
      </c>
      <c r="T4443" s="43">
        <f ca="1">_xll.BInterpol('Base CDI'!$H$4:$H$28,'Base CDI'!$J$4:$J$29,S4443,"Cubic","Extrapolate=Linear","MultiX=Average","Skip=True","Sort=True")</f>
        <v>13.720203830369357</v>
      </c>
      <c r="U4443" s="43">
        <f ca="1">_xll.BInterpol('Base CDI'!$H$4:$H$28,'Base CDI'!$I$4:$I$29,S4443,"Cubic","Extrapolate=Linear","MultiX=Average","Skip=True","Sort=True")</f>
        <v>13.705123119015047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50379</v>
      </c>
      <c r="T4444" s="43">
        <f ca="1">_xll.BInterpol('Base CDI'!$H$4:$H$28,'Base CDI'!$J$4:$J$29,S4444,"Cubic","Extrapolate=Linear","MultiX=Average","Skip=True","Sort=True")</f>
        <v>13.720112175102599</v>
      </c>
      <c r="U4444" s="43">
        <f ca="1">_xll.BInterpol('Base CDI'!$H$4:$H$28,'Base CDI'!$I$4:$I$29,S4444,"Cubic","Extrapolate=Linear","MultiX=Average","Skip=True","Sort=True")</f>
        <v>13.7050341997264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50380</v>
      </c>
      <c r="T4445" s="43">
        <f ca="1">_xll.BInterpol('Base CDI'!$H$4:$H$28,'Base CDI'!$J$4:$J$29,S4445,"Cubic","Extrapolate=Linear","MultiX=Average","Skip=True","Sort=True")</f>
        <v>13.72002051983584</v>
      </c>
      <c r="U4445" s="43">
        <f ca="1">_xll.BInterpol('Base CDI'!$H$4:$H$28,'Base CDI'!$I$4:$I$29,S4445,"Cubic","Extrapolate=Linear","MultiX=Average","Skip=True","Sort=True")</f>
        <v>13.704945280437755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50381</v>
      </c>
      <c r="T4446" s="43">
        <f ca="1">_xll.BInterpol('Base CDI'!$H$4:$H$28,'Base CDI'!$J$4:$J$29,S4446,"Cubic","Extrapolate=Linear","MultiX=Average","Skip=True","Sort=True")</f>
        <v>13.719928864569082</v>
      </c>
      <c r="U4446" s="43">
        <f ca="1">_xll.BInterpol('Base CDI'!$H$4:$H$28,'Base CDI'!$I$4:$I$29,S4446,"Cubic","Extrapolate=Linear","MultiX=Average","Skip=True","Sort=True")</f>
        <v>13.70485636114911</v>
      </c>
    </row>
    <row r="4447" spans="16:21" x14ac:dyDescent="0.25">
      <c r="P4447" s="10">
        <v>40980</v>
      </c>
      <c r="Q4447">
        <v>27.913</v>
      </c>
      <c r="S4447" s="42">
        <f t="shared" ca="1" si="74"/>
        <v>50382</v>
      </c>
      <c r="T4447" s="43">
        <f ca="1">_xll.BInterpol('Base CDI'!$H$4:$H$28,'Base CDI'!$J$4:$J$29,S4447,"Cubic","Extrapolate=Linear","MultiX=Average","Skip=True","Sort=True")</f>
        <v>13.719837209302325</v>
      </c>
      <c r="U4447" s="43">
        <f ca="1">_xll.BInterpol('Base CDI'!$H$4:$H$28,'Base CDI'!$I$4:$I$29,S4447,"Cubic","Extrapolate=Linear","MultiX=Average","Skip=True","Sort=True")</f>
        <v>13.704767441860463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50383</v>
      </c>
      <c r="T4448" s="43">
        <f ca="1">_xll.BInterpol('Base CDI'!$H$4:$H$28,'Base CDI'!$J$4:$J$29,S4448,"Cubic","Extrapolate=Linear","MultiX=Average","Skip=True","Sort=True")</f>
        <v>13.719745554035567</v>
      </c>
      <c r="U4448" s="43">
        <f ca="1">_xll.BInterpol('Base CDI'!$H$4:$H$28,'Base CDI'!$I$4:$I$29,S4448,"Cubic","Extrapolate=Linear","MultiX=Average","Skip=True","Sort=True")</f>
        <v>13.704678522571818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50384</v>
      </c>
      <c r="T4449" s="43">
        <f ca="1">_xll.BInterpol('Base CDI'!$H$4:$H$28,'Base CDI'!$J$4:$J$29,S4449,"Cubic","Extrapolate=Linear","MultiX=Average","Skip=True","Sort=True")</f>
        <v>13.71965389876881</v>
      </c>
      <c r="U4449" s="43">
        <f ca="1">_xll.BInterpol('Base CDI'!$H$4:$H$28,'Base CDI'!$I$4:$I$29,S4449,"Cubic","Extrapolate=Linear","MultiX=Average","Skip=True","Sort=True")</f>
        <v>13.704589603283173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50385</v>
      </c>
      <c r="T4450" s="43">
        <f ca="1">_xll.BInterpol('Base CDI'!$H$4:$H$28,'Base CDI'!$J$4:$J$29,S4450,"Cubic","Extrapolate=Linear","MultiX=Average","Skip=True","Sort=True")</f>
        <v>13.719562243502052</v>
      </c>
      <c r="U4450" s="43">
        <f ca="1">_xll.BInterpol('Base CDI'!$H$4:$H$28,'Base CDI'!$I$4:$I$29,S4450,"Cubic","Extrapolate=Linear","MultiX=Average","Skip=True","Sort=True")</f>
        <v>13.704500683994526</v>
      </c>
    </row>
    <row r="4451" spans="16:21" x14ac:dyDescent="0.25">
      <c r="P4451" s="10">
        <v>40984</v>
      </c>
      <c r="Q4451">
        <v>27.95307</v>
      </c>
      <c r="S4451" s="42">
        <f t="shared" ca="1" si="74"/>
        <v>50386</v>
      </c>
      <c r="T4451" s="43">
        <f ca="1">_xll.BInterpol('Base CDI'!$H$4:$H$28,'Base CDI'!$J$4:$J$29,S4451,"Cubic","Extrapolate=Linear","MultiX=Average","Skip=True","Sort=True")</f>
        <v>13.719470588235293</v>
      </c>
      <c r="U4451" s="43">
        <f ca="1">_xll.BInterpol('Base CDI'!$H$4:$H$28,'Base CDI'!$I$4:$I$29,S4451,"Cubic","Extrapolate=Linear","MultiX=Average","Skip=True","Sort=True")</f>
        <v>13.704411764705881</v>
      </c>
    </row>
    <row r="4452" spans="16:21" x14ac:dyDescent="0.25">
      <c r="P4452" s="10">
        <v>40987</v>
      </c>
      <c r="Q4452">
        <v>27.96313</v>
      </c>
      <c r="S4452" s="42">
        <f t="shared" ca="1" si="74"/>
        <v>50387</v>
      </c>
      <c r="T4452" s="43">
        <f ca="1">_xll.BInterpol('Base CDI'!$H$4:$H$28,'Base CDI'!$J$4:$J$29,S4452,"Cubic","Extrapolate=Linear","MultiX=Average","Skip=True","Sort=True")</f>
        <v>13.719378932968535</v>
      </c>
      <c r="U4452" s="43">
        <f ca="1">_xll.BInterpol('Base CDI'!$H$4:$H$28,'Base CDI'!$I$4:$I$29,S4452,"Cubic","Extrapolate=Linear","MultiX=Average","Skip=True","Sort=True")</f>
        <v>13.704322845417236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50388</v>
      </c>
      <c r="T4453" s="43">
        <f ca="1">_xll.BInterpol('Base CDI'!$H$4:$H$28,'Base CDI'!$J$4:$J$29,S4453,"Cubic","Extrapolate=Linear","MultiX=Average","Skip=True","Sort=True")</f>
        <v>13.719287277701778</v>
      </c>
      <c r="U4453" s="43">
        <f ca="1">_xll.BInterpol('Base CDI'!$H$4:$H$28,'Base CDI'!$I$4:$I$29,S4453,"Cubic","Extrapolate=Linear","MultiX=Average","Skip=True","Sort=True")</f>
        <v>13.704233926128589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50389</v>
      </c>
      <c r="T4454" s="43">
        <f ca="1">_xll.BInterpol('Base CDI'!$H$4:$H$28,'Base CDI'!$J$4:$J$29,S4454,"Cubic","Extrapolate=Linear","MultiX=Average","Skip=True","Sort=True")</f>
        <v>13.71919562243502</v>
      </c>
      <c r="U4454" s="43">
        <f ca="1">_xll.BInterpol('Base CDI'!$H$4:$H$28,'Base CDI'!$I$4:$I$29,S4454,"Cubic","Extrapolate=Linear","MultiX=Average","Skip=True","Sort=True")</f>
        <v>13.704145006839944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50390</v>
      </c>
      <c r="T4455" s="43">
        <f ca="1">_xll.BInterpol('Base CDI'!$H$4:$H$28,'Base CDI'!$J$4:$J$29,S4455,"Cubic","Extrapolate=Linear","MultiX=Average","Skip=True","Sort=True")</f>
        <v>13.719103967168262</v>
      </c>
      <c r="U4455" s="43">
        <f ca="1">_xll.BInterpol('Base CDI'!$H$4:$H$28,'Base CDI'!$I$4:$I$29,S4455,"Cubic","Extrapolate=Linear","MultiX=Average","Skip=True","Sort=True")</f>
        <v>13.704056087551299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50391</v>
      </c>
      <c r="T4456" s="43">
        <f ca="1">_xll.BInterpol('Base CDI'!$H$4:$H$28,'Base CDI'!$J$4:$J$29,S4456,"Cubic","Extrapolate=Linear","MultiX=Average","Skip=True","Sort=True")</f>
        <v>13.719012311901505</v>
      </c>
      <c r="U4456" s="43">
        <f ca="1">_xll.BInterpol('Base CDI'!$H$4:$H$28,'Base CDI'!$I$4:$I$29,S4456,"Cubic","Extrapolate=Linear","MultiX=Average","Skip=True","Sort=True")</f>
        <v>13.703967168262652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50392</v>
      </c>
      <c r="T4457" s="43">
        <f ca="1">_xll.BInterpol('Base CDI'!$H$4:$H$28,'Base CDI'!$J$4:$J$29,S4457,"Cubic","Extrapolate=Linear","MultiX=Average","Skip=True","Sort=True")</f>
        <v>13.718920656634745</v>
      </c>
      <c r="U4457" s="43">
        <f ca="1">_xll.BInterpol('Base CDI'!$H$4:$H$28,'Base CDI'!$I$4:$I$29,S4457,"Cubic","Extrapolate=Linear","MultiX=Average","Skip=True","Sort=True")</f>
        <v>13.703878248974007</v>
      </c>
    </row>
    <row r="4458" spans="16:21" x14ac:dyDescent="0.25">
      <c r="P4458" s="10">
        <v>40995</v>
      </c>
      <c r="Q4458">
        <v>28.02355</v>
      </c>
      <c r="S4458" s="42">
        <f t="shared" ca="1" si="74"/>
        <v>50393</v>
      </c>
      <c r="T4458" s="43">
        <f ca="1">_xll.BInterpol('Base CDI'!$H$4:$H$28,'Base CDI'!$J$4:$J$29,S4458,"Cubic","Extrapolate=Linear","MultiX=Average","Skip=True","Sort=True")</f>
        <v>13.718829001367988</v>
      </c>
      <c r="U4458" s="43">
        <f ca="1">_xll.BInterpol('Base CDI'!$H$4:$H$28,'Base CDI'!$I$4:$I$29,S4458,"Cubic","Extrapolate=Linear","MultiX=Average","Skip=True","Sort=True")</f>
        <v>13.703789329685362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50394</v>
      </c>
      <c r="T4459" s="43">
        <f ca="1">_xll.BInterpol('Base CDI'!$H$4:$H$28,'Base CDI'!$J$4:$J$29,S4459,"Cubic","Extrapolate=Linear","MultiX=Average","Skip=True","Sort=True")</f>
        <v>13.71873734610123</v>
      </c>
      <c r="U4459" s="43">
        <f ca="1">_xll.BInterpol('Base CDI'!$H$4:$H$28,'Base CDI'!$I$4:$I$29,S4459,"Cubic","Extrapolate=Linear","MultiX=Average","Skip=True","Sort=True")</f>
        <v>13.703700410396715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50395</v>
      </c>
      <c r="T4460" s="43">
        <f ca="1">_xll.BInterpol('Base CDI'!$H$4:$H$28,'Base CDI'!$J$4:$J$29,S4460,"Cubic","Extrapolate=Linear","MultiX=Average","Skip=True","Sort=True")</f>
        <v>13.718645690834473</v>
      </c>
      <c r="U4460" s="43">
        <f ca="1">_xll.BInterpol('Base CDI'!$H$4:$H$28,'Base CDI'!$I$4:$I$29,S4460,"Cubic","Extrapolate=Linear","MultiX=Average","Skip=True","Sort=True")</f>
        <v>13.70361149110807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50396</v>
      </c>
      <c r="T4461" s="43">
        <f ca="1">_xll.BInterpol('Base CDI'!$H$4:$H$28,'Base CDI'!$J$4:$J$29,S4461,"Cubic","Extrapolate=Linear","MultiX=Average","Skip=True","Sort=True")</f>
        <v>13.718554035567715</v>
      </c>
      <c r="U4461" s="43">
        <f ca="1">_xll.BInterpol('Base CDI'!$H$4:$H$28,'Base CDI'!$I$4:$I$29,S4461,"Cubic","Extrapolate=Linear","MultiX=Average","Skip=True","Sort=True")</f>
        <v>13.703522571819425</v>
      </c>
    </row>
    <row r="4462" spans="16:21" x14ac:dyDescent="0.25">
      <c r="P4462" s="10">
        <v>41001</v>
      </c>
      <c r="Q4462">
        <v>28.06392</v>
      </c>
      <c r="S4462" s="42">
        <f t="shared" ca="1" si="74"/>
        <v>50397</v>
      </c>
      <c r="T4462" s="43">
        <f ca="1">_xll.BInterpol('Base CDI'!$H$4:$H$28,'Base CDI'!$J$4:$J$29,S4462,"Cubic","Extrapolate=Linear","MultiX=Average","Skip=True","Sort=True")</f>
        <v>13.718462380300958</v>
      </c>
      <c r="U4462" s="43">
        <f ca="1">_xll.BInterpol('Base CDI'!$H$4:$H$28,'Base CDI'!$I$4:$I$29,S4462,"Cubic","Extrapolate=Linear","MultiX=Average","Skip=True","Sort=True")</f>
        <v>13.703433652530778</v>
      </c>
    </row>
    <row r="4463" spans="16:21" x14ac:dyDescent="0.25">
      <c r="P4463" s="10">
        <v>41002</v>
      </c>
      <c r="Q4463">
        <v>28.07403</v>
      </c>
      <c r="S4463" s="42">
        <f t="shared" ca="1" si="74"/>
        <v>50398</v>
      </c>
      <c r="T4463" s="43">
        <f ca="1">_xll.BInterpol('Base CDI'!$H$4:$H$28,'Base CDI'!$J$4:$J$29,S4463,"Cubic","Extrapolate=Linear","MultiX=Average","Skip=True","Sort=True")</f>
        <v>13.7183707250342</v>
      </c>
      <c r="U4463" s="43">
        <f ca="1">_xll.BInterpol('Base CDI'!$H$4:$H$28,'Base CDI'!$I$4:$I$29,S4463,"Cubic","Extrapolate=Linear","MultiX=Average","Skip=True","Sort=True")</f>
        <v>13.703344733242133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50399</v>
      </c>
      <c r="T4464" s="43">
        <f ca="1">_xll.BInterpol('Base CDI'!$H$4:$H$28,'Base CDI'!$J$4:$J$29,S4464,"Cubic","Extrapolate=Linear","MultiX=Average","Skip=True","Sort=True")</f>
        <v>13.718279069767441</v>
      </c>
      <c r="U4464" s="43">
        <f ca="1">_xll.BInterpol('Base CDI'!$H$4:$H$28,'Base CDI'!$I$4:$I$29,S4464,"Cubic","Extrapolate=Linear","MultiX=Average","Skip=True","Sort=True")</f>
        <v>13.703255813953486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50400</v>
      </c>
      <c r="T4465" s="43">
        <f ca="1">_xll.BInterpol('Base CDI'!$H$4:$H$28,'Base CDI'!$J$4:$J$29,S4465,"Cubic","Extrapolate=Linear","MultiX=Average","Skip=True","Sort=True")</f>
        <v>13.718187414500683</v>
      </c>
      <c r="U4465" s="43">
        <f ca="1">_xll.BInterpol('Base CDI'!$H$4:$H$28,'Base CDI'!$I$4:$I$29,S4465,"Cubic","Extrapolate=Linear","MultiX=Average","Skip=True","Sort=True")</f>
        <v>13.703166894664841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50401</v>
      </c>
      <c r="T4466" s="43">
        <f ca="1">_xll.BInterpol('Base CDI'!$H$4:$H$28,'Base CDI'!$J$4:$J$29,S4466,"Cubic","Extrapolate=Linear","MultiX=Average","Skip=True","Sort=True")</f>
        <v>13.718095759233925</v>
      </c>
      <c r="U4466" s="43">
        <f ca="1">_xll.BInterpol('Base CDI'!$H$4:$H$28,'Base CDI'!$I$4:$I$29,S4466,"Cubic","Extrapolate=Linear","MultiX=Average","Skip=True","Sort=True")</f>
        <v>13.703077975376196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50402</v>
      </c>
      <c r="T4467" s="43">
        <f ca="1">_xll.BInterpol('Base CDI'!$H$4:$H$28,'Base CDI'!$J$4:$J$29,S4467,"Cubic","Extrapolate=Linear","MultiX=Average","Skip=True","Sort=True")</f>
        <v>13.718004103967168</v>
      </c>
      <c r="U4467" s="43">
        <f ca="1">_xll.BInterpol('Base CDI'!$H$4:$H$28,'Base CDI'!$I$4:$I$29,S4467,"Cubic","Extrapolate=Linear","MultiX=Average","Skip=True","Sort=True")</f>
        <v>13.702989056087549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50403</v>
      </c>
      <c r="T4468" s="43">
        <f ca="1">_xll.BInterpol('Base CDI'!$H$4:$H$28,'Base CDI'!$J$4:$J$29,S4468,"Cubic","Extrapolate=Linear","MultiX=Average","Skip=True","Sort=True")</f>
        <v>13.71791244870041</v>
      </c>
      <c r="U4468" s="43">
        <f ca="1">_xll.BInterpol('Base CDI'!$H$4:$H$28,'Base CDI'!$I$4:$I$29,S4468,"Cubic","Extrapolate=Linear","MultiX=Average","Skip=True","Sort=True")</f>
        <v>13.702900136798904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50404</v>
      </c>
      <c r="T4469" s="43">
        <f ca="1">_xll.BInterpol('Base CDI'!$H$4:$H$28,'Base CDI'!$J$4:$J$29,S4469,"Cubic","Extrapolate=Linear","MultiX=Average","Skip=True","Sort=True")</f>
        <v>13.717820793433653</v>
      </c>
      <c r="U4469" s="43">
        <f ca="1">_xll.BInterpol('Base CDI'!$H$4:$H$28,'Base CDI'!$I$4:$I$29,S4469,"Cubic","Extrapolate=Linear","MultiX=Average","Skip=True","Sort=True")</f>
        <v>13.702811217510259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50405</v>
      </c>
      <c r="T4470" s="43">
        <f ca="1">_xll.BInterpol('Base CDI'!$H$4:$H$28,'Base CDI'!$J$4:$J$29,S4470,"Cubic","Extrapolate=Linear","MultiX=Average","Skip=True","Sort=True")</f>
        <v>13.717729138166893</v>
      </c>
      <c r="U4470" s="43">
        <f ca="1">_xll.BInterpol('Base CDI'!$H$4:$H$28,'Base CDI'!$I$4:$I$29,S4470,"Cubic","Extrapolate=Linear","MultiX=Average","Skip=True","Sort=True")</f>
        <v>13.702722298221612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50406</v>
      </c>
      <c r="T4471" s="43">
        <f ca="1">_xll.BInterpol('Base CDI'!$H$4:$H$28,'Base CDI'!$J$4:$J$29,S4471,"Cubic","Extrapolate=Linear","MultiX=Average","Skip=True","Sort=True")</f>
        <v>13.717637482900136</v>
      </c>
      <c r="U4471" s="43">
        <f ca="1">_xll.BInterpol('Base CDI'!$H$4:$H$28,'Base CDI'!$I$4:$I$29,S4471,"Cubic","Extrapolate=Linear","MultiX=Average","Skip=True","Sort=True")</f>
        <v>13.702633378932967</v>
      </c>
    </row>
    <row r="4472" spans="16:21" x14ac:dyDescent="0.25">
      <c r="P4472" s="10">
        <v>41016</v>
      </c>
      <c r="Q4472">
        <v>28.16516</v>
      </c>
      <c r="S4472" s="42">
        <f t="shared" ca="1" si="74"/>
        <v>50407</v>
      </c>
      <c r="T4472" s="43">
        <f ca="1">_xll.BInterpol('Base CDI'!$H$4:$H$28,'Base CDI'!$J$4:$J$29,S4472,"Cubic","Extrapolate=Linear","MultiX=Average","Skip=True","Sort=True")</f>
        <v>13.717545827633378</v>
      </c>
      <c r="U4472" s="43">
        <f ca="1">_xll.BInterpol('Base CDI'!$H$4:$H$28,'Base CDI'!$I$4:$I$29,S4472,"Cubic","Extrapolate=Linear","MultiX=Average","Skip=True","Sort=True")</f>
        <v>13.702544459644322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50408</v>
      </c>
      <c r="T4473" s="43">
        <f ca="1">_xll.BInterpol('Base CDI'!$H$4:$H$28,'Base CDI'!$J$4:$J$29,S4473,"Cubic","Extrapolate=Linear","MultiX=Average","Skip=True","Sort=True")</f>
        <v>13.717454172366621</v>
      </c>
      <c r="U4473" s="43">
        <f ca="1">_xll.BInterpol('Base CDI'!$H$4:$H$28,'Base CDI'!$I$4:$I$29,S4473,"Cubic","Extrapolate=Linear","MultiX=Average","Skip=True","Sort=True")</f>
        <v>13.702455540355675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50409</v>
      </c>
      <c r="T4474" s="43">
        <f ca="1">_xll.BInterpol('Base CDI'!$H$4:$H$28,'Base CDI'!$J$4:$J$29,S4474,"Cubic","Extrapolate=Linear","MultiX=Average","Skip=True","Sort=True")</f>
        <v>13.717362517099863</v>
      </c>
      <c r="U4474" s="43">
        <f ca="1">_xll.BInterpol('Base CDI'!$H$4:$H$28,'Base CDI'!$I$4:$I$29,S4474,"Cubic","Extrapolate=Linear","MultiX=Average","Skip=True","Sort=True")</f>
        <v>13.70236662106703</v>
      </c>
    </row>
    <row r="4475" spans="16:21" x14ac:dyDescent="0.25">
      <c r="P4475" s="10">
        <v>41019</v>
      </c>
      <c r="Q4475">
        <v>28.19473</v>
      </c>
      <c r="S4475" s="42">
        <f t="shared" ca="1" si="74"/>
        <v>50410</v>
      </c>
      <c r="T4475" s="43">
        <f ca="1">_xll.BInterpol('Base CDI'!$H$4:$H$28,'Base CDI'!$J$4:$J$29,S4475,"Cubic","Extrapolate=Linear","MultiX=Average","Skip=True","Sort=True")</f>
        <v>13.717270861833105</v>
      </c>
      <c r="U4475" s="43">
        <f ca="1">_xll.BInterpol('Base CDI'!$H$4:$H$28,'Base CDI'!$I$4:$I$29,S4475,"Cubic","Extrapolate=Linear","MultiX=Average","Skip=True","Sort=True")</f>
        <v>13.702277701778385</v>
      </c>
    </row>
    <row r="4476" spans="16:21" x14ac:dyDescent="0.25">
      <c r="P4476" s="10">
        <v>41022</v>
      </c>
      <c r="Q4476">
        <v>28.2041</v>
      </c>
      <c r="S4476" s="42">
        <f t="shared" ca="1" si="74"/>
        <v>50411</v>
      </c>
      <c r="T4476" s="43">
        <f ca="1">_xll.BInterpol('Base CDI'!$H$4:$H$28,'Base CDI'!$J$4:$J$29,S4476,"Cubic","Extrapolate=Linear","MultiX=Average","Skip=True","Sort=True")</f>
        <v>13.717179206566346</v>
      </c>
      <c r="U4476" s="43">
        <f ca="1">_xll.BInterpol('Base CDI'!$H$4:$H$28,'Base CDI'!$I$4:$I$29,S4476,"Cubic","Extrapolate=Linear","MultiX=Average","Skip=True","Sort=True")</f>
        <v>13.702188782489738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50412</v>
      </c>
      <c r="T4477" s="43">
        <f ca="1">_xll.BInterpol('Base CDI'!$H$4:$H$28,'Base CDI'!$J$4:$J$29,S4477,"Cubic","Extrapolate=Linear","MultiX=Average","Skip=True","Sort=True")</f>
        <v>13.717087551299588</v>
      </c>
      <c r="U4477" s="43">
        <f ca="1">_xll.BInterpol('Base CDI'!$H$4:$H$28,'Base CDI'!$I$4:$I$29,S4477,"Cubic","Extrapolate=Linear","MultiX=Average","Skip=True","Sort=True")</f>
        <v>13.702099863201093</v>
      </c>
    </row>
    <row r="4478" spans="16:21" x14ac:dyDescent="0.25">
      <c r="P4478" s="10">
        <v>41024</v>
      </c>
      <c r="Q4478">
        <v>28.22287</v>
      </c>
      <c r="S4478" s="42">
        <f t="shared" ca="1" si="74"/>
        <v>50413</v>
      </c>
      <c r="T4478" s="43">
        <f ca="1">_xll.BInterpol('Base CDI'!$H$4:$H$28,'Base CDI'!$J$4:$J$29,S4478,"Cubic","Extrapolate=Linear","MultiX=Average","Skip=True","Sort=True")</f>
        <v>13.716995896032831</v>
      </c>
      <c r="U4478" s="43">
        <f ca="1">_xll.BInterpol('Base CDI'!$H$4:$H$28,'Base CDI'!$I$4:$I$29,S4478,"Cubic","Extrapolate=Linear","MultiX=Average","Skip=True","Sort=True")</f>
        <v>13.702010943912448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50414</v>
      </c>
      <c r="T4479" s="43">
        <f ca="1">_xll.BInterpol('Base CDI'!$H$4:$H$28,'Base CDI'!$J$4:$J$29,S4479,"Cubic","Extrapolate=Linear","MultiX=Average","Skip=True","Sort=True")</f>
        <v>13.716904240766073</v>
      </c>
      <c r="U4479" s="43">
        <f ca="1">_xll.BInterpol('Base CDI'!$H$4:$H$28,'Base CDI'!$I$4:$I$29,S4479,"Cubic","Extrapolate=Linear","MultiX=Average","Skip=True","Sort=True")</f>
        <v>13.701922024623801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50415</v>
      </c>
      <c r="T4480" s="43">
        <f ca="1">_xll.BInterpol('Base CDI'!$H$4:$H$28,'Base CDI'!$J$4:$J$29,S4480,"Cubic","Extrapolate=Linear","MultiX=Average","Skip=True","Sort=True")</f>
        <v>13.716812585499316</v>
      </c>
      <c r="U4480" s="43">
        <f ca="1">_xll.BInterpol('Base CDI'!$H$4:$H$28,'Base CDI'!$I$4:$I$29,S4480,"Cubic","Extrapolate=Linear","MultiX=Average","Skip=True","Sort=True")</f>
        <v>13.701833105335156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50416</v>
      </c>
      <c r="T4481" s="43">
        <f ca="1">_xll.BInterpol('Base CDI'!$H$4:$H$28,'Base CDI'!$J$4:$J$29,S4481,"Cubic","Extrapolate=Linear","MultiX=Average","Skip=True","Sort=True")</f>
        <v>13.716720930232558</v>
      </c>
      <c r="U4481" s="43">
        <f ca="1">_xll.BInterpol('Base CDI'!$H$4:$H$28,'Base CDI'!$I$4:$I$29,S4481,"Cubic","Extrapolate=Linear","MultiX=Average","Skip=True","Sort=True")</f>
        <v>13.701744186046511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50417</v>
      </c>
      <c r="T4482" s="43">
        <f ca="1">_xll.BInterpol('Base CDI'!$H$4:$H$28,'Base CDI'!$J$4:$J$29,S4482,"Cubic","Extrapolate=Linear","MultiX=Average","Skip=True","Sort=True")</f>
        <v>13.716629274965799</v>
      </c>
      <c r="U4482" s="43">
        <f ca="1">_xll.BInterpol('Base CDI'!$H$4:$H$28,'Base CDI'!$I$4:$I$29,S4482,"Cubic","Extrapolate=Linear","MultiX=Average","Skip=True","Sort=True")</f>
        <v>13.701655266757864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50418</v>
      </c>
      <c r="T4483" s="43">
        <f ca="1">_xll.BInterpol('Base CDI'!$H$4:$H$28,'Base CDI'!$J$4:$J$29,S4483,"Cubic","Extrapolate=Linear","MultiX=Average","Skip=True","Sort=True")</f>
        <v>13.716537619699041</v>
      </c>
      <c r="U4483" s="43">
        <f ca="1">_xll.BInterpol('Base CDI'!$H$4:$H$28,'Base CDI'!$I$4:$I$29,S4483,"Cubic","Extrapolate=Linear","MultiX=Average","Skip=True","Sort=True")</f>
        <v>13.701566347469219</v>
      </c>
    </row>
    <row r="4484" spans="16:21" x14ac:dyDescent="0.25">
      <c r="P4484" s="10">
        <v>41033</v>
      </c>
      <c r="Q4484">
        <v>28.27918</v>
      </c>
      <c r="S4484" s="42">
        <f t="shared" ca="1" si="74"/>
        <v>50419</v>
      </c>
      <c r="T4484" s="43">
        <f ca="1">_xll.BInterpol('Base CDI'!$H$4:$H$28,'Base CDI'!$J$4:$J$29,S4484,"Cubic","Extrapolate=Linear","MultiX=Average","Skip=True","Sort=True")</f>
        <v>13.716445964432284</v>
      </c>
      <c r="U4484" s="43">
        <f ca="1">_xll.BInterpol('Base CDI'!$H$4:$H$28,'Base CDI'!$I$4:$I$29,S4484,"Cubic","Extrapolate=Linear","MultiX=Average","Skip=True","Sort=True")</f>
        <v>13.701477428180572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50420</v>
      </c>
      <c r="T4485" s="43">
        <f ca="1">_xll.BInterpol('Base CDI'!$H$4:$H$28,'Base CDI'!$J$4:$J$29,S4485,"Cubic","Extrapolate=Linear","MultiX=Average","Skip=True","Sort=True")</f>
        <v>13.716354309165526</v>
      </c>
      <c r="U4485" s="43">
        <f ca="1">_xll.BInterpol('Base CDI'!$H$4:$H$28,'Base CDI'!$I$4:$I$29,S4485,"Cubic","Extrapolate=Linear","MultiX=Average","Skip=True","Sort=True")</f>
        <v>13.701388508891927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50421</v>
      </c>
      <c r="T4486" s="43">
        <f ca="1">_xll.BInterpol('Base CDI'!$H$4:$H$28,'Base CDI'!$J$4:$J$29,S4486,"Cubic","Extrapolate=Linear","MultiX=Average","Skip=True","Sort=True")</f>
        <v>13.716262653898768</v>
      </c>
      <c r="U4486" s="43">
        <f ca="1">_xll.BInterpol('Base CDI'!$H$4:$H$28,'Base CDI'!$I$4:$I$29,S4486,"Cubic","Extrapolate=Linear","MultiX=Average","Skip=True","Sort=True")</f>
        <v>13.701299589603282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50422</v>
      </c>
      <c r="T4487" s="43">
        <f ca="1">_xll.BInterpol('Base CDI'!$H$4:$H$28,'Base CDI'!$J$4:$J$29,S4487,"Cubic","Extrapolate=Linear","MultiX=Average","Skip=True","Sort=True")</f>
        <v>13.716170998632011</v>
      </c>
      <c r="U4487" s="43">
        <f ca="1">_xll.BInterpol('Base CDI'!$H$4:$H$28,'Base CDI'!$I$4:$I$29,S4487,"Cubic","Extrapolate=Linear","MultiX=Average","Skip=True","Sort=True")</f>
        <v>13.701210670314635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50423</v>
      </c>
      <c r="T4488" s="43">
        <f ca="1">_xll.BInterpol('Base CDI'!$H$4:$H$28,'Base CDI'!$J$4:$J$29,S4488,"Cubic","Extrapolate=Linear","MultiX=Average","Skip=True","Sort=True")</f>
        <v>13.716079343365253</v>
      </c>
      <c r="U4488" s="43">
        <f ca="1">_xll.BInterpol('Base CDI'!$H$4:$H$28,'Base CDI'!$I$4:$I$29,S4488,"Cubic","Extrapolate=Linear","MultiX=Average","Skip=True","Sort=True")</f>
        <v>13.70112175102599</v>
      </c>
    </row>
    <row r="4489" spans="16:21" x14ac:dyDescent="0.25">
      <c r="P4489" s="10">
        <v>41040</v>
      </c>
      <c r="Q4489">
        <v>28.32601</v>
      </c>
      <c r="S4489" s="42">
        <f t="shared" ca="1" si="74"/>
        <v>50424</v>
      </c>
      <c r="T4489" s="43">
        <f ca="1">_xll.BInterpol('Base CDI'!$H$4:$H$28,'Base CDI'!$J$4:$J$29,S4489,"Cubic","Extrapolate=Linear","MultiX=Average","Skip=True","Sort=True")</f>
        <v>13.715987688098494</v>
      </c>
      <c r="U4489" s="43">
        <f ca="1">_xll.BInterpol('Base CDI'!$H$4:$H$28,'Base CDI'!$I$4:$I$29,S4489,"Cubic","Extrapolate=Linear","MultiX=Average","Skip=True","Sort=True")</f>
        <v>13.701032831737345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50425</v>
      </c>
      <c r="T4490" s="43">
        <f ca="1">_xll.BInterpol('Base CDI'!$H$4:$H$28,'Base CDI'!$J$4:$J$29,S4490,"Cubic","Extrapolate=Linear","MultiX=Average","Skip=True","Sort=True")</f>
        <v>13.715896032831736</v>
      </c>
      <c r="U4490" s="43">
        <f ca="1">_xll.BInterpol('Base CDI'!$H$4:$H$28,'Base CDI'!$I$4:$I$29,S4490,"Cubic","Extrapolate=Linear","MultiX=Average","Skip=True","Sort=True")</f>
        <v>13.700943912448698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50426</v>
      </c>
      <c r="T4491" s="43">
        <f ca="1">_xll.BInterpol('Base CDI'!$H$4:$H$28,'Base CDI'!$J$4:$J$29,S4491,"Cubic","Extrapolate=Linear","MultiX=Average","Skip=True","Sort=True")</f>
        <v>13.715804377564979</v>
      </c>
      <c r="U4491" s="43">
        <f ca="1">_xll.BInterpol('Base CDI'!$H$4:$H$28,'Base CDI'!$I$4:$I$29,S4491,"Cubic","Extrapolate=Linear","MultiX=Average","Skip=True","Sort=True")</f>
        <v>13.700854993160053</v>
      </c>
    </row>
    <row r="4492" spans="16:21" x14ac:dyDescent="0.25">
      <c r="P4492" s="10">
        <v>41045</v>
      </c>
      <c r="Q4492">
        <v>28.35408</v>
      </c>
      <c r="S4492" s="42">
        <f t="shared" ca="1" si="75"/>
        <v>50427</v>
      </c>
      <c r="T4492" s="43">
        <f ca="1">_xll.BInterpol('Base CDI'!$H$4:$H$28,'Base CDI'!$J$4:$J$29,S4492,"Cubic","Extrapolate=Linear","MultiX=Average","Skip=True","Sort=True")</f>
        <v>13.715712722298221</v>
      </c>
      <c r="U4492" s="43">
        <f ca="1">_xll.BInterpol('Base CDI'!$H$4:$H$28,'Base CDI'!$I$4:$I$29,S4492,"Cubic","Extrapolate=Linear","MultiX=Average","Skip=True","Sort=True")</f>
        <v>13.700766073871408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50428</v>
      </c>
      <c r="T4493" s="43">
        <f ca="1">_xll.BInterpol('Base CDI'!$H$4:$H$28,'Base CDI'!$J$4:$J$29,S4493,"Cubic","Extrapolate=Linear","MultiX=Average","Skip=True","Sort=True")</f>
        <v>13.715621067031464</v>
      </c>
      <c r="U4493" s="43">
        <f ca="1">_xll.BInterpol('Base CDI'!$H$4:$H$28,'Base CDI'!$I$4:$I$29,S4493,"Cubic","Extrapolate=Linear","MultiX=Average","Skip=True","Sort=True")</f>
        <v>13.700677154582761</v>
      </c>
    </row>
    <row r="4494" spans="16:21" x14ac:dyDescent="0.25">
      <c r="P4494" s="10">
        <v>41047</v>
      </c>
      <c r="Q4494">
        <v>28.37293</v>
      </c>
      <c r="S4494" s="42">
        <f t="shared" ca="1" si="75"/>
        <v>50429</v>
      </c>
      <c r="T4494" s="43">
        <f ca="1">_xll.BInterpol('Base CDI'!$H$4:$H$28,'Base CDI'!$J$4:$J$29,S4494,"Cubic","Extrapolate=Linear","MultiX=Average","Skip=True","Sort=True")</f>
        <v>13.715529411764706</v>
      </c>
      <c r="U4494" s="43">
        <f ca="1">_xll.BInterpol('Base CDI'!$H$4:$H$28,'Base CDI'!$I$4:$I$29,S4494,"Cubic","Extrapolate=Linear","MultiX=Average","Skip=True","Sort=True")</f>
        <v>13.700588235294116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50430</v>
      </c>
      <c r="T4495" s="43">
        <f ca="1">_xll.BInterpol('Base CDI'!$H$4:$H$28,'Base CDI'!$J$4:$J$29,S4495,"Cubic","Extrapolate=Linear","MultiX=Average","Skip=True","Sort=True")</f>
        <v>13.715437756497947</v>
      </c>
      <c r="U4495" s="43">
        <f ca="1">_xll.BInterpol('Base CDI'!$H$4:$H$28,'Base CDI'!$I$4:$I$29,S4495,"Cubic","Extrapolate=Linear","MultiX=Average","Skip=True","Sort=True")</f>
        <v>13.700499316005471</v>
      </c>
    </row>
    <row r="4496" spans="16:21" x14ac:dyDescent="0.25">
      <c r="P4496" s="10">
        <v>41051</v>
      </c>
      <c r="Q4496">
        <v>28.39181</v>
      </c>
      <c r="S4496" s="42">
        <f t="shared" ca="1" si="75"/>
        <v>50431</v>
      </c>
      <c r="T4496" s="43">
        <f ca="1">_xll.BInterpol('Base CDI'!$H$4:$H$28,'Base CDI'!$J$4:$J$29,S4496,"Cubic","Extrapolate=Linear","MultiX=Average","Skip=True","Sort=True")</f>
        <v>13.715346101231189</v>
      </c>
      <c r="U4496" s="43">
        <f ca="1">_xll.BInterpol('Base CDI'!$H$4:$H$28,'Base CDI'!$I$4:$I$29,S4496,"Cubic","Extrapolate=Linear","MultiX=Average","Skip=True","Sort=True")</f>
        <v>13.700410396716824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50432</v>
      </c>
      <c r="T4497" s="43">
        <f ca="1">_xll.BInterpol('Base CDI'!$H$4:$H$28,'Base CDI'!$J$4:$J$29,S4497,"Cubic","Extrapolate=Linear","MultiX=Average","Skip=True","Sort=True")</f>
        <v>13.715254445964431</v>
      </c>
      <c r="U4497" s="43">
        <f ca="1">_xll.BInterpol('Base CDI'!$H$4:$H$28,'Base CDI'!$I$4:$I$29,S4497,"Cubic","Extrapolate=Linear","MultiX=Average","Skip=True","Sort=True")</f>
        <v>13.700321477428179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50433</v>
      </c>
      <c r="T4498" s="43">
        <f ca="1">_xll.BInterpol('Base CDI'!$H$4:$H$28,'Base CDI'!$J$4:$J$29,S4498,"Cubic","Extrapolate=Linear","MultiX=Average","Skip=True","Sort=True")</f>
        <v>13.715162790697674</v>
      </c>
      <c r="U4498" s="43">
        <f ca="1">_xll.BInterpol('Base CDI'!$H$4:$H$28,'Base CDI'!$I$4:$I$29,S4498,"Cubic","Extrapolate=Linear","MultiX=Average","Skip=True","Sort=True")</f>
        <v>13.700232558139534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50434</v>
      </c>
      <c r="T4499" s="43">
        <f ca="1">_xll.BInterpol('Base CDI'!$H$4:$H$28,'Base CDI'!$J$4:$J$29,S4499,"Cubic","Extrapolate=Linear","MultiX=Average","Skip=True","Sort=True")</f>
        <v>13.715071135430916</v>
      </c>
      <c r="U4499" s="43">
        <f ca="1">_xll.BInterpol('Base CDI'!$H$4:$H$28,'Base CDI'!$I$4:$I$29,S4499,"Cubic","Extrapolate=Linear","MultiX=Average","Skip=True","Sort=True")</f>
        <v>13.700143638850887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50435</v>
      </c>
      <c r="T4500" s="43">
        <f ca="1">_xll.BInterpol('Base CDI'!$H$4:$H$28,'Base CDI'!$J$4:$J$29,S4500,"Cubic","Extrapolate=Linear","MultiX=Average","Skip=True","Sort=True")</f>
        <v>13.714979480164159</v>
      </c>
      <c r="U4500" s="43">
        <f ca="1">_xll.BInterpol('Base CDI'!$H$4:$H$28,'Base CDI'!$I$4:$I$29,S4500,"Cubic","Extrapolate=Linear","MultiX=Average","Skip=True","Sort=True")</f>
        <v>13.700054719562242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50436</v>
      </c>
      <c r="T4501" s="43">
        <f ca="1">_xll.BInterpol('Base CDI'!$H$4:$H$28,'Base CDI'!$J$4:$J$29,S4501,"Cubic","Extrapolate=Linear","MultiX=Average","Skip=True","Sort=True")</f>
        <v>13.714887824897399</v>
      </c>
      <c r="U4501" s="43">
        <f ca="1">_xll.BInterpol('Base CDI'!$H$4:$H$28,'Base CDI'!$I$4:$I$29,S4501,"Cubic","Extrapolate=Linear","MultiX=Average","Skip=True","Sort=True")</f>
        <v>13.699965800273597</v>
      </c>
    </row>
    <row r="4502" spans="16:21" x14ac:dyDescent="0.25">
      <c r="P4502" s="10">
        <v>41059</v>
      </c>
      <c r="Q4502">
        <v>28.44877</v>
      </c>
      <c r="S4502" s="42">
        <f t="shared" ca="1" si="75"/>
        <v>50437</v>
      </c>
      <c r="T4502" s="43">
        <f ca="1">_xll.BInterpol('Base CDI'!$H$4:$H$28,'Base CDI'!$J$4:$J$29,S4502,"Cubic","Extrapolate=Linear","MultiX=Average","Skip=True","Sort=True")</f>
        <v>13.714796169630642</v>
      </c>
      <c r="U4502" s="43">
        <f ca="1">_xll.BInterpol('Base CDI'!$H$4:$H$28,'Base CDI'!$I$4:$I$29,S4502,"Cubic","Extrapolate=Linear","MultiX=Average","Skip=True","Sort=True")</f>
        <v>13.69987688098495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50438</v>
      </c>
      <c r="T4503" s="43">
        <f ca="1">_xll.BInterpol('Base CDI'!$H$4:$H$28,'Base CDI'!$J$4:$J$29,S4503,"Cubic","Extrapolate=Linear","MultiX=Average","Skip=True","Sort=True")</f>
        <v>13.714704514363884</v>
      </c>
      <c r="U4503" s="43">
        <f ca="1">_xll.BInterpol('Base CDI'!$H$4:$H$28,'Base CDI'!$I$4:$I$29,S4503,"Cubic","Extrapolate=Linear","MultiX=Average","Skip=True","Sort=True")</f>
        <v>13.699787961696305</v>
      </c>
    </row>
    <row r="4504" spans="16:21" x14ac:dyDescent="0.25">
      <c r="P4504" s="10">
        <v>41061</v>
      </c>
      <c r="Q4504">
        <v>28.46734</v>
      </c>
      <c r="S4504" s="42">
        <f t="shared" ca="1" si="75"/>
        <v>50439</v>
      </c>
      <c r="T4504" s="43">
        <f ca="1">_xll.BInterpol('Base CDI'!$H$4:$H$28,'Base CDI'!$J$4:$J$29,S4504,"Cubic","Extrapolate=Linear","MultiX=Average","Skip=True","Sort=True")</f>
        <v>13.714612859097127</v>
      </c>
      <c r="U4504" s="43">
        <f ca="1">_xll.BInterpol('Base CDI'!$H$4:$H$28,'Base CDI'!$I$4:$I$29,S4504,"Cubic","Extrapolate=Linear","MultiX=Average","Skip=True","Sort=True")</f>
        <v>13.69969904240766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50440</v>
      </c>
      <c r="T4505" s="43">
        <f ca="1">_xll.BInterpol('Base CDI'!$H$4:$H$28,'Base CDI'!$J$4:$J$29,S4505,"Cubic","Extrapolate=Linear","MultiX=Average","Skip=True","Sort=True")</f>
        <v>13.714521203830369</v>
      </c>
      <c r="U4505" s="43">
        <f ca="1">_xll.BInterpol('Base CDI'!$H$4:$H$28,'Base CDI'!$I$4:$I$29,S4505,"Cubic","Extrapolate=Linear","MultiX=Average","Skip=True","Sort=True")</f>
        <v>13.699610123119013</v>
      </c>
    </row>
    <row r="4506" spans="16:21" x14ac:dyDescent="0.25">
      <c r="P4506" s="10">
        <v>41065</v>
      </c>
      <c r="Q4506">
        <v>28.48546</v>
      </c>
      <c r="S4506" s="42">
        <f t="shared" ca="1" si="75"/>
        <v>50441</v>
      </c>
      <c r="T4506" s="43">
        <f ca="1">_xll.BInterpol('Base CDI'!$H$4:$H$28,'Base CDI'!$J$4:$J$29,S4506,"Cubic","Extrapolate=Linear","MultiX=Average","Skip=True","Sort=True")</f>
        <v>13.714429548563611</v>
      </c>
      <c r="U4506" s="43">
        <f ca="1">_xll.BInterpol('Base CDI'!$H$4:$H$28,'Base CDI'!$I$4:$I$29,S4506,"Cubic","Extrapolate=Linear","MultiX=Average","Skip=True","Sort=True")</f>
        <v>13.699521203830368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50442</v>
      </c>
      <c r="T4507" s="43">
        <f ca="1">_xll.BInterpol('Base CDI'!$H$4:$H$28,'Base CDI'!$J$4:$J$29,S4507,"Cubic","Extrapolate=Linear","MultiX=Average","Skip=True","Sort=True")</f>
        <v>13.714337893296854</v>
      </c>
      <c r="U4507" s="43">
        <f ca="1">_xll.BInterpol('Base CDI'!$H$4:$H$28,'Base CDI'!$I$4:$I$29,S4507,"Cubic","Extrapolate=Linear","MultiX=Average","Skip=True","Sort=True")</f>
        <v>13.699432284541722</v>
      </c>
    </row>
    <row r="4508" spans="16:21" x14ac:dyDescent="0.25">
      <c r="P4508" s="10">
        <v>41068</v>
      </c>
      <c r="Q4508">
        <v>28.50357</v>
      </c>
      <c r="S4508" s="42">
        <f t="shared" ca="1" si="75"/>
        <v>50443</v>
      </c>
      <c r="T4508" s="43">
        <f ca="1">_xll.BInterpol('Base CDI'!$H$4:$H$28,'Base CDI'!$J$4:$J$29,S4508,"Cubic","Extrapolate=Linear","MultiX=Average","Skip=True","Sort=True")</f>
        <v>13.714246238030094</v>
      </c>
      <c r="U4508" s="43">
        <f ca="1">_xll.BInterpol('Base CDI'!$H$4:$H$28,'Base CDI'!$I$4:$I$29,S4508,"Cubic","Extrapolate=Linear","MultiX=Average","Skip=True","Sort=True")</f>
        <v>13.699343365253076</v>
      </c>
    </row>
    <row r="4509" spans="16:21" x14ac:dyDescent="0.25">
      <c r="P4509" s="10">
        <v>41071</v>
      </c>
      <c r="Q4509">
        <v>28.51266</v>
      </c>
      <c r="S4509" s="42">
        <f t="shared" ca="1" si="75"/>
        <v>50444</v>
      </c>
      <c r="T4509" s="43">
        <f ca="1">_xll.BInterpol('Base CDI'!$H$4:$H$28,'Base CDI'!$J$4:$J$29,S4509,"Cubic","Extrapolate=Linear","MultiX=Average","Skip=True","Sort=True")</f>
        <v>13.714154582763337</v>
      </c>
      <c r="U4509" s="43">
        <f ca="1">_xll.BInterpol('Base CDI'!$H$4:$H$28,'Base CDI'!$I$4:$I$29,S4509,"Cubic","Extrapolate=Linear","MultiX=Average","Skip=True","Sort=True")</f>
        <v>13.699254445964431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50445</v>
      </c>
      <c r="T4510" s="43">
        <f ca="1">_xll.BInterpol('Base CDI'!$H$4:$H$28,'Base CDI'!$J$4:$J$29,S4510,"Cubic","Extrapolate=Linear","MultiX=Average","Skip=True","Sort=True")</f>
        <v>13.714062927496579</v>
      </c>
      <c r="U4510" s="43">
        <f ca="1">_xll.BInterpol('Base CDI'!$H$4:$H$28,'Base CDI'!$I$4:$I$29,S4510,"Cubic","Extrapolate=Linear","MultiX=Average","Skip=True","Sort=True")</f>
        <v>13.699165526675785</v>
      </c>
    </row>
    <row r="4511" spans="16:21" x14ac:dyDescent="0.25">
      <c r="P4511" s="10">
        <v>41073</v>
      </c>
      <c r="Q4511">
        <v>28.53077</v>
      </c>
      <c r="S4511" s="42">
        <f t="shared" ca="1" si="75"/>
        <v>50446</v>
      </c>
      <c r="T4511" s="43">
        <f ca="1">_xll.BInterpol('Base CDI'!$H$4:$H$28,'Base CDI'!$J$4:$J$29,S4511,"Cubic","Extrapolate=Linear","MultiX=Average","Skip=True","Sort=True")</f>
        <v>13.713971272229822</v>
      </c>
      <c r="U4511" s="43">
        <f ca="1">_xll.BInterpol('Base CDI'!$H$4:$H$28,'Base CDI'!$I$4:$I$29,S4511,"Cubic","Extrapolate=Linear","MultiX=Average","Skip=True","Sort=True")</f>
        <v>13.69907660738714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50447</v>
      </c>
      <c r="T4512" s="43">
        <f ca="1">_xll.BInterpol('Base CDI'!$H$4:$H$28,'Base CDI'!$J$4:$J$29,S4512,"Cubic","Extrapolate=Linear","MultiX=Average","Skip=True","Sort=True")</f>
        <v>13.713879616963064</v>
      </c>
      <c r="U4512" s="43">
        <f ca="1">_xll.BInterpol('Base CDI'!$H$4:$H$28,'Base CDI'!$I$4:$I$29,S4512,"Cubic","Extrapolate=Linear","MultiX=Average","Skip=True","Sort=True")</f>
        <v>13.698987688098494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50448</v>
      </c>
      <c r="T4513" s="43">
        <f ca="1">_xll.BInterpol('Base CDI'!$H$4:$H$28,'Base CDI'!$J$4:$J$29,S4513,"Cubic","Extrapolate=Linear","MultiX=Average","Skip=True","Sort=True")</f>
        <v>13.713787961696307</v>
      </c>
      <c r="U4513" s="43">
        <f ca="1">_xll.BInterpol('Base CDI'!$H$4:$H$28,'Base CDI'!$I$4:$I$29,S4513,"Cubic","Extrapolate=Linear","MultiX=Average","Skip=True","Sort=True")</f>
        <v>13.698898768809848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50449</v>
      </c>
      <c r="T4514" s="43">
        <f ca="1">_xll.BInterpol('Base CDI'!$H$4:$H$28,'Base CDI'!$J$4:$J$29,S4514,"Cubic","Extrapolate=Linear","MultiX=Average","Skip=True","Sort=True")</f>
        <v>13.713696306429547</v>
      </c>
      <c r="U4514" s="43">
        <f ca="1">_xll.BInterpol('Base CDI'!$H$4:$H$28,'Base CDI'!$I$4:$I$29,S4514,"Cubic","Extrapolate=Linear","MultiX=Average","Skip=True","Sort=True")</f>
        <v>13.698809849521203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50450</v>
      </c>
      <c r="T4515" s="43">
        <f ca="1">_xll.BInterpol('Base CDI'!$H$4:$H$28,'Base CDI'!$J$4:$J$29,S4515,"Cubic","Extrapolate=Linear","MultiX=Average","Skip=True","Sort=True")</f>
        <v>13.71360465116279</v>
      </c>
      <c r="U4515" s="43">
        <f ca="1">_xll.BInterpol('Base CDI'!$H$4:$H$28,'Base CDI'!$I$4:$I$29,S4515,"Cubic","Extrapolate=Linear","MultiX=Average","Skip=True","Sort=True")</f>
        <v>13.698720930232557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50451</v>
      </c>
      <c r="T4516" s="43">
        <f ca="1">_xll.BInterpol('Base CDI'!$H$4:$H$28,'Base CDI'!$J$4:$J$29,S4516,"Cubic","Extrapolate=Linear","MultiX=Average","Skip=True","Sort=True")</f>
        <v>13.713512995896032</v>
      </c>
      <c r="U4516" s="43">
        <f ca="1">_xll.BInterpol('Base CDI'!$H$4:$H$28,'Base CDI'!$I$4:$I$29,S4516,"Cubic","Extrapolate=Linear","MultiX=Average","Skip=True","Sort=True")</f>
        <v>13.698632010943911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50452</v>
      </c>
      <c r="T4517" s="43">
        <f ca="1">_xll.BInterpol('Base CDI'!$H$4:$H$28,'Base CDI'!$J$4:$J$29,S4517,"Cubic","Extrapolate=Linear","MultiX=Average","Skip=True","Sort=True")</f>
        <v>13.713421340629274</v>
      </c>
      <c r="U4517" s="43">
        <f ca="1">_xll.BInterpol('Base CDI'!$H$4:$H$28,'Base CDI'!$I$4:$I$29,S4517,"Cubic","Extrapolate=Linear","MultiX=Average","Skip=True","Sort=True")</f>
        <v>13.698543091655266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50453</v>
      </c>
      <c r="T4518" s="43">
        <f ca="1">_xll.BInterpol('Base CDI'!$H$4:$H$28,'Base CDI'!$J$4:$J$29,S4518,"Cubic","Extrapolate=Linear","MultiX=Average","Skip=True","Sort=True")</f>
        <v>13.713329685362517</v>
      </c>
      <c r="U4518" s="43">
        <f ca="1">_xll.BInterpol('Base CDI'!$H$4:$H$28,'Base CDI'!$I$4:$I$29,S4518,"Cubic","Extrapolate=Linear","MultiX=Average","Skip=True","Sort=True")</f>
        <v>13.69845417236662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50454</v>
      </c>
      <c r="T4519" s="43">
        <f ca="1">_xll.BInterpol('Base CDI'!$H$4:$H$28,'Base CDI'!$J$4:$J$29,S4519,"Cubic","Extrapolate=Linear","MultiX=Average","Skip=True","Sort=True")</f>
        <v>13.713238030095759</v>
      </c>
      <c r="U4519" s="43">
        <f ca="1">_xll.BInterpol('Base CDI'!$H$4:$H$28,'Base CDI'!$I$4:$I$29,S4519,"Cubic","Extrapolate=Linear","MultiX=Average","Skip=True","Sort=True")</f>
        <v>13.698365253077974</v>
      </c>
    </row>
    <row r="4520" spans="16:21" x14ac:dyDescent="0.25">
      <c r="P4520" s="10">
        <v>41086</v>
      </c>
      <c r="Q4520">
        <v>28.61262</v>
      </c>
      <c r="S4520" s="42">
        <f t="shared" ca="1" si="75"/>
        <v>50455</v>
      </c>
      <c r="T4520" s="43">
        <f ca="1">_xll.BInterpol('Base CDI'!$H$4:$H$28,'Base CDI'!$J$4:$J$29,S4520,"Cubic","Extrapolate=Linear","MultiX=Average","Skip=True","Sort=True")</f>
        <v>13.713146374829</v>
      </c>
      <c r="U4520" s="43">
        <f ca="1">_xll.BInterpol('Base CDI'!$H$4:$H$28,'Base CDI'!$I$4:$I$29,S4520,"Cubic","Extrapolate=Linear","MultiX=Average","Skip=True","Sort=True")</f>
        <v>13.698276333789329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50456</v>
      </c>
      <c r="T4521" s="43">
        <f ca="1">_xll.BInterpol('Base CDI'!$H$4:$H$28,'Base CDI'!$J$4:$J$29,S4521,"Cubic","Extrapolate=Linear","MultiX=Average","Skip=True","Sort=True")</f>
        <v>13.713054719562242</v>
      </c>
      <c r="U4521" s="43">
        <f ca="1">_xll.BInterpol('Base CDI'!$H$4:$H$28,'Base CDI'!$I$4:$I$29,S4521,"Cubic","Extrapolate=Linear","MultiX=Average","Skip=True","Sort=True")</f>
        <v>13.698187414500683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50457</v>
      </c>
      <c r="T4522" s="43">
        <f ca="1">_xll.BInterpol('Base CDI'!$H$4:$H$28,'Base CDI'!$J$4:$J$29,S4522,"Cubic","Extrapolate=Linear","MultiX=Average","Skip=True","Sort=True")</f>
        <v>13.712963064295485</v>
      </c>
      <c r="U4522" s="43">
        <f ca="1">_xll.BInterpol('Base CDI'!$H$4:$H$28,'Base CDI'!$I$4:$I$29,S4522,"Cubic","Extrapolate=Linear","MultiX=Average","Skip=True","Sort=True")</f>
        <v>13.698098495212037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50458</v>
      </c>
      <c r="T4523" s="43">
        <f ca="1">_xll.BInterpol('Base CDI'!$H$4:$H$28,'Base CDI'!$J$4:$J$29,S4523,"Cubic","Extrapolate=Linear","MultiX=Average","Skip=True","Sort=True")</f>
        <v>13.712871409028727</v>
      </c>
      <c r="U4523" s="43">
        <f ca="1">_xll.BInterpol('Base CDI'!$H$4:$H$28,'Base CDI'!$I$4:$I$29,S4523,"Cubic","Extrapolate=Linear","MultiX=Average","Skip=True","Sort=True")</f>
        <v>13.698009575923392</v>
      </c>
    </row>
    <row r="4524" spans="16:21" x14ac:dyDescent="0.25">
      <c r="P4524" s="10">
        <v>41092</v>
      </c>
      <c r="Q4524">
        <v>28.64913</v>
      </c>
      <c r="S4524" s="42">
        <f t="shared" ca="1" si="75"/>
        <v>50459</v>
      </c>
      <c r="T4524" s="43">
        <f ca="1">_xll.BInterpol('Base CDI'!$H$4:$H$28,'Base CDI'!$J$4:$J$29,S4524,"Cubic","Extrapolate=Linear","MultiX=Average","Skip=True","Sort=True")</f>
        <v>13.71277975376197</v>
      </c>
      <c r="U4524" s="43">
        <f ca="1">_xll.BInterpol('Base CDI'!$H$4:$H$28,'Base CDI'!$I$4:$I$29,S4524,"Cubic","Extrapolate=Linear","MultiX=Average","Skip=True","Sort=True")</f>
        <v>13.697920656634746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50460</v>
      </c>
      <c r="T4525" s="43">
        <f ca="1">_xll.BInterpol('Base CDI'!$H$4:$H$28,'Base CDI'!$J$4:$J$29,S4525,"Cubic","Extrapolate=Linear","MultiX=Average","Skip=True","Sort=True")</f>
        <v>13.712688098495212</v>
      </c>
      <c r="U4525" s="43">
        <f ca="1">_xll.BInterpol('Base CDI'!$H$4:$H$28,'Base CDI'!$I$4:$I$29,S4525,"Cubic","Extrapolate=Linear","MultiX=Average","Skip=True","Sort=True")</f>
        <v>13.6978317373461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50461</v>
      </c>
      <c r="T4526" s="43">
        <f ca="1">_xll.BInterpol('Base CDI'!$H$4:$H$28,'Base CDI'!$J$4:$J$29,S4526,"Cubic","Extrapolate=Linear","MultiX=Average","Skip=True","Sort=True")</f>
        <v>13.712596443228454</v>
      </c>
      <c r="U4526" s="43">
        <f ca="1">_xll.BInterpol('Base CDI'!$H$4:$H$28,'Base CDI'!$I$4:$I$29,S4526,"Cubic","Extrapolate=Linear","MultiX=Average","Skip=True","Sort=True")</f>
        <v>13.697742818057455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50462</v>
      </c>
      <c r="T4527" s="43">
        <f ca="1">_xll.BInterpol('Base CDI'!$H$4:$H$28,'Base CDI'!$J$4:$J$29,S4527,"Cubic","Extrapolate=Linear","MultiX=Average","Skip=True","Sort=True")</f>
        <v>13.712504787961695</v>
      </c>
      <c r="U4527" s="43">
        <f ca="1">_xll.BInterpol('Base CDI'!$H$4:$H$28,'Base CDI'!$I$4:$I$29,S4527,"Cubic","Extrapolate=Linear","MultiX=Average","Skip=True","Sort=True")</f>
        <v>13.697653898768808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50463</v>
      </c>
      <c r="T4528" s="43">
        <f ca="1">_xll.BInterpol('Base CDI'!$H$4:$H$28,'Base CDI'!$J$4:$J$29,S4528,"Cubic","Extrapolate=Linear","MultiX=Average","Skip=True","Sort=True")</f>
        <v>13.712413132694937</v>
      </c>
      <c r="U4528" s="43">
        <f ca="1">_xll.BInterpol('Base CDI'!$H$4:$H$28,'Base CDI'!$I$4:$I$29,S4528,"Cubic","Extrapolate=Linear","MultiX=Average","Skip=True","Sort=True")</f>
        <v>13.697564979480163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50464</v>
      </c>
      <c r="T4529" s="43">
        <f ca="1">_xll.BInterpol('Base CDI'!$H$4:$H$28,'Base CDI'!$J$4:$J$29,S4529,"Cubic","Extrapolate=Linear","MultiX=Average","Skip=True","Sort=True")</f>
        <v>13.71232147742818</v>
      </c>
      <c r="U4529" s="43">
        <f ca="1">_xll.BInterpol('Base CDI'!$H$4:$H$28,'Base CDI'!$I$4:$I$29,S4529,"Cubic","Extrapolate=Linear","MultiX=Average","Skip=True","Sort=True")</f>
        <v>13.697476060191518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50465</v>
      </c>
      <c r="T4530" s="43">
        <f ca="1">_xll.BInterpol('Base CDI'!$H$4:$H$28,'Base CDI'!$J$4:$J$29,S4530,"Cubic","Extrapolate=Linear","MultiX=Average","Skip=True","Sort=True")</f>
        <v>13.712229822161422</v>
      </c>
      <c r="U4530" s="43">
        <f ca="1">_xll.BInterpol('Base CDI'!$H$4:$H$28,'Base CDI'!$I$4:$I$29,S4530,"Cubic","Extrapolate=Linear","MultiX=Average","Skip=True","Sort=True")</f>
        <v>13.697387140902871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50466</v>
      </c>
      <c r="T4531" s="43">
        <f ca="1">_xll.BInterpol('Base CDI'!$H$4:$H$28,'Base CDI'!$J$4:$J$29,S4531,"Cubic","Extrapolate=Linear","MultiX=Average","Skip=True","Sort=True")</f>
        <v>13.712138166894665</v>
      </c>
      <c r="U4531" s="43">
        <f ca="1">_xll.BInterpol('Base CDI'!$H$4:$H$28,'Base CDI'!$I$4:$I$29,S4531,"Cubic","Extrapolate=Linear","MultiX=Average","Skip=True","Sort=True")</f>
        <v>13.697298221614226</v>
      </c>
    </row>
    <row r="4532" spans="16:21" x14ac:dyDescent="0.25">
      <c r="P4532" s="10">
        <v>41102</v>
      </c>
      <c r="Q4532">
        <v>28.72213</v>
      </c>
      <c r="S4532" s="42">
        <f t="shared" ca="1" si="75"/>
        <v>50467</v>
      </c>
      <c r="T4532" s="43">
        <f ca="1">_xll.BInterpol('Base CDI'!$H$4:$H$28,'Base CDI'!$J$4:$J$29,S4532,"Cubic","Extrapolate=Linear","MultiX=Average","Skip=True","Sort=True")</f>
        <v>13.712046511627907</v>
      </c>
      <c r="U4532" s="43">
        <f ca="1">_xll.BInterpol('Base CDI'!$H$4:$H$28,'Base CDI'!$I$4:$I$29,S4532,"Cubic","Extrapolate=Linear","MultiX=Average","Skip=True","Sort=True")</f>
        <v>13.697209302325581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50468</v>
      </c>
      <c r="T4533" s="43">
        <f ca="1">_xll.BInterpol('Base CDI'!$H$4:$H$28,'Base CDI'!$J$4:$J$29,S4533,"Cubic","Extrapolate=Linear","MultiX=Average","Skip=True","Sort=True")</f>
        <v>13.711954856361148</v>
      </c>
      <c r="U4533" s="43">
        <f ca="1">_xll.BInterpol('Base CDI'!$H$4:$H$28,'Base CDI'!$I$4:$I$29,S4533,"Cubic","Extrapolate=Linear","MultiX=Average","Skip=True","Sort=True")</f>
        <v>13.697120383036934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50469</v>
      </c>
      <c r="T4534" s="43">
        <f ca="1">_xll.BInterpol('Base CDI'!$H$4:$H$28,'Base CDI'!$J$4:$J$29,S4534,"Cubic","Extrapolate=Linear","MultiX=Average","Skip=True","Sort=True")</f>
        <v>13.71186320109439</v>
      </c>
      <c r="U4534" s="43">
        <f ca="1">_xll.BInterpol('Base CDI'!$H$4:$H$28,'Base CDI'!$I$4:$I$29,S4534,"Cubic","Extrapolate=Linear","MultiX=Average","Skip=True","Sort=True")</f>
        <v>13.697031463748289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50470</v>
      </c>
      <c r="T4535" s="43">
        <f ca="1">_xll.BInterpol('Base CDI'!$H$4:$H$28,'Base CDI'!$J$4:$J$29,S4535,"Cubic","Extrapolate=Linear","MultiX=Average","Skip=True","Sort=True")</f>
        <v>13.711771545827633</v>
      </c>
      <c r="U4535" s="43">
        <f ca="1">_xll.BInterpol('Base CDI'!$H$4:$H$28,'Base CDI'!$I$4:$I$29,S4535,"Cubic","Extrapolate=Linear","MultiX=Average","Skip=True","Sort=True")</f>
        <v>13.696942544459644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50471</v>
      </c>
      <c r="T4536" s="43">
        <f ca="1">_xll.BInterpol('Base CDI'!$H$4:$H$28,'Base CDI'!$J$4:$J$29,S4536,"Cubic","Extrapolate=Linear","MultiX=Average","Skip=True","Sort=True")</f>
        <v>13.711679890560875</v>
      </c>
      <c r="U4536" s="43">
        <f ca="1">_xll.BInterpol('Base CDI'!$H$4:$H$28,'Base CDI'!$I$4:$I$29,S4536,"Cubic","Extrapolate=Linear","MultiX=Average","Skip=True","Sort=True")</f>
        <v>13.696853625170997</v>
      </c>
    </row>
    <row r="4537" spans="16:21" x14ac:dyDescent="0.25">
      <c r="P4537" s="10">
        <v>41109</v>
      </c>
      <c r="Q4537">
        <v>28.76512</v>
      </c>
      <c r="S4537" s="42">
        <f t="shared" ca="1" si="75"/>
        <v>50472</v>
      </c>
      <c r="T4537" s="43">
        <f ca="1">_xll.BInterpol('Base CDI'!$H$4:$H$28,'Base CDI'!$J$4:$J$29,S4537,"Cubic","Extrapolate=Linear","MultiX=Average","Skip=True","Sort=True")</f>
        <v>13.711588235294117</v>
      </c>
      <c r="U4537" s="43">
        <f ca="1">_xll.BInterpol('Base CDI'!$H$4:$H$28,'Base CDI'!$I$4:$I$29,S4537,"Cubic","Extrapolate=Linear","MultiX=Average","Skip=True","Sort=True")</f>
        <v>13.696764705882352</v>
      </c>
    </row>
    <row r="4538" spans="16:21" x14ac:dyDescent="0.25">
      <c r="P4538" s="10">
        <v>41110</v>
      </c>
      <c r="Q4538">
        <v>28.77373</v>
      </c>
      <c r="S4538" s="42">
        <f t="shared" ca="1" si="75"/>
        <v>50473</v>
      </c>
      <c r="T4538" s="43">
        <f ca="1">_xll.BInterpol('Base CDI'!$H$4:$H$28,'Base CDI'!$J$4:$J$29,S4538,"Cubic","Extrapolate=Linear","MultiX=Average","Skip=True","Sort=True")</f>
        <v>13.71149658002736</v>
      </c>
      <c r="U4538" s="43">
        <f ca="1">_xll.BInterpol('Base CDI'!$H$4:$H$28,'Base CDI'!$I$4:$I$29,S4538,"Cubic","Extrapolate=Linear","MultiX=Average","Skip=True","Sort=True")</f>
        <v>13.696675786593707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50474</v>
      </c>
      <c r="T4539" s="43">
        <f ca="1">_xll.BInterpol('Base CDI'!$H$4:$H$28,'Base CDI'!$J$4:$J$29,S4539,"Cubic","Extrapolate=Linear","MultiX=Average","Skip=True","Sort=True")</f>
        <v>13.7114049247606</v>
      </c>
      <c r="U4539" s="43">
        <f ca="1">_xll.BInterpol('Base CDI'!$H$4:$H$28,'Base CDI'!$I$4:$I$29,S4539,"Cubic","Extrapolate=Linear","MultiX=Average","Skip=True","Sort=True")</f>
        <v>13.69658686730506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50475</v>
      </c>
      <c r="T4540" s="43">
        <f ca="1">_xll.BInterpol('Base CDI'!$H$4:$H$28,'Base CDI'!$J$4:$J$29,S4540,"Cubic","Extrapolate=Linear","MultiX=Average","Skip=True","Sort=True")</f>
        <v>13.711313269493843</v>
      </c>
      <c r="U4540" s="43">
        <f ca="1">_xll.BInterpol('Base CDI'!$H$4:$H$28,'Base CDI'!$I$4:$I$29,S4540,"Cubic","Extrapolate=Linear","MultiX=Average","Skip=True","Sort=True")</f>
        <v>13.696497948016415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50476</v>
      </c>
      <c r="T4541" s="43">
        <f ca="1">_xll.BInterpol('Base CDI'!$H$4:$H$28,'Base CDI'!$J$4:$J$29,S4541,"Cubic","Extrapolate=Linear","MultiX=Average","Skip=True","Sort=True")</f>
        <v>13.711221614227085</v>
      </c>
      <c r="U4541" s="43">
        <f ca="1">_xll.BInterpol('Base CDI'!$H$4:$H$28,'Base CDI'!$I$4:$I$29,S4541,"Cubic","Extrapolate=Linear","MultiX=Average","Skip=True","Sort=True")</f>
        <v>13.69640902872777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50477</v>
      </c>
      <c r="T4542" s="43">
        <f ca="1">_xll.BInterpol('Base CDI'!$H$4:$H$28,'Base CDI'!$J$4:$J$29,S4542,"Cubic","Extrapolate=Linear","MultiX=Average","Skip=True","Sort=True")</f>
        <v>13.711129958960328</v>
      </c>
      <c r="U4542" s="43">
        <f ca="1">_xll.BInterpol('Base CDI'!$H$4:$H$28,'Base CDI'!$I$4:$I$29,S4542,"Cubic","Extrapolate=Linear","MultiX=Average","Skip=True","Sort=True")</f>
        <v>13.696320109439123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50478</v>
      </c>
      <c r="T4543" s="43">
        <f ca="1">_xll.BInterpol('Base CDI'!$H$4:$H$28,'Base CDI'!$J$4:$J$29,S4543,"Cubic","Extrapolate=Linear","MultiX=Average","Skip=True","Sort=True")</f>
        <v>13.71103830369357</v>
      </c>
      <c r="U4543" s="43">
        <f ca="1">_xll.BInterpol('Base CDI'!$H$4:$H$28,'Base CDI'!$I$4:$I$29,S4543,"Cubic","Extrapolate=Linear","MultiX=Average","Skip=True","Sort=True")</f>
        <v>13.696231190150478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50479</v>
      </c>
      <c r="T4544" s="43">
        <f ca="1">_xll.BInterpol('Base CDI'!$H$4:$H$28,'Base CDI'!$J$4:$J$29,S4544,"Cubic","Extrapolate=Linear","MultiX=Average","Skip=True","Sort=True")</f>
        <v>13.710946648426813</v>
      </c>
      <c r="U4544" s="43">
        <f ca="1">_xll.BInterpol('Base CDI'!$H$4:$H$28,'Base CDI'!$I$4:$I$29,S4544,"Cubic","Extrapolate=Linear","MultiX=Average","Skip=True","Sort=True")</f>
        <v>13.696142270861833</v>
      </c>
    </row>
    <row r="4545" spans="16:21" x14ac:dyDescent="0.25">
      <c r="P4545" s="10">
        <v>41121</v>
      </c>
      <c r="Q4545">
        <v>28.834</v>
      </c>
      <c r="S4545" s="42">
        <f t="shared" ca="1" si="75"/>
        <v>50480</v>
      </c>
      <c r="T4545" s="43">
        <f ca="1">_xll.BInterpol('Base CDI'!$H$4:$H$28,'Base CDI'!$J$4:$J$29,S4545,"Cubic","Extrapolate=Linear","MultiX=Average","Skip=True","Sort=True")</f>
        <v>13.710854993160053</v>
      </c>
      <c r="U4545" s="43">
        <f ca="1">_xll.BInterpol('Base CDI'!$H$4:$H$28,'Base CDI'!$I$4:$I$29,S4545,"Cubic","Extrapolate=Linear","MultiX=Average","Skip=True","Sort=True")</f>
        <v>13.696053351573186</v>
      </c>
    </row>
    <row r="4546" spans="16:21" x14ac:dyDescent="0.25">
      <c r="P4546" s="10">
        <v>41122</v>
      </c>
      <c r="Q4546">
        <v>28.84263</v>
      </c>
      <c r="S4546" s="42">
        <f t="shared" ca="1" si="75"/>
        <v>50481</v>
      </c>
      <c r="T4546" s="43">
        <f ca="1">_xll.BInterpol('Base CDI'!$H$4:$H$28,'Base CDI'!$J$4:$J$29,S4546,"Cubic","Extrapolate=Linear","MultiX=Average","Skip=True","Sort=True")</f>
        <v>13.710763337893296</v>
      </c>
      <c r="U4546" s="43">
        <f ca="1">_xll.BInterpol('Base CDI'!$H$4:$H$28,'Base CDI'!$I$4:$I$29,S4546,"Cubic","Extrapolate=Linear","MultiX=Average","Skip=True","Sort=True")</f>
        <v>13.695964432284541</v>
      </c>
    </row>
    <row r="4547" spans="16:21" x14ac:dyDescent="0.25">
      <c r="P4547" s="10">
        <v>41123</v>
      </c>
      <c r="Q4547">
        <v>28.85126</v>
      </c>
      <c r="S4547" s="42">
        <f t="shared" ca="1" si="75"/>
        <v>50482</v>
      </c>
      <c r="T4547" s="43">
        <f ca="1">_xll.BInterpol('Base CDI'!$H$4:$H$28,'Base CDI'!$J$4:$J$29,S4547,"Cubic","Extrapolate=Linear","MultiX=Average","Skip=True","Sort=True")</f>
        <v>13.710671682626538</v>
      </c>
      <c r="U4547" s="43">
        <f ca="1">_xll.BInterpol('Base CDI'!$H$4:$H$28,'Base CDI'!$I$4:$I$29,S4547,"Cubic","Extrapolate=Linear","MultiX=Average","Skip=True","Sort=True")</f>
        <v>13.695875512995896</v>
      </c>
    </row>
    <row r="4548" spans="16:21" x14ac:dyDescent="0.25">
      <c r="P4548" s="10">
        <v>41124</v>
      </c>
      <c r="Q4548">
        <v>28.85988</v>
      </c>
      <c r="S4548" s="42">
        <f t="shared" ca="1" si="75"/>
        <v>50483</v>
      </c>
      <c r="T4548" s="43">
        <f ca="1">_xll.BInterpol('Base CDI'!$H$4:$H$28,'Base CDI'!$J$4:$J$29,S4548,"Cubic","Extrapolate=Linear","MultiX=Average","Skip=True","Sort=True")</f>
        <v>13.71058002735978</v>
      </c>
      <c r="U4548" s="43">
        <f ca="1">_xll.BInterpol('Base CDI'!$H$4:$H$28,'Base CDI'!$I$4:$I$29,S4548,"Cubic","Extrapolate=Linear","MultiX=Average","Skip=True","Sort=True")</f>
        <v>13.695786593707249</v>
      </c>
    </row>
    <row r="4549" spans="16:21" x14ac:dyDescent="0.25">
      <c r="P4549" s="10">
        <v>41127</v>
      </c>
      <c r="Q4549">
        <v>28.86852</v>
      </c>
      <c r="S4549" s="42">
        <f t="shared" ca="1" si="75"/>
        <v>50484</v>
      </c>
      <c r="T4549" s="43">
        <f ca="1">_xll.BInterpol('Base CDI'!$H$4:$H$28,'Base CDI'!$J$4:$J$29,S4549,"Cubic","Extrapolate=Linear","MultiX=Average","Skip=True","Sort=True")</f>
        <v>13.710488372093023</v>
      </c>
      <c r="U4549" s="43">
        <f ca="1">_xll.BInterpol('Base CDI'!$H$4:$H$28,'Base CDI'!$I$4:$I$29,S4549,"Cubic","Extrapolate=Linear","MultiX=Average","Skip=True","Sort=True")</f>
        <v>13.695697674418604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50485</v>
      </c>
      <c r="T4550" s="43">
        <f ca="1">_xll.BInterpol('Base CDI'!$H$4:$H$28,'Base CDI'!$J$4:$J$29,S4550,"Cubic","Extrapolate=Linear","MultiX=Average","Skip=True","Sort=True")</f>
        <v>13.710396716826265</v>
      </c>
      <c r="U4550" s="43">
        <f ca="1">_xll.BInterpol('Base CDI'!$H$4:$H$28,'Base CDI'!$I$4:$I$29,S4550,"Cubic","Extrapolate=Linear","MultiX=Average","Skip=True","Sort=True")</f>
        <v>13.695608755129957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50486</v>
      </c>
      <c r="T4551" s="43">
        <f ca="1">_xll.BInterpol('Base CDI'!$H$4:$H$28,'Base CDI'!$J$4:$J$29,S4551,"Cubic","Extrapolate=Linear","MultiX=Average","Skip=True","Sort=True")</f>
        <v>13.710305061559508</v>
      </c>
      <c r="U4551" s="43">
        <f ca="1">_xll.BInterpol('Base CDI'!$H$4:$H$28,'Base CDI'!$I$4:$I$29,S4551,"Cubic","Extrapolate=Linear","MultiX=Average","Skip=True","Sort=True")</f>
        <v>13.695519835841312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50487</v>
      </c>
      <c r="T4552" s="43">
        <f ca="1">_xll.BInterpol('Base CDI'!$H$4:$H$28,'Base CDI'!$J$4:$J$29,S4552,"Cubic","Extrapolate=Linear","MultiX=Average","Skip=True","Sort=True")</f>
        <v>13.710213406292748</v>
      </c>
      <c r="U4552" s="43">
        <f ca="1">_xll.BInterpol('Base CDI'!$H$4:$H$28,'Base CDI'!$I$4:$I$29,S4552,"Cubic","Extrapolate=Linear","MultiX=Average","Skip=True","Sort=True")</f>
        <v>13.695430916552667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50488</v>
      </c>
      <c r="T4553" s="43">
        <f ca="1">_xll.BInterpol('Base CDI'!$H$4:$H$28,'Base CDI'!$J$4:$J$29,S4553,"Cubic","Extrapolate=Linear","MultiX=Average","Skip=True","Sort=True")</f>
        <v>13.710121751025991</v>
      </c>
      <c r="U4553" s="43">
        <f ca="1">_xll.BInterpol('Base CDI'!$H$4:$H$28,'Base CDI'!$I$4:$I$29,S4553,"Cubic","Extrapolate=Linear","MultiX=Average","Skip=True","Sort=True")</f>
        <v>13.69534199726402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50489</v>
      </c>
      <c r="T4554" s="43">
        <f ca="1">_xll.BInterpol('Base CDI'!$H$4:$H$28,'Base CDI'!$J$4:$J$29,S4554,"Cubic","Extrapolate=Linear","MultiX=Average","Skip=True","Sort=True")</f>
        <v>13.710030095759233</v>
      </c>
      <c r="U4554" s="43">
        <f ca="1">_xll.BInterpol('Base CDI'!$H$4:$H$28,'Base CDI'!$I$4:$I$29,S4554,"Cubic","Extrapolate=Linear","MultiX=Average","Skip=True","Sort=True")</f>
        <v>13.695253077975375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50490</v>
      </c>
      <c r="T4555" s="43">
        <f ca="1">_xll.BInterpol('Base CDI'!$H$4:$H$28,'Base CDI'!$J$4:$J$29,S4555,"Cubic","Extrapolate=Linear","MultiX=Average","Skip=True","Sort=True")</f>
        <v>13.709938440492476</v>
      </c>
      <c r="U4555" s="43">
        <f ca="1">_xll.BInterpol('Base CDI'!$H$4:$H$28,'Base CDI'!$I$4:$I$29,S4555,"Cubic","Extrapolate=Linear","MultiX=Average","Skip=True","Sort=True")</f>
        <v>13.69516415868673</v>
      </c>
    </row>
    <row r="4556" spans="16:21" x14ac:dyDescent="0.25">
      <c r="P4556" s="10">
        <v>41136</v>
      </c>
      <c r="Q4556">
        <v>28.92895</v>
      </c>
      <c r="S4556" s="42">
        <f t="shared" ca="1" si="76"/>
        <v>50491</v>
      </c>
      <c r="T4556" s="43">
        <f ca="1">_xll.BInterpol('Base CDI'!$H$4:$H$28,'Base CDI'!$J$4:$J$29,S4556,"Cubic","Extrapolate=Linear","MultiX=Average","Skip=True","Sort=True")</f>
        <v>13.709846785225718</v>
      </c>
      <c r="U4556" s="43">
        <f ca="1">_xll.BInterpol('Base CDI'!$H$4:$H$28,'Base CDI'!$I$4:$I$29,S4556,"Cubic","Extrapolate=Linear","MultiX=Average","Skip=True","Sort=True")</f>
        <v>13.695075239398083</v>
      </c>
    </row>
    <row r="4557" spans="16:21" x14ac:dyDescent="0.25">
      <c r="P4557" s="10">
        <v>41137</v>
      </c>
      <c r="Q4557">
        <v>28.9376</v>
      </c>
      <c r="S4557" s="42">
        <f t="shared" ca="1" si="76"/>
        <v>50492</v>
      </c>
      <c r="T4557" s="43">
        <f ca="1">_xll.BInterpol('Base CDI'!$H$4:$H$28,'Base CDI'!$J$4:$J$29,S4557,"Cubic","Extrapolate=Linear","MultiX=Average","Skip=True","Sort=True")</f>
        <v>13.70975512995896</v>
      </c>
      <c r="U4557" s="43">
        <f ca="1">_xll.BInterpol('Base CDI'!$H$4:$H$28,'Base CDI'!$I$4:$I$29,S4557,"Cubic","Extrapolate=Linear","MultiX=Average","Skip=True","Sort=True")</f>
        <v>13.694986320109438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50493</v>
      </c>
      <c r="T4558" s="43">
        <f ca="1">_xll.BInterpol('Base CDI'!$H$4:$H$28,'Base CDI'!$J$4:$J$29,S4558,"Cubic","Extrapolate=Linear","MultiX=Average","Skip=True","Sort=True")</f>
        <v>13.709663474692201</v>
      </c>
      <c r="U4558" s="43">
        <f ca="1">_xll.BInterpol('Base CDI'!$H$4:$H$28,'Base CDI'!$I$4:$I$29,S4558,"Cubic","Extrapolate=Linear","MultiX=Average","Skip=True","Sort=True")</f>
        <v>13.694897400820793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50494</v>
      </c>
      <c r="T4559" s="43">
        <f ca="1">_xll.BInterpol('Base CDI'!$H$4:$H$28,'Base CDI'!$J$4:$J$29,S4559,"Cubic","Extrapolate=Linear","MultiX=Average","Skip=True","Sort=True")</f>
        <v>13.709571819425443</v>
      </c>
      <c r="U4559" s="43">
        <f ca="1">_xll.BInterpol('Base CDI'!$H$4:$H$28,'Base CDI'!$I$4:$I$29,S4559,"Cubic","Extrapolate=Linear","MultiX=Average","Skip=True","Sort=True")</f>
        <v>13.694808481532146</v>
      </c>
    </row>
    <row r="4560" spans="16:21" x14ac:dyDescent="0.25">
      <c r="P4560" s="10">
        <v>41142</v>
      </c>
      <c r="Q4560">
        <v>28.9636</v>
      </c>
      <c r="S4560" s="42">
        <f t="shared" ca="1" si="76"/>
        <v>50495</v>
      </c>
      <c r="T4560" s="43">
        <f ca="1">_xll.BInterpol('Base CDI'!$H$4:$H$28,'Base CDI'!$J$4:$J$29,S4560,"Cubic","Extrapolate=Linear","MultiX=Average","Skip=True","Sort=True")</f>
        <v>13.709480164158686</v>
      </c>
      <c r="U4560" s="43">
        <f ca="1">_xll.BInterpol('Base CDI'!$H$4:$H$28,'Base CDI'!$I$4:$I$29,S4560,"Cubic","Extrapolate=Linear","MultiX=Average","Skip=True","Sort=True")</f>
        <v>13.694719562243501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50496</v>
      </c>
      <c r="T4561" s="43">
        <f ca="1">_xll.BInterpol('Base CDI'!$H$4:$H$28,'Base CDI'!$J$4:$J$29,S4561,"Cubic","Extrapolate=Linear","MultiX=Average","Skip=True","Sort=True")</f>
        <v>13.709388508891928</v>
      </c>
      <c r="U4561" s="43">
        <f ca="1">_xll.BInterpol('Base CDI'!$H$4:$H$28,'Base CDI'!$I$4:$I$29,S4561,"Cubic","Extrapolate=Linear","MultiX=Average","Skip=True","Sort=True")</f>
        <v>13.694630642954856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50497</v>
      </c>
      <c r="T4562" s="43">
        <f ca="1">_xll.BInterpol('Base CDI'!$H$4:$H$28,'Base CDI'!$J$4:$J$29,S4562,"Cubic","Extrapolate=Linear","MultiX=Average","Skip=True","Sort=True")</f>
        <v>13.709296853625171</v>
      </c>
      <c r="U4562" s="43">
        <f ca="1">_xll.BInterpol('Base CDI'!$H$4:$H$28,'Base CDI'!$I$4:$I$29,S4562,"Cubic","Extrapolate=Linear","MultiX=Average","Skip=True","Sort=True")</f>
        <v>13.694541723666209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50498</v>
      </c>
      <c r="T4563" s="43">
        <f ca="1">_xll.BInterpol('Base CDI'!$H$4:$H$28,'Base CDI'!$J$4:$J$29,S4563,"Cubic","Extrapolate=Linear","MultiX=Average","Skip=True","Sort=True")</f>
        <v>13.709205198358413</v>
      </c>
      <c r="U4563" s="43">
        <f ca="1">_xll.BInterpol('Base CDI'!$H$4:$H$28,'Base CDI'!$I$4:$I$29,S4563,"Cubic","Extrapolate=Linear","MultiX=Average","Skip=True","Sort=True")</f>
        <v>13.694452804377564</v>
      </c>
    </row>
    <row r="4564" spans="16:21" x14ac:dyDescent="0.25">
      <c r="P4564" s="10">
        <v>41148</v>
      </c>
      <c r="Q4564">
        <v>28.99822</v>
      </c>
      <c r="S4564" s="42">
        <f t="shared" ca="1" si="76"/>
        <v>50499</v>
      </c>
      <c r="T4564" s="43">
        <f ca="1">_xll.BInterpol('Base CDI'!$H$4:$H$28,'Base CDI'!$J$4:$J$29,S4564,"Cubic","Extrapolate=Linear","MultiX=Average","Skip=True","Sort=True")</f>
        <v>13.709113543091654</v>
      </c>
      <c r="U4564" s="43">
        <f ca="1">_xll.BInterpol('Base CDI'!$H$4:$H$28,'Base CDI'!$I$4:$I$29,S4564,"Cubic","Extrapolate=Linear","MultiX=Average","Skip=True","Sort=True")</f>
        <v>13.694363885088919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50500</v>
      </c>
      <c r="T4565" s="43">
        <f ca="1">_xll.BInterpol('Base CDI'!$H$4:$H$28,'Base CDI'!$J$4:$J$29,S4565,"Cubic","Extrapolate=Linear","MultiX=Average","Skip=True","Sort=True")</f>
        <v>13.709021887824896</v>
      </c>
      <c r="U4565" s="43">
        <f ca="1">_xll.BInterpol('Base CDI'!$H$4:$H$28,'Base CDI'!$I$4:$I$29,S4565,"Cubic","Extrapolate=Linear","MultiX=Average","Skip=True","Sort=True")</f>
        <v>13.694274965800272</v>
      </c>
    </row>
    <row r="4566" spans="16:21" x14ac:dyDescent="0.25">
      <c r="P4566" s="10">
        <v>41150</v>
      </c>
      <c r="Q4566">
        <v>29.01557</v>
      </c>
      <c r="S4566" s="42">
        <f t="shared" ca="1" si="76"/>
        <v>50501</v>
      </c>
      <c r="T4566" s="43">
        <f ca="1">_xll.BInterpol('Base CDI'!$H$4:$H$28,'Base CDI'!$J$4:$J$29,S4566,"Cubic","Extrapolate=Linear","MultiX=Average","Skip=True","Sort=True")</f>
        <v>13.708930232558139</v>
      </c>
      <c r="U4566" s="43">
        <f ca="1">_xll.BInterpol('Base CDI'!$H$4:$H$28,'Base CDI'!$I$4:$I$29,S4566,"Cubic","Extrapolate=Linear","MultiX=Average","Skip=True","Sort=True")</f>
        <v>13.694186046511627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50502</v>
      </c>
      <c r="T4567" s="43">
        <f ca="1">_xll.BInterpol('Base CDI'!$H$4:$H$28,'Base CDI'!$J$4:$J$29,S4567,"Cubic","Extrapolate=Linear","MultiX=Average","Skip=True","Sort=True")</f>
        <v>13.708838577291381</v>
      </c>
      <c r="U4567" s="43">
        <f ca="1">_xll.BInterpol('Base CDI'!$H$4:$H$28,'Base CDI'!$I$4:$I$29,S4567,"Cubic","Extrapolate=Linear","MultiX=Average","Skip=True","Sort=True")</f>
        <v>13.694097127222982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50503</v>
      </c>
      <c r="T4568" s="43">
        <f ca="1">_xll.BInterpol('Base CDI'!$H$4:$H$28,'Base CDI'!$J$4:$J$29,S4568,"Cubic","Extrapolate=Linear","MultiX=Average","Skip=True","Sort=True")</f>
        <v>13.708746922024623</v>
      </c>
      <c r="U4568" s="43">
        <f ca="1">_xll.BInterpol('Base CDI'!$H$4:$H$28,'Base CDI'!$I$4:$I$29,S4568,"Cubic","Extrapolate=Linear","MultiX=Average","Skip=True","Sort=True")</f>
        <v>13.694008207934335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50504</v>
      </c>
      <c r="T4569" s="43">
        <f ca="1">_xll.BInterpol('Base CDI'!$H$4:$H$28,'Base CDI'!$J$4:$J$29,S4569,"Cubic","Extrapolate=Linear","MultiX=Average","Skip=True","Sort=True")</f>
        <v>13.708655266757866</v>
      </c>
      <c r="U4569" s="43">
        <f ca="1">_xll.BInterpol('Base CDI'!$H$4:$H$28,'Base CDI'!$I$4:$I$29,S4569,"Cubic","Extrapolate=Linear","MultiX=Average","Skip=True","Sort=True")</f>
        <v>13.69391928864569</v>
      </c>
    </row>
    <row r="4570" spans="16:21" x14ac:dyDescent="0.25">
      <c r="P4570" s="10">
        <v>41156</v>
      </c>
      <c r="Q4570">
        <v>29.04889</v>
      </c>
      <c r="S4570" s="42">
        <f t="shared" ca="1" si="76"/>
        <v>50505</v>
      </c>
      <c r="T4570" s="43">
        <f ca="1">_xll.BInterpol('Base CDI'!$H$4:$H$28,'Base CDI'!$J$4:$J$29,S4570,"Cubic","Extrapolate=Linear","MultiX=Average","Skip=True","Sort=True")</f>
        <v>13.708563611491108</v>
      </c>
      <c r="U4570" s="43">
        <f ca="1">_xll.BInterpol('Base CDI'!$H$4:$H$28,'Base CDI'!$I$4:$I$29,S4570,"Cubic","Extrapolate=Linear","MultiX=Average","Skip=True","Sort=True")</f>
        <v>13.693830369357043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50506</v>
      </c>
      <c r="T4571" s="43">
        <f ca="1">_xll.BInterpol('Base CDI'!$H$4:$H$28,'Base CDI'!$J$4:$J$29,S4571,"Cubic","Extrapolate=Linear","MultiX=Average","Skip=True","Sort=True")</f>
        <v>13.708471956224349</v>
      </c>
      <c r="U4571" s="43">
        <f ca="1">_xll.BInterpol('Base CDI'!$H$4:$H$28,'Base CDI'!$I$4:$I$29,S4571,"Cubic","Extrapolate=Linear","MultiX=Average","Skip=True","Sort=True")</f>
        <v>13.693741450068398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50507</v>
      </c>
      <c r="T4572" s="43">
        <f ca="1">_xll.BInterpol('Base CDI'!$H$4:$H$28,'Base CDI'!$J$4:$J$29,S4572,"Cubic","Extrapolate=Linear","MultiX=Average","Skip=True","Sort=True")</f>
        <v>13.708380300957591</v>
      </c>
      <c r="U4572" s="43">
        <f ca="1">_xll.BInterpol('Base CDI'!$H$4:$H$28,'Base CDI'!$I$4:$I$29,S4572,"Cubic","Extrapolate=Linear","MultiX=Average","Skip=True","Sort=True")</f>
        <v>13.693652530779753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50508</v>
      </c>
      <c r="T4573" s="43">
        <f ca="1">_xll.BInterpol('Base CDI'!$H$4:$H$28,'Base CDI'!$J$4:$J$29,S4573,"Cubic","Extrapolate=Linear","MultiX=Average","Skip=True","Sort=True")</f>
        <v>13.708288645690834</v>
      </c>
      <c r="U4573" s="43">
        <f ca="1">_xll.BInterpol('Base CDI'!$H$4:$H$28,'Base CDI'!$I$4:$I$29,S4573,"Cubic","Extrapolate=Linear","MultiX=Average","Skip=True","Sort=True")</f>
        <v>13.693563611491106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50509</v>
      </c>
      <c r="T4574" s="43">
        <f ca="1">_xll.BInterpol('Base CDI'!$H$4:$H$28,'Base CDI'!$J$4:$J$29,S4574,"Cubic","Extrapolate=Linear","MultiX=Average","Skip=True","Sort=True")</f>
        <v>13.708196990424076</v>
      </c>
      <c r="U4574" s="43">
        <f ca="1">_xll.BInterpol('Base CDI'!$H$4:$H$28,'Base CDI'!$I$4:$I$29,S4574,"Cubic","Extrapolate=Linear","MultiX=Average","Skip=True","Sort=True")</f>
        <v>13.693474692202461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50510</v>
      </c>
      <c r="T4575" s="43">
        <f ca="1">_xll.BInterpol('Base CDI'!$H$4:$H$28,'Base CDI'!$J$4:$J$29,S4575,"Cubic","Extrapolate=Linear","MultiX=Average","Skip=True","Sort=True")</f>
        <v>13.708105335157319</v>
      </c>
      <c r="U4575" s="43">
        <f ca="1">_xll.BInterpol('Base CDI'!$H$4:$H$28,'Base CDI'!$I$4:$I$29,S4575,"Cubic","Extrapolate=Linear","MultiX=Average","Skip=True","Sort=True")</f>
        <v>13.693385772913816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50511</v>
      </c>
      <c r="T4576" s="43">
        <f ca="1">_xll.BInterpol('Base CDI'!$H$4:$H$28,'Base CDI'!$J$4:$J$29,S4576,"Cubic","Extrapolate=Linear","MultiX=Average","Skip=True","Sort=True")</f>
        <v>13.708013679890561</v>
      </c>
      <c r="U4576" s="43">
        <f ca="1">_xll.BInterpol('Base CDI'!$H$4:$H$28,'Base CDI'!$I$4:$I$29,S4576,"Cubic","Extrapolate=Linear","MultiX=Average","Skip=True","Sort=True")</f>
        <v>13.693296853625169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50512</v>
      </c>
      <c r="T4577" s="43">
        <f ca="1">_xll.BInterpol('Base CDI'!$H$4:$H$28,'Base CDI'!$J$4:$J$29,S4577,"Cubic","Extrapolate=Linear","MultiX=Average","Skip=True","Sort=True")</f>
        <v>13.707922024623802</v>
      </c>
      <c r="U4577" s="43">
        <f ca="1">_xll.BInterpol('Base CDI'!$H$4:$H$28,'Base CDI'!$I$4:$I$29,S4577,"Cubic","Extrapolate=Linear","MultiX=Average","Skip=True","Sort=True")</f>
        <v>13.693207934336524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50513</v>
      </c>
      <c r="T4578" s="43">
        <f ca="1">_xll.BInterpol('Base CDI'!$H$4:$H$28,'Base CDI'!$J$4:$J$29,S4578,"Cubic","Extrapolate=Linear","MultiX=Average","Skip=True","Sort=True")</f>
        <v>13.707830369357044</v>
      </c>
      <c r="U4578" s="43">
        <f ca="1">_xll.BInterpol('Base CDI'!$H$4:$H$28,'Base CDI'!$I$4:$I$29,S4578,"Cubic","Extrapolate=Linear","MultiX=Average","Skip=True","Sort=True")</f>
        <v>13.693119015047879</v>
      </c>
    </row>
    <row r="4579" spans="16:21" x14ac:dyDescent="0.25">
      <c r="P4579" s="10">
        <v>41170</v>
      </c>
      <c r="Q4579">
        <v>29.12276</v>
      </c>
      <c r="S4579" s="42">
        <f t="shared" ca="1" si="76"/>
        <v>50514</v>
      </c>
      <c r="T4579" s="43">
        <f ca="1">_xll.BInterpol('Base CDI'!$H$4:$H$28,'Base CDI'!$J$4:$J$29,S4579,"Cubic","Extrapolate=Linear","MultiX=Average","Skip=True","Sort=True")</f>
        <v>13.707738714090286</v>
      </c>
      <c r="U4579" s="43">
        <f ca="1">_xll.BInterpol('Base CDI'!$H$4:$H$28,'Base CDI'!$I$4:$I$29,S4579,"Cubic","Extrapolate=Linear","MultiX=Average","Skip=True","Sort=True")</f>
        <v>13.693030095759232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50515</v>
      </c>
      <c r="T4580" s="43">
        <f ca="1">_xll.BInterpol('Base CDI'!$H$4:$H$28,'Base CDI'!$J$4:$J$29,S4580,"Cubic","Extrapolate=Linear","MultiX=Average","Skip=True","Sort=True")</f>
        <v>13.707647058823529</v>
      </c>
      <c r="U4580" s="43">
        <f ca="1">_xll.BInterpol('Base CDI'!$H$4:$H$28,'Base CDI'!$I$4:$I$29,S4580,"Cubic","Extrapolate=Linear","MultiX=Average","Skip=True","Sort=True")</f>
        <v>13.692941176470587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50516</v>
      </c>
      <c r="T4581" s="43">
        <f ca="1">_xll.BInterpol('Base CDI'!$H$4:$H$28,'Base CDI'!$J$4:$J$29,S4581,"Cubic","Extrapolate=Linear","MultiX=Average","Skip=True","Sort=True")</f>
        <v>13.707555403556771</v>
      </c>
      <c r="U4581" s="43">
        <f ca="1">_xll.BInterpol('Base CDI'!$H$4:$H$28,'Base CDI'!$I$4:$I$29,S4581,"Cubic","Extrapolate=Linear","MultiX=Average","Skip=True","Sort=True")</f>
        <v>13.692852257181942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50517</v>
      </c>
      <c r="T4582" s="43">
        <f ca="1">_xll.BInterpol('Base CDI'!$H$4:$H$28,'Base CDI'!$J$4:$J$29,S4582,"Cubic","Extrapolate=Linear","MultiX=Average","Skip=True","Sort=True")</f>
        <v>13.707463748290014</v>
      </c>
      <c r="U4582" s="43">
        <f ca="1">_xll.BInterpol('Base CDI'!$H$4:$H$28,'Base CDI'!$I$4:$I$29,S4582,"Cubic","Extrapolate=Linear","MultiX=Average","Skip=True","Sort=True")</f>
        <v>13.692763337893295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50518</v>
      </c>
      <c r="T4583" s="43">
        <f ca="1">_xll.BInterpol('Base CDI'!$H$4:$H$28,'Base CDI'!$J$4:$J$29,S4583,"Cubic","Extrapolate=Linear","MultiX=Average","Skip=True","Sort=True")</f>
        <v>13.707372093023254</v>
      </c>
      <c r="U4583" s="43">
        <f ca="1">_xll.BInterpol('Base CDI'!$H$4:$H$28,'Base CDI'!$I$4:$I$29,S4583,"Cubic","Extrapolate=Linear","MultiX=Average","Skip=True","Sort=True")</f>
        <v>13.69267441860465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50519</v>
      </c>
      <c r="T4584" s="43">
        <f ca="1">_xll.BInterpol('Base CDI'!$H$4:$H$28,'Base CDI'!$J$4:$J$29,S4584,"Cubic","Extrapolate=Linear","MultiX=Average","Skip=True","Sort=True")</f>
        <v>13.707280437756497</v>
      </c>
      <c r="U4584" s="43">
        <f ca="1">_xll.BInterpol('Base CDI'!$H$4:$H$28,'Base CDI'!$I$4:$I$29,S4584,"Cubic","Extrapolate=Linear","MultiX=Average","Skip=True","Sort=True")</f>
        <v>13.692585499316005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50520</v>
      </c>
      <c r="T4585" s="43">
        <f ca="1">_xll.BInterpol('Base CDI'!$H$4:$H$28,'Base CDI'!$J$4:$J$29,S4585,"Cubic","Extrapolate=Linear","MultiX=Average","Skip=True","Sort=True")</f>
        <v>13.707188782489739</v>
      </c>
      <c r="U4585" s="43">
        <f ca="1">_xll.BInterpol('Base CDI'!$H$4:$H$28,'Base CDI'!$I$4:$I$29,S4585,"Cubic","Extrapolate=Linear","MultiX=Average","Skip=True","Sort=True")</f>
        <v>13.692496580027358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50521</v>
      </c>
      <c r="T4586" s="43">
        <f ca="1">_xll.BInterpol('Base CDI'!$H$4:$H$28,'Base CDI'!$J$4:$J$29,S4586,"Cubic","Extrapolate=Linear","MultiX=Average","Skip=True","Sort=True")</f>
        <v>13.707097127222982</v>
      </c>
      <c r="U4586" s="43">
        <f ca="1">_xll.BInterpol('Base CDI'!$H$4:$H$28,'Base CDI'!$I$4:$I$29,S4586,"Cubic","Extrapolate=Linear","MultiX=Average","Skip=True","Sort=True")</f>
        <v>13.692407660738713</v>
      </c>
    </row>
    <row r="4587" spans="16:21" x14ac:dyDescent="0.25">
      <c r="P4587" s="10">
        <v>41180</v>
      </c>
      <c r="Q4587">
        <v>29.18843</v>
      </c>
      <c r="S4587" s="42">
        <f t="shared" ca="1" si="76"/>
        <v>50522</v>
      </c>
      <c r="T4587" s="43">
        <f ca="1">_xll.BInterpol('Base CDI'!$H$4:$H$28,'Base CDI'!$J$4:$J$29,S4587,"Cubic","Extrapolate=Linear","MultiX=Average","Skip=True","Sort=True")</f>
        <v>13.707005471956224</v>
      </c>
      <c r="U4587" s="43">
        <f ca="1">_xll.BInterpol('Base CDI'!$H$4:$H$28,'Base CDI'!$I$4:$I$29,S4587,"Cubic","Extrapolate=Linear","MultiX=Average","Skip=True","Sort=True")</f>
        <v>13.692318741450068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50523</v>
      </c>
      <c r="T4588" s="43">
        <f ca="1">_xll.BInterpol('Base CDI'!$H$4:$H$28,'Base CDI'!$J$4:$J$29,S4588,"Cubic","Extrapolate=Linear","MultiX=Average","Skip=True","Sort=True")</f>
        <v>13.706913816689466</v>
      </c>
      <c r="U4588" s="43">
        <f ca="1">_xll.BInterpol('Base CDI'!$H$4:$H$28,'Base CDI'!$I$4:$I$29,S4588,"Cubic","Extrapolate=Linear","MultiX=Average","Skip=True","Sort=True")</f>
        <v>13.692229822161421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50524</v>
      </c>
      <c r="T4589" s="43">
        <f ca="1">_xll.BInterpol('Base CDI'!$H$4:$H$28,'Base CDI'!$J$4:$J$29,S4589,"Cubic","Extrapolate=Linear","MultiX=Average","Skip=True","Sort=True")</f>
        <v>13.706822161422709</v>
      </c>
      <c r="U4589" s="43">
        <f ca="1">_xll.BInterpol('Base CDI'!$H$4:$H$28,'Base CDI'!$I$4:$I$29,S4589,"Cubic","Extrapolate=Linear","MultiX=Average","Skip=True","Sort=True")</f>
        <v>13.692140902872776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50525</v>
      </c>
      <c r="T4590" s="43">
        <f ca="1">_xll.BInterpol('Base CDI'!$H$4:$H$28,'Base CDI'!$J$4:$J$29,S4590,"Cubic","Extrapolate=Linear","MultiX=Average","Skip=True","Sort=True")</f>
        <v>13.706730506155949</v>
      </c>
      <c r="U4590" s="43">
        <f ca="1">_xll.BInterpol('Base CDI'!$H$4:$H$28,'Base CDI'!$I$4:$I$29,S4590,"Cubic","Extrapolate=Linear","MultiX=Average","Skip=True","Sort=True")</f>
        <v>13.692051983584131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50526</v>
      </c>
      <c r="T4591" s="43">
        <f ca="1">_xll.BInterpol('Base CDI'!$H$4:$H$28,'Base CDI'!$J$4:$J$29,S4591,"Cubic","Extrapolate=Linear","MultiX=Average","Skip=True","Sort=True")</f>
        <v>13.706638850889192</v>
      </c>
      <c r="U4591" s="43">
        <f ca="1">_xll.BInterpol('Base CDI'!$H$4:$H$28,'Base CDI'!$I$4:$I$29,S4591,"Cubic","Extrapolate=Linear","MultiX=Average","Skip=True","Sort=True")</f>
        <v>13.691963064295484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50527</v>
      </c>
      <c r="T4592" s="43">
        <f ca="1">_xll.BInterpol('Base CDI'!$H$4:$H$28,'Base CDI'!$J$4:$J$29,S4592,"Cubic","Extrapolate=Linear","MultiX=Average","Skip=True","Sort=True")</f>
        <v>13.706547195622434</v>
      </c>
      <c r="U4592" s="43">
        <f ca="1">_xll.BInterpol('Base CDI'!$H$4:$H$28,'Base CDI'!$I$4:$I$29,S4592,"Cubic","Extrapolate=Linear","MultiX=Average","Skip=True","Sort=True")</f>
        <v>13.691874145006839</v>
      </c>
    </row>
    <row r="4593" spans="16:21" x14ac:dyDescent="0.25">
      <c r="P4593" s="10">
        <v>41190</v>
      </c>
      <c r="Q4593">
        <v>29.23781</v>
      </c>
      <c r="S4593" s="42">
        <f t="shared" ca="1" si="76"/>
        <v>50528</v>
      </c>
      <c r="T4593" s="43">
        <f ca="1">_xll.BInterpol('Base CDI'!$H$4:$H$28,'Base CDI'!$J$4:$J$29,S4593,"Cubic","Extrapolate=Linear","MultiX=Average","Skip=True","Sort=True")</f>
        <v>13.706455540355677</v>
      </c>
      <c r="U4593" s="43">
        <f ca="1">_xll.BInterpol('Base CDI'!$H$4:$H$28,'Base CDI'!$I$4:$I$29,S4593,"Cubic","Extrapolate=Linear","MultiX=Average","Skip=True","Sort=True")</f>
        <v>13.691785225718192</v>
      </c>
    </row>
    <row r="4594" spans="16:21" x14ac:dyDescent="0.25">
      <c r="P4594" s="10">
        <v>41191</v>
      </c>
      <c r="Q4594">
        <v>29.24605</v>
      </c>
      <c r="S4594" s="42">
        <f t="shared" ca="1" si="76"/>
        <v>50529</v>
      </c>
      <c r="T4594" s="43">
        <f ca="1">_xll.BInterpol('Base CDI'!$H$4:$H$28,'Base CDI'!$J$4:$J$29,S4594,"Cubic","Extrapolate=Linear","MultiX=Average","Skip=True","Sort=True")</f>
        <v>13.706363885088919</v>
      </c>
      <c r="U4594" s="43">
        <f ca="1">_xll.BInterpol('Base CDI'!$H$4:$H$28,'Base CDI'!$I$4:$I$29,S4594,"Cubic","Extrapolate=Linear","MultiX=Average","Skip=True","Sort=True")</f>
        <v>13.691696306429547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50530</v>
      </c>
      <c r="T4595" s="43">
        <f ca="1">_xll.BInterpol('Base CDI'!$H$4:$H$28,'Base CDI'!$J$4:$J$29,S4595,"Cubic","Extrapolate=Linear","MultiX=Average","Skip=True","Sort=True")</f>
        <v>13.706272229822162</v>
      </c>
      <c r="U4595" s="43">
        <f ca="1">_xll.BInterpol('Base CDI'!$H$4:$H$28,'Base CDI'!$I$4:$I$29,S4595,"Cubic","Extrapolate=Linear","MultiX=Average","Skip=True","Sort=True")</f>
        <v>13.691607387140902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50531</v>
      </c>
      <c r="T4596" s="43">
        <f ca="1">_xll.BInterpol('Base CDI'!$H$4:$H$28,'Base CDI'!$J$4:$J$29,S4596,"Cubic","Extrapolate=Linear","MultiX=Average","Skip=True","Sort=True")</f>
        <v>13.706180574555402</v>
      </c>
      <c r="U4596" s="43">
        <f ca="1">_xll.BInterpol('Base CDI'!$H$4:$H$28,'Base CDI'!$I$4:$I$29,S4596,"Cubic","Extrapolate=Linear","MultiX=Average","Skip=True","Sort=True")</f>
        <v>13.691518467852255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50532</v>
      </c>
      <c r="T4597" s="43">
        <f ca="1">_xll.BInterpol('Base CDI'!$H$4:$H$28,'Base CDI'!$J$4:$J$29,S4597,"Cubic","Extrapolate=Linear","MultiX=Average","Skip=True","Sort=True")</f>
        <v>13.706088919288645</v>
      </c>
      <c r="U4597" s="43">
        <f ca="1">_xll.BInterpol('Base CDI'!$H$4:$H$28,'Base CDI'!$I$4:$I$29,S4597,"Cubic","Extrapolate=Linear","MultiX=Average","Skip=True","Sort=True")</f>
        <v>13.69142954856361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50533</v>
      </c>
      <c r="T4598" s="43">
        <f ca="1">_xll.BInterpol('Base CDI'!$H$4:$H$28,'Base CDI'!$J$4:$J$29,S4598,"Cubic","Extrapolate=Linear","MultiX=Average","Skip=True","Sort=True")</f>
        <v>13.705997264021887</v>
      </c>
      <c r="U4598" s="43">
        <f ca="1">_xll.BInterpol('Base CDI'!$H$4:$H$28,'Base CDI'!$I$4:$I$29,S4598,"Cubic","Extrapolate=Linear","MultiX=Average","Skip=True","Sort=True")</f>
        <v>13.691340629274965</v>
      </c>
    </row>
    <row r="4599" spans="16:21" x14ac:dyDescent="0.25">
      <c r="P4599" s="10">
        <v>41199</v>
      </c>
      <c r="Q4599">
        <v>29.28622</v>
      </c>
      <c r="S4599" s="42">
        <f t="shared" ca="1" si="76"/>
        <v>50534</v>
      </c>
      <c r="T4599" s="43">
        <f ca="1">_xll.BInterpol('Base CDI'!$H$4:$H$28,'Base CDI'!$J$4:$J$29,S4599,"Cubic","Extrapolate=Linear","MultiX=Average","Skip=True","Sort=True")</f>
        <v>13.705905608755129</v>
      </c>
      <c r="U4599" s="43">
        <f ca="1">_xll.BInterpol('Base CDI'!$H$4:$H$28,'Base CDI'!$I$4:$I$29,S4599,"Cubic","Extrapolate=Linear","MultiX=Average","Skip=True","Sort=True")</f>
        <v>13.691251709986318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50535</v>
      </c>
      <c r="T4600" s="43">
        <f ca="1">_xll.BInterpol('Base CDI'!$H$4:$H$28,'Base CDI'!$J$4:$J$29,S4600,"Cubic","Extrapolate=Linear","MultiX=Average","Skip=True","Sort=True")</f>
        <v>13.705813953488372</v>
      </c>
      <c r="U4600" s="43">
        <f ca="1">_xll.BInterpol('Base CDI'!$H$4:$H$28,'Base CDI'!$I$4:$I$29,S4600,"Cubic","Extrapolate=Linear","MultiX=Average","Skip=True","Sort=True")</f>
        <v>13.691162790697673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50536</v>
      </c>
      <c r="T4601" s="43">
        <f ca="1">_xll.BInterpol('Base CDI'!$H$4:$H$28,'Base CDI'!$J$4:$J$29,S4601,"Cubic","Extrapolate=Linear","MultiX=Average","Skip=True","Sort=True")</f>
        <v>13.705722298221614</v>
      </c>
      <c r="U4601" s="43">
        <f ca="1">_xll.BInterpol('Base CDI'!$H$4:$H$28,'Base CDI'!$I$4:$I$29,S4601,"Cubic","Extrapolate=Linear","MultiX=Average","Skip=True","Sort=True")</f>
        <v>13.691073871409028</v>
      </c>
    </row>
    <row r="4602" spans="16:21" x14ac:dyDescent="0.25">
      <c r="P4602" s="10">
        <v>41204</v>
      </c>
      <c r="Q4602">
        <v>29.31006</v>
      </c>
      <c r="S4602" s="42">
        <f t="shared" ca="1" si="76"/>
        <v>50537</v>
      </c>
      <c r="T4602" s="43">
        <f ca="1">_xll.BInterpol('Base CDI'!$H$4:$H$28,'Base CDI'!$J$4:$J$29,S4602,"Cubic","Extrapolate=Linear","MultiX=Average","Skip=True","Sort=True")</f>
        <v>13.705630642954855</v>
      </c>
      <c r="U4602" s="43">
        <f ca="1">_xll.BInterpol('Base CDI'!$H$4:$H$28,'Base CDI'!$I$4:$I$29,S4602,"Cubic","Extrapolate=Linear","MultiX=Average","Skip=True","Sort=True")</f>
        <v>13.690984952120381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50538</v>
      </c>
      <c r="T4603" s="43">
        <f ca="1">_xll.BInterpol('Base CDI'!$H$4:$H$28,'Base CDI'!$J$4:$J$29,S4603,"Cubic","Extrapolate=Linear","MultiX=Average","Skip=True","Sort=True")</f>
        <v>13.705538987688097</v>
      </c>
      <c r="U4603" s="43">
        <f ca="1">_xll.BInterpol('Base CDI'!$H$4:$H$28,'Base CDI'!$I$4:$I$29,S4603,"Cubic","Extrapolate=Linear","MultiX=Average","Skip=True","Sort=True")</f>
        <v>13.690896032831736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50539</v>
      </c>
      <c r="T4604" s="43">
        <f ca="1">_xll.BInterpol('Base CDI'!$H$4:$H$28,'Base CDI'!$J$4:$J$29,S4604,"Cubic","Extrapolate=Linear","MultiX=Average","Skip=True","Sort=True")</f>
        <v>13.70544733242134</v>
      </c>
      <c r="U4604" s="43">
        <f ca="1">_xll.BInterpol('Base CDI'!$H$4:$H$28,'Base CDI'!$I$4:$I$29,S4604,"Cubic","Extrapolate=Linear","MultiX=Average","Skip=True","Sort=True")</f>
        <v>13.690807113543091</v>
      </c>
    </row>
    <row r="4605" spans="16:21" x14ac:dyDescent="0.25">
      <c r="P4605" s="10">
        <v>41207</v>
      </c>
      <c r="Q4605">
        <v>29.33408</v>
      </c>
      <c r="S4605" s="42">
        <f t="shared" ca="1" si="76"/>
        <v>50540</v>
      </c>
      <c r="T4605" s="43">
        <f ca="1">_xll.BInterpol('Base CDI'!$H$4:$H$28,'Base CDI'!$J$4:$J$29,S4605,"Cubic","Extrapolate=Linear","MultiX=Average","Skip=True","Sort=True")</f>
        <v>13.705355677154582</v>
      </c>
      <c r="U4605" s="43">
        <f ca="1">_xll.BInterpol('Base CDI'!$H$4:$H$28,'Base CDI'!$I$4:$I$29,S4605,"Cubic","Extrapolate=Linear","MultiX=Average","Skip=True","Sort=True")</f>
        <v>13.690718194254444</v>
      </c>
    </row>
    <row r="4606" spans="16:21" x14ac:dyDescent="0.25">
      <c r="P4606" s="10">
        <v>41208</v>
      </c>
      <c r="Q4606">
        <v>29.34207</v>
      </c>
      <c r="S4606" s="42">
        <f t="shared" ca="1" si="76"/>
        <v>50541</v>
      </c>
      <c r="T4606" s="43">
        <f ca="1">_xll.BInterpol('Base CDI'!$H$4:$H$28,'Base CDI'!$J$4:$J$29,S4606,"Cubic","Extrapolate=Linear","MultiX=Average","Skip=True","Sort=True")</f>
        <v>13.705264021887825</v>
      </c>
      <c r="U4606" s="43">
        <f ca="1">_xll.BInterpol('Base CDI'!$H$4:$H$28,'Base CDI'!$I$4:$I$29,S4606,"Cubic","Extrapolate=Linear","MultiX=Average","Skip=True","Sort=True")</f>
        <v>13.690629274965799</v>
      </c>
    </row>
    <row r="4607" spans="16:21" x14ac:dyDescent="0.25">
      <c r="P4607" s="10">
        <v>41211</v>
      </c>
      <c r="Q4607">
        <v>29.35005</v>
      </c>
      <c r="S4607" s="42">
        <f t="shared" ca="1" si="76"/>
        <v>50542</v>
      </c>
      <c r="T4607" s="43">
        <f ca="1">_xll.BInterpol('Base CDI'!$H$4:$H$28,'Base CDI'!$J$4:$J$29,S4607,"Cubic","Extrapolate=Linear","MultiX=Average","Skip=True","Sort=True")</f>
        <v>13.705172366621067</v>
      </c>
      <c r="U4607" s="43">
        <f ca="1">_xll.BInterpol('Base CDI'!$H$4:$H$28,'Base CDI'!$I$4:$I$29,S4607,"Cubic","Extrapolate=Linear","MultiX=Average","Skip=True","Sort=True")</f>
        <v>13.690540355677154</v>
      </c>
    </row>
    <row r="4608" spans="16:21" x14ac:dyDescent="0.25">
      <c r="P4608" s="10">
        <v>41212</v>
      </c>
      <c r="Q4608">
        <v>29.35802</v>
      </c>
      <c r="S4608" s="42">
        <f t="shared" ca="1" si="76"/>
        <v>50543</v>
      </c>
      <c r="T4608" s="43">
        <f ca="1">_xll.BInterpol('Base CDI'!$H$4:$H$28,'Base CDI'!$J$4:$J$29,S4608,"Cubic","Extrapolate=Linear","MultiX=Average","Skip=True","Sort=True")</f>
        <v>13.705080711354309</v>
      </c>
      <c r="U4608" s="43">
        <f ca="1">_xll.BInterpol('Base CDI'!$H$4:$H$28,'Base CDI'!$I$4:$I$29,S4608,"Cubic","Extrapolate=Linear","MultiX=Average","Skip=True","Sort=True")</f>
        <v>13.690451436388507</v>
      </c>
    </row>
    <row r="4609" spans="16:21" x14ac:dyDescent="0.25">
      <c r="P4609" s="10">
        <v>41213</v>
      </c>
      <c r="Q4609">
        <v>29.36598</v>
      </c>
      <c r="S4609" s="42">
        <f t="shared" ca="1" si="76"/>
        <v>50544</v>
      </c>
      <c r="T4609" s="43">
        <f ca="1">_xll.BInterpol('Base CDI'!$H$4:$H$28,'Base CDI'!$J$4:$J$29,S4609,"Cubic","Extrapolate=Linear","MultiX=Average","Skip=True","Sort=True")</f>
        <v>13.70498905608755</v>
      </c>
      <c r="U4609" s="43">
        <f ca="1">_xll.BInterpol('Base CDI'!$H$4:$H$28,'Base CDI'!$I$4:$I$29,S4609,"Cubic","Extrapolate=Linear","MultiX=Average","Skip=True","Sort=True")</f>
        <v>13.690362517099862</v>
      </c>
    </row>
    <row r="4610" spans="16:21" x14ac:dyDescent="0.25">
      <c r="P4610" s="10">
        <v>41214</v>
      </c>
      <c r="Q4610">
        <v>29.37396</v>
      </c>
      <c r="S4610" s="42">
        <f t="shared" ca="1" si="76"/>
        <v>50545</v>
      </c>
      <c r="T4610" s="43">
        <f ca="1">_xll.BInterpol('Base CDI'!$H$4:$H$28,'Base CDI'!$J$4:$J$29,S4610,"Cubic","Extrapolate=Linear","MultiX=Average","Skip=True","Sort=True")</f>
        <v>13.704897400820792</v>
      </c>
      <c r="U4610" s="43">
        <f ca="1">_xll.BInterpol('Base CDI'!$H$4:$H$28,'Base CDI'!$I$4:$I$29,S4610,"Cubic","Extrapolate=Linear","MultiX=Average","Skip=True","Sort=True")</f>
        <v>13.690273597811217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50546</v>
      </c>
      <c r="T4611" s="43">
        <f ca="1">_xll.BInterpol('Base CDI'!$H$4:$H$28,'Base CDI'!$J$4:$J$29,S4611,"Cubic","Extrapolate=Linear","MultiX=Average","Skip=True","Sort=True")</f>
        <v>13.704805745554035</v>
      </c>
      <c r="U4611" s="43">
        <f ca="1">_xll.BInterpol('Base CDI'!$H$4:$H$28,'Base CDI'!$I$4:$I$29,S4611,"Cubic","Extrapolate=Linear","MultiX=Average","Skip=True","Sort=True")</f>
        <v>13.69018467852257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50547</v>
      </c>
      <c r="T4612" s="43">
        <f ca="1">_xll.BInterpol('Base CDI'!$H$4:$H$28,'Base CDI'!$J$4:$J$29,S4612,"Cubic","Extrapolate=Linear","MultiX=Average","Skip=True","Sort=True")</f>
        <v>13.704714090287277</v>
      </c>
      <c r="U4612" s="43">
        <f ca="1">_xll.BInterpol('Base CDI'!$H$4:$H$28,'Base CDI'!$I$4:$I$29,S4612,"Cubic","Extrapolate=Linear","MultiX=Average","Skip=True","Sort=True")</f>
        <v>13.690095759233925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50548</v>
      </c>
      <c r="T4613" s="43">
        <f ca="1">_xll.BInterpol('Base CDI'!$H$4:$H$28,'Base CDI'!$J$4:$J$29,S4613,"Cubic","Extrapolate=Linear","MultiX=Average","Skip=True","Sort=True")</f>
        <v>13.70462243502052</v>
      </c>
      <c r="U4613" s="43">
        <f ca="1">_xll.BInterpol('Base CDI'!$H$4:$H$28,'Base CDI'!$I$4:$I$29,S4613,"Cubic","Extrapolate=Linear","MultiX=Average","Skip=True","Sort=True")</f>
        <v>13.690006839945278</v>
      </c>
    </row>
    <row r="4614" spans="16:21" x14ac:dyDescent="0.25">
      <c r="P4614" s="10">
        <v>41221</v>
      </c>
      <c r="Q4614">
        <v>29.40605</v>
      </c>
      <c r="S4614" s="42">
        <f t="shared" ca="1" si="76"/>
        <v>50549</v>
      </c>
      <c r="T4614" s="43">
        <f ca="1">_xll.BInterpol('Base CDI'!$H$4:$H$28,'Base CDI'!$J$4:$J$29,S4614,"Cubic","Extrapolate=Linear","MultiX=Average","Skip=True","Sort=True")</f>
        <v>13.704530779753762</v>
      </c>
      <c r="U4614" s="43">
        <f ca="1">_xll.BInterpol('Base CDI'!$H$4:$H$28,'Base CDI'!$I$4:$I$29,S4614,"Cubic","Extrapolate=Linear","MultiX=Average","Skip=True","Sort=True")</f>
        <v>13.689917920656633</v>
      </c>
    </row>
    <row r="4615" spans="16:21" x14ac:dyDescent="0.25">
      <c r="P4615" s="10">
        <v>41222</v>
      </c>
      <c r="Q4615">
        <v>29.41404</v>
      </c>
      <c r="S4615" s="42">
        <f t="shared" ca="1" si="76"/>
        <v>50550</v>
      </c>
      <c r="T4615" s="43">
        <f ca="1">_xll.BInterpol('Base CDI'!$H$4:$H$28,'Base CDI'!$J$4:$J$29,S4615,"Cubic","Extrapolate=Linear","MultiX=Average","Skip=True","Sort=True")</f>
        <v>13.704439124487003</v>
      </c>
      <c r="U4615" s="43">
        <f ca="1">_xll.BInterpol('Base CDI'!$H$4:$H$28,'Base CDI'!$I$4:$I$29,S4615,"Cubic","Extrapolate=Linear","MultiX=Average","Skip=True","Sort=True")</f>
        <v>13.689829001367988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50551</v>
      </c>
      <c r="T4616" s="43">
        <f ca="1">_xll.BInterpol('Base CDI'!$H$4:$H$28,'Base CDI'!$J$4:$J$29,S4616,"Cubic","Extrapolate=Linear","MultiX=Average","Skip=True","Sort=True")</f>
        <v>13.704347469220245</v>
      </c>
      <c r="U4616" s="43">
        <f ca="1">_xll.BInterpol('Base CDI'!$H$4:$H$28,'Base CDI'!$I$4:$I$29,S4616,"Cubic","Extrapolate=Linear","MultiX=Average","Skip=True","Sort=True")</f>
        <v>13.689740082079341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50552</v>
      </c>
      <c r="T4617" s="43">
        <f ca="1">_xll.BInterpol('Base CDI'!$H$4:$H$28,'Base CDI'!$J$4:$J$29,S4617,"Cubic","Extrapolate=Linear","MultiX=Average","Skip=True","Sort=True")</f>
        <v>13.704255813953488</v>
      </c>
      <c r="U4617" s="43">
        <f ca="1">_xll.BInterpol('Base CDI'!$H$4:$H$28,'Base CDI'!$I$4:$I$29,S4617,"Cubic","Extrapolate=Linear","MultiX=Average","Skip=True","Sort=True")</f>
        <v>13.689651162790696</v>
      </c>
    </row>
    <row r="4618" spans="16:21" x14ac:dyDescent="0.25">
      <c r="P4618" s="10">
        <v>41227</v>
      </c>
      <c r="Q4618">
        <v>29.43798</v>
      </c>
      <c r="S4618" s="42">
        <f t="shared" ca="1" si="76"/>
        <v>50553</v>
      </c>
      <c r="T4618" s="43">
        <f ca="1">_xll.BInterpol('Base CDI'!$H$4:$H$28,'Base CDI'!$J$4:$J$29,S4618,"Cubic","Extrapolate=Linear","MultiX=Average","Skip=True","Sort=True")</f>
        <v>13.70416415868673</v>
      </c>
      <c r="U4618" s="43">
        <f ca="1">_xll.BInterpol('Base CDI'!$H$4:$H$28,'Base CDI'!$I$4:$I$29,S4618,"Cubic","Extrapolate=Linear","MultiX=Average","Skip=True","Sort=True")</f>
        <v>13.689562243502051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50554</v>
      </c>
      <c r="T4619" s="43">
        <f ca="1">_xll.BInterpol('Base CDI'!$H$4:$H$28,'Base CDI'!$J$4:$J$29,S4619,"Cubic","Extrapolate=Linear","MultiX=Average","Skip=True","Sort=True")</f>
        <v>13.704072503419972</v>
      </c>
      <c r="U4619" s="43">
        <f ca="1">_xll.BInterpol('Base CDI'!$H$4:$H$28,'Base CDI'!$I$4:$I$29,S4619,"Cubic","Extrapolate=Linear","MultiX=Average","Skip=True","Sort=True")</f>
        <v>13.689473324213404</v>
      </c>
    </row>
    <row r="4620" spans="16:21" x14ac:dyDescent="0.25">
      <c r="P4620" s="10">
        <v>41232</v>
      </c>
      <c r="Q4620">
        <v>29.45391</v>
      </c>
      <c r="S4620" s="42">
        <f t="shared" ca="1" si="77"/>
        <v>50555</v>
      </c>
      <c r="T4620" s="43">
        <f ca="1">_xll.BInterpol('Base CDI'!$H$4:$H$28,'Base CDI'!$J$4:$J$29,S4620,"Cubic","Extrapolate=Linear","MultiX=Average","Skip=True","Sort=True")</f>
        <v>13.703980848153215</v>
      </c>
      <c r="U4620" s="43">
        <f ca="1">_xll.BInterpol('Base CDI'!$H$4:$H$28,'Base CDI'!$I$4:$I$29,S4620,"Cubic","Extrapolate=Linear","MultiX=Average","Skip=True","Sort=True")</f>
        <v>13.689384404924759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50556</v>
      </c>
      <c r="T4621" s="43">
        <f ca="1">_xll.BInterpol('Base CDI'!$H$4:$H$28,'Base CDI'!$J$4:$J$29,S4621,"Cubic","Extrapolate=Linear","MultiX=Average","Skip=True","Sort=True")</f>
        <v>13.703889192886455</v>
      </c>
      <c r="U4621" s="43">
        <f ca="1">_xll.BInterpol('Base CDI'!$H$4:$H$28,'Base CDI'!$I$4:$I$29,S4621,"Cubic","Extrapolate=Linear","MultiX=Average","Skip=True","Sort=True")</f>
        <v>13.689295485636114</v>
      </c>
    </row>
    <row r="4622" spans="16:21" x14ac:dyDescent="0.25">
      <c r="P4622" s="10">
        <v>41234</v>
      </c>
      <c r="Q4622">
        <v>29.46978</v>
      </c>
      <c r="S4622" s="42">
        <f t="shared" ca="1" si="77"/>
        <v>50557</v>
      </c>
      <c r="T4622" s="43">
        <f ca="1">_xll.BInterpol('Base CDI'!$H$4:$H$28,'Base CDI'!$J$4:$J$29,S4622,"Cubic","Extrapolate=Linear","MultiX=Average","Skip=True","Sort=True")</f>
        <v>13.703797537619698</v>
      </c>
      <c r="U4622" s="43">
        <f ca="1">_xll.BInterpol('Base CDI'!$H$4:$H$28,'Base CDI'!$I$4:$I$29,S4622,"Cubic","Extrapolate=Linear","MultiX=Average","Skip=True","Sort=True")</f>
        <v>13.689206566347467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50558</v>
      </c>
      <c r="T4623" s="43">
        <f ca="1">_xll.BInterpol('Base CDI'!$H$4:$H$28,'Base CDI'!$J$4:$J$29,S4623,"Cubic","Extrapolate=Linear","MultiX=Average","Skip=True","Sort=True")</f>
        <v>13.70370588235294</v>
      </c>
      <c r="U4623" s="43">
        <f ca="1">_xll.BInterpol('Base CDI'!$H$4:$H$28,'Base CDI'!$I$4:$I$29,S4623,"Cubic","Extrapolate=Linear","MultiX=Average","Skip=True","Sort=True")</f>
        <v>13.689117647058822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50559</v>
      </c>
      <c r="T4624" s="43">
        <f ca="1">_xll.BInterpol('Base CDI'!$H$4:$H$28,'Base CDI'!$J$4:$J$29,S4624,"Cubic","Extrapolate=Linear","MultiX=Average","Skip=True","Sort=True")</f>
        <v>13.703614227086183</v>
      </c>
      <c r="U4624" s="43">
        <f ca="1">_xll.BInterpol('Base CDI'!$H$4:$H$28,'Base CDI'!$I$4:$I$29,S4624,"Cubic","Extrapolate=Linear","MultiX=Average","Skip=True","Sort=True")</f>
        <v>13.689028727770177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50560</v>
      </c>
      <c r="T4625" s="43">
        <f ca="1">_xll.BInterpol('Base CDI'!$H$4:$H$28,'Base CDI'!$J$4:$J$29,S4625,"Cubic","Extrapolate=Linear","MultiX=Average","Skip=True","Sort=True")</f>
        <v>13.703522571819425</v>
      </c>
      <c r="U4625" s="43">
        <f ca="1">_xll.BInterpol('Base CDI'!$H$4:$H$28,'Base CDI'!$I$4:$I$29,S4625,"Cubic","Extrapolate=Linear","MultiX=Average","Skip=True","Sort=True")</f>
        <v>13.68893980848153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50561</v>
      </c>
      <c r="T4626" s="43">
        <f ca="1">_xll.BInterpol('Base CDI'!$H$4:$H$28,'Base CDI'!$J$4:$J$29,S4626,"Cubic","Extrapolate=Linear","MultiX=Average","Skip=True","Sort=True")</f>
        <v>13.703430916552668</v>
      </c>
      <c r="U4626" s="43">
        <f ca="1">_xll.BInterpol('Base CDI'!$H$4:$H$28,'Base CDI'!$I$4:$I$29,S4626,"Cubic","Extrapolate=Linear","MultiX=Average","Skip=True","Sort=True")</f>
        <v>13.688850889192885</v>
      </c>
    </row>
    <row r="4627" spans="16:21" x14ac:dyDescent="0.25">
      <c r="P4627" s="10">
        <v>41241</v>
      </c>
      <c r="Q4627">
        <v>29.50986</v>
      </c>
      <c r="S4627" s="42">
        <f t="shared" ca="1" si="77"/>
        <v>50562</v>
      </c>
      <c r="T4627" s="43">
        <f ca="1">_xll.BInterpol('Base CDI'!$H$4:$H$28,'Base CDI'!$J$4:$J$29,S4627,"Cubic","Extrapolate=Linear","MultiX=Average","Skip=True","Sort=True")</f>
        <v>13.703339261285908</v>
      </c>
      <c r="U4627" s="43">
        <f ca="1">_xll.BInterpol('Base CDI'!$H$4:$H$28,'Base CDI'!$I$4:$I$29,S4627,"Cubic","Extrapolate=Linear","MultiX=Average","Skip=True","Sort=True")</f>
        <v>13.68876196990424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50563</v>
      </c>
      <c r="T4628" s="43">
        <f ca="1">_xll.BInterpol('Base CDI'!$H$4:$H$28,'Base CDI'!$J$4:$J$29,S4628,"Cubic","Extrapolate=Linear","MultiX=Average","Skip=True","Sort=True")</f>
        <v>13.703247606019151</v>
      </c>
      <c r="U4628" s="43">
        <f ca="1">_xll.BInterpol('Base CDI'!$H$4:$H$28,'Base CDI'!$I$4:$I$29,S4628,"Cubic","Extrapolate=Linear","MultiX=Average","Skip=True","Sort=True")</f>
        <v>13.688673050615593</v>
      </c>
    </row>
    <row r="4629" spans="16:21" x14ac:dyDescent="0.25">
      <c r="P4629" s="10">
        <v>41243</v>
      </c>
      <c r="Q4629">
        <v>29.52591</v>
      </c>
      <c r="S4629" s="42">
        <f t="shared" ca="1" si="77"/>
        <v>50564</v>
      </c>
      <c r="T4629" s="43">
        <f ca="1">_xll.BInterpol('Base CDI'!$H$4:$H$28,'Base CDI'!$J$4:$J$29,S4629,"Cubic","Extrapolate=Linear","MultiX=Average","Skip=True","Sort=True")</f>
        <v>13.703155950752393</v>
      </c>
      <c r="U4629" s="43">
        <f ca="1">_xll.BInterpol('Base CDI'!$H$4:$H$28,'Base CDI'!$I$4:$I$29,S4629,"Cubic","Extrapolate=Linear","MultiX=Average","Skip=True","Sort=True")</f>
        <v>13.688584131326948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50565</v>
      </c>
      <c r="T4630" s="43">
        <f ca="1">_xll.BInterpol('Base CDI'!$H$4:$H$28,'Base CDI'!$J$4:$J$29,S4630,"Cubic","Extrapolate=Linear","MultiX=Average","Skip=True","Sort=True")</f>
        <v>13.703064295485635</v>
      </c>
      <c r="U4630" s="43">
        <f ca="1">_xll.BInterpol('Base CDI'!$H$4:$H$28,'Base CDI'!$I$4:$I$29,S4630,"Cubic","Extrapolate=Linear","MultiX=Average","Skip=True","Sort=True")</f>
        <v>13.688495212038303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50566</v>
      </c>
      <c r="T4631" s="43">
        <f ca="1">_xll.BInterpol('Base CDI'!$H$4:$H$28,'Base CDI'!$J$4:$J$29,S4631,"Cubic","Extrapolate=Linear","MultiX=Average","Skip=True","Sort=True")</f>
        <v>13.702972640218878</v>
      </c>
      <c r="U4631" s="43">
        <f ca="1">_xll.BInterpol('Base CDI'!$H$4:$H$28,'Base CDI'!$I$4:$I$29,S4631,"Cubic","Extrapolate=Linear","MultiX=Average","Skip=True","Sort=True")</f>
        <v>13.688406292749656</v>
      </c>
    </row>
    <row r="4632" spans="16:21" x14ac:dyDescent="0.25">
      <c r="P4632" s="10">
        <v>41248</v>
      </c>
      <c r="Q4632">
        <v>29.54992</v>
      </c>
      <c r="S4632" s="42">
        <f t="shared" ca="1" si="77"/>
        <v>50567</v>
      </c>
      <c r="T4632" s="43">
        <f ca="1">_xll.BInterpol('Base CDI'!$H$4:$H$28,'Base CDI'!$J$4:$J$29,S4632,"Cubic","Extrapolate=Linear","MultiX=Average","Skip=True","Sort=True")</f>
        <v>13.70288098495212</v>
      </c>
      <c r="U4632" s="43">
        <f ca="1">_xll.BInterpol('Base CDI'!$H$4:$H$28,'Base CDI'!$I$4:$I$29,S4632,"Cubic","Extrapolate=Linear","MultiX=Average","Skip=True","Sort=True")</f>
        <v>13.688317373461011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50568</v>
      </c>
      <c r="T4633" s="43">
        <f ca="1">_xll.BInterpol('Base CDI'!$H$4:$H$28,'Base CDI'!$J$4:$J$29,S4633,"Cubic","Extrapolate=Linear","MultiX=Average","Skip=True","Sort=True")</f>
        <v>13.702789329685363</v>
      </c>
      <c r="U4633" s="43">
        <f ca="1">_xll.BInterpol('Base CDI'!$H$4:$H$28,'Base CDI'!$I$4:$I$29,S4633,"Cubic","Extrapolate=Linear","MultiX=Average","Skip=True","Sort=True")</f>
        <v>13.688228454172366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50569</v>
      </c>
      <c r="T4634" s="43">
        <f ca="1">_xll.BInterpol('Base CDI'!$H$4:$H$28,'Base CDI'!$J$4:$J$29,S4634,"Cubic","Extrapolate=Linear","MultiX=Average","Skip=True","Sort=True")</f>
        <v>13.702697674418603</v>
      </c>
      <c r="U4634" s="43">
        <f ca="1">_xll.BInterpol('Base CDI'!$H$4:$H$28,'Base CDI'!$I$4:$I$29,S4634,"Cubic","Extrapolate=Linear","MultiX=Average","Skip=True","Sort=True")</f>
        <v>13.688139534883719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50570</v>
      </c>
      <c r="T4635" s="43">
        <f ca="1">_xll.BInterpol('Base CDI'!$H$4:$H$28,'Base CDI'!$J$4:$J$29,S4635,"Cubic","Extrapolate=Linear","MultiX=Average","Skip=True","Sort=True")</f>
        <v>13.702606019151846</v>
      </c>
      <c r="U4635" s="43">
        <f ca="1">_xll.BInterpol('Base CDI'!$H$4:$H$28,'Base CDI'!$I$4:$I$29,S4635,"Cubic","Extrapolate=Linear","MultiX=Average","Skip=True","Sort=True")</f>
        <v>13.688050615595074</v>
      </c>
    </row>
    <row r="4636" spans="16:21" x14ac:dyDescent="0.25">
      <c r="P4636" s="10">
        <v>41254</v>
      </c>
      <c r="Q4636">
        <v>29.58184</v>
      </c>
      <c r="S4636" s="42">
        <f t="shared" ca="1" si="77"/>
        <v>50571</v>
      </c>
      <c r="T4636" s="43">
        <f ca="1">_xll.BInterpol('Base CDI'!$H$4:$H$28,'Base CDI'!$J$4:$J$29,S4636,"Cubic","Extrapolate=Linear","MultiX=Average","Skip=True","Sort=True")</f>
        <v>13.702514363885088</v>
      </c>
      <c r="U4636" s="43">
        <f ca="1">_xll.BInterpol('Base CDI'!$H$4:$H$28,'Base CDI'!$I$4:$I$29,S4636,"Cubic","Extrapolate=Linear","MultiX=Average","Skip=True","Sort=True")</f>
        <v>13.687961696306427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50572</v>
      </c>
      <c r="T4637" s="43">
        <f ca="1">_xll.BInterpol('Base CDI'!$H$4:$H$28,'Base CDI'!$J$4:$J$29,S4637,"Cubic","Extrapolate=Linear","MultiX=Average","Skip=True","Sort=True")</f>
        <v>13.702422708618331</v>
      </c>
      <c r="U4637" s="43">
        <f ca="1">_xll.BInterpol('Base CDI'!$H$4:$H$28,'Base CDI'!$I$4:$I$29,S4637,"Cubic","Extrapolate=Linear","MultiX=Average","Skip=True","Sort=True")</f>
        <v>13.687872777017782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50573</v>
      </c>
      <c r="T4638" s="43">
        <f ca="1">_xll.BInterpol('Base CDI'!$H$4:$H$28,'Base CDI'!$J$4:$J$29,S4638,"Cubic","Extrapolate=Linear","MultiX=Average","Skip=True","Sort=True")</f>
        <v>13.702331053351573</v>
      </c>
      <c r="U4638" s="43">
        <f ca="1">_xll.BInterpol('Base CDI'!$H$4:$H$28,'Base CDI'!$I$4:$I$29,S4638,"Cubic","Extrapolate=Linear","MultiX=Average","Skip=True","Sort=True")</f>
        <v>13.687783857729137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50574</v>
      </c>
      <c r="T4639" s="43">
        <f ca="1">_xll.BInterpol('Base CDI'!$H$4:$H$28,'Base CDI'!$J$4:$J$29,S4639,"Cubic","Extrapolate=Linear","MultiX=Average","Skip=True","Sort=True")</f>
        <v>13.702239398084815</v>
      </c>
      <c r="U4639" s="43">
        <f ca="1">_xll.BInterpol('Base CDI'!$H$4:$H$28,'Base CDI'!$I$4:$I$29,S4639,"Cubic","Extrapolate=Linear","MultiX=Average","Skip=True","Sort=True")</f>
        <v>13.68769493844049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50575</v>
      </c>
      <c r="T4640" s="43">
        <f ca="1">_xll.BInterpol('Base CDI'!$H$4:$H$28,'Base CDI'!$J$4:$J$29,S4640,"Cubic","Extrapolate=Linear","MultiX=Average","Skip=True","Sort=True")</f>
        <v>13.702147742818056</v>
      </c>
      <c r="U4640" s="43">
        <f ca="1">_xll.BInterpol('Base CDI'!$H$4:$H$28,'Base CDI'!$I$4:$I$29,S4640,"Cubic","Extrapolate=Linear","MultiX=Average","Skip=True","Sort=True")</f>
        <v>13.687606019151845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50576</v>
      </c>
      <c r="T4641" s="43">
        <f ca="1">_xll.BInterpol('Base CDI'!$H$4:$H$28,'Base CDI'!$J$4:$J$29,S4641,"Cubic","Extrapolate=Linear","MultiX=Average","Skip=True","Sort=True")</f>
        <v>13.702056087551298</v>
      </c>
      <c r="U4641" s="43">
        <f ca="1">_xll.BInterpol('Base CDI'!$H$4:$H$28,'Base CDI'!$I$4:$I$29,S4641,"Cubic","Extrapolate=Linear","MultiX=Average","Skip=True","Sort=True")</f>
        <v>13.6875170998632</v>
      </c>
    </row>
    <row r="4642" spans="16:21" x14ac:dyDescent="0.25">
      <c r="P4642" s="10">
        <v>41262</v>
      </c>
      <c r="Q4642">
        <v>29.62904</v>
      </c>
      <c r="S4642" s="42">
        <f t="shared" ca="1" si="77"/>
        <v>50577</v>
      </c>
      <c r="T4642" s="43">
        <f ca="1">_xll.BInterpol('Base CDI'!$H$4:$H$28,'Base CDI'!$J$4:$J$29,S4642,"Cubic","Extrapolate=Linear","MultiX=Average","Skip=True","Sort=True")</f>
        <v>13.701964432284541</v>
      </c>
      <c r="U4642" s="43">
        <f ca="1">_xll.BInterpol('Base CDI'!$H$4:$H$28,'Base CDI'!$I$4:$I$29,S4642,"Cubic","Extrapolate=Linear","MultiX=Average","Skip=True","Sort=True")</f>
        <v>13.687428180574553</v>
      </c>
    </row>
    <row r="4643" spans="16:21" x14ac:dyDescent="0.25">
      <c r="P4643" s="10">
        <v>41263</v>
      </c>
      <c r="Q4643">
        <v>29.63682</v>
      </c>
      <c r="S4643" s="42">
        <f t="shared" ca="1" si="77"/>
        <v>50578</v>
      </c>
      <c r="T4643" s="43">
        <f ca="1">_xll.BInterpol('Base CDI'!$H$4:$H$28,'Base CDI'!$J$4:$J$29,S4643,"Cubic","Extrapolate=Linear","MultiX=Average","Skip=True","Sort=True")</f>
        <v>13.701872777017783</v>
      </c>
      <c r="U4643" s="43">
        <f ca="1">_xll.BInterpol('Base CDI'!$H$4:$H$28,'Base CDI'!$I$4:$I$29,S4643,"Cubic","Extrapolate=Linear","MultiX=Average","Skip=True","Sort=True")</f>
        <v>13.687339261285908</v>
      </c>
    </row>
    <row r="4644" spans="16:21" x14ac:dyDescent="0.25">
      <c r="P4644" s="10">
        <v>41264</v>
      </c>
      <c r="Q4644">
        <v>29.64462</v>
      </c>
      <c r="S4644" s="42">
        <f t="shared" ca="1" si="77"/>
        <v>50579</v>
      </c>
      <c r="T4644" s="43">
        <f ca="1">_xll.BInterpol('Base CDI'!$H$4:$H$28,'Base CDI'!$J$4:$J$29,S4644,"Cubic","Extrapolate=Linear","MultiX=Average","Skip=True","Sort=True")</f>
        <v>13.701781121751026</v>
      </c>
      <c r="U4644" s="43">
        <f ca="1">_xll.BInterpol('Base CDI'!$H$4:$H$28,'Base CDI'!$I$4:$I$29,S4644,"Cubic","Extrapolate=Linear","MultiX=Average","Skip=True","Sort=True")</f>
        <v>13.687250341997263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50580</v>
      </c>
      <c r="T4645" s="43">
        <f ca="1">_xll.BInterpol('Base CDI'!$H$4:$H$28,'Base CDI'!$J$4:$J$29,S4645,"Cubic","Extrapolate=Linear","MultiX=Average","Skip=True","Sort=True")</f>
        <v>13.701689466484268</v>
      </c>
      <c r="U4645" s="43">
        <f ca="1">_xll.BInterpol('Base CDI'!$H$4:$H$28,'Base CDI'!$I$4:$I$29,S4645,"Cubic","Extrapolate=Linear","MultiX=Average","Skip=True","Sort=True")</f>
        <v>13.687161422708616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50581</v>
      </c>
      <c r="T4646" s="43">
        <f ca="1">_xll.BInterpol('Base CDI'!$H$4:$H$28,'Base CDI'!$J$4:$J$29,S4646,"Cubic","Extrapolate=Linear","MultiX=Average","Skip=True","Sort=True")</f>
        <v>13.701597811217509</v>
      </c>
      <c r="U4646" s="43">
        <f ca="1">_xll.BInterpol('Base CDI'!$H$4:$H$28,'Base CDI'!$I$4:$I$29,S4646,"Cubic","Extrapolate=Linear","MultiX=Average","Skip=True","Sort=True")</f>
        <v>13.687072503419971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50582</v>
      </c>
      <c r="T4647" s="43">
        <f ca="1">_xll.BInterpol('Base CDI'!$H$4:$H$28,'Base CDI'!$J$4:$J$29,S4647,"Cubic","Extrapolate=Linear","MultiX=Average","Skip=True","Sort=True")</f>
        <v>13.701506155950751</v>
      </c>
      <c r="U4647" s="43">
        <f ca="1">_xll.BInterpol('Base CDI'!$H$4:$H$28,'Base CDI'!$I$4:$I$29,S4647,"Cubic","Extrapolate=Linear","MultiX=Average","Skip=True","Sort=True")</f>
        <v>13.686983584131326</v>
      </c>
    </row>
    <row r="4648" spans="16:21" x14ac:dyDescent="0.25">
      <c r="P4648" s="10">
        <v>41271</v>
      </c>
      <c r="Q4648">
        <v>29.67596</v>
      </c>
      <c r="S4648" s="42">
        <f t="shared" ca="1" si="77"/>
        <v>50583</v>
      </c>
      <c r="T4648" s="43">
        <f ca="1">_xll.BInterpol('Base CDI'!$H$4:$H$28,'Base CDI'!$J$4:$J$29,S4648,"Cubic","Extrapolate=Linear","MultiX=Average","Skip=True","Sort=True")</f>
        <v>13.701414500683994</v>
      </c>
      <c r="U4648" s="43">
        <f ca="1">_xll.BInterpol('Base CDI'!$H$4:$H$28,'Base CDI'!$I$4:$I$29,S4648,"Cubic","Extrapolate=Linear","MultiX=Average","Skip=True","Sort=True")</f>
        <v>13.686894664842679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50584</v>
      </c>
      <c r="T4649" s="43">
        <f ca="1">_xll.BInterpol('Base CDI'!$H$4:$H$28,'Base CDI'!$J$4:$J$29,S4649,"Cubic","Extrapolate=Linear","MultiX=Average","Skip=True","Sort=True")</f>
        <v>13.701322845417236</v>
      </c>
      <c r="U4649" s="43">
        <f ca="1">_xll.BInterpol('Base CDI'!$H$4:$H$28,'Base CDI'!$I$4:$I$29,S4649,"Cubic","Extrapolate=Linear","MultiX=Average","Skip=True","Sort=True")</f>
        <v>13.686805745554034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50585</v>
      </c>
      <c r="T4650" s="43">
        <f ca="1">_xll.BInterpol('Base CDI'!$H$4:$H$28,'Base CDI'!$J$4:$J$29,S4650,"Cubic","Extrapolate=Linear","MultiX=Average","Skip=True","Sort=True")</f>
        <v>13.701231190150478</v>
      </c>
      <c r="U4650" s="43">
        <f ca="1">_xll.BInterpol('Base CDI'!$H$4:$H$28,'Base CDI'!$I$4:$I$29,S4650,"Cubic","Extrapolate=Linear","MultiX=Average","Skip=True","Sort=True")</f>
        <v>13.686716826265389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50586</v>
      </c>
      <c r="T4651" s="43">
        <f ca="1">_xll.BInterpol('Base CDI'!$H$4:$H$28,'Base CDI'!$J$4:$J$29,S4651,"Cubic","Extrapolate=Linear","MultiX=Average","Skip=True","Sort=True")</f>
        <v>13.701139534883721</v>
      </c>
      <c r="U4651" s="43">
        <f ca="1">_xll.BInterpol('Base CDI'!$H$4:$H$28,'Base CDI'!$I$4:$I$29,S4651,"Cubic","Extrapolate=Linear","MultiX=Average","Skip=True","Sort=True")</f>
        <v>13.686627906976742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50587</v>
      </c>
      <c r="T4652" s="43">
        <f ca="1">_xll.BInterpol('Base CDI'!$H$4:$H$28,'Base CDI'!$J$4:$J$29,S4652,"Cubic","Extrapolate=Linear","MultiX=Average","Skip=True","Sort=True")</f>
        <v>13.701047879616963</v>
      </c>
      <c r="U4652" s="43">
        <f ca="1">_xll.BInterpol('Base CDI'!$H$4:$H$28,'Base CDI'!$I$4:$I$29,S4652,"Cubic","Extrapolate=Linear","MultiX=Average","Skip=True","Sort=True")</f>
        <v>13.686538987688097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50588</v>
      </c>
      <c r="T4653" s="43">
        <f ca="1">_xll.BInterpol('Base CDI'!$H$4:$H$28,'Base CDI'!$J$4:$J$29,S4653,"Cubic","Extrapolate=Linear","MultiX=Average","Skip=True","Sort=True")</f>
        <v>13.700956224350204</v>
      </c>
      <c r="U4653" s="43">
        <f ca="1">_xll.BInterpol('Base CDI'!$H$4:$H$28,'Base CDI'!$I$4:$I$29,S4653,"Cubic","Extrapolate=Linear","MultiX=Average","Skip=True","Sort=True")</f>
        <v>13.686450068399452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50589</v>
      </c>
      <c r="T4654" s="43">
        <f ca="1">_xll.BInterpol('Base CDI'!$H$4:$H$28,'Base CDI'!$J$4:$J$29,S4654,"Cubic","Extrapolate=Linear","MultiX=Average","Skip=True","Sort=True")</f>
        <v>13.700864569083446</v>
      </c>
      <c r="U4654" s="43">
        <f ca="1">_xll.BInterpol('Base CDI'!$H$4:$H$28,'Base CDI'!$I$4:$I$29,S4654,"Cubic","Extrapolate=Linear","MultiX=Average","Skip=True","Sort=True")</f>
        <v>13.686361149110805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50590</v>
      </c>
      <c r="T4655" s="43">
        <f ca="1">_xll.BInterpol('Base CDI'!$H$4:$H$28,'Base CDI'!$J$4:$J$29,S4655,"Cubic","Extrapolate=Linear","MultiX=Average","Skip=True","Sort=True")</f>
        <v>13.700772913816689</v>
      </c>
      <c r="U4655" s="43">
        <f ca="1">_xll.BInterpol('Base CDI'!$H$4:$H$28,'Base CDI'!$I$4:$I$29,S4655,"Cubic","Extrapolate=Linear","MultiX=Average","Skip=True","Sort=True")</f>
        <v>13.68627222982216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50591</v>
      </c>
      <c r="T4656" s="43">
        <f ca="1">_xll.BInterpol('Base CDI'!$H$4:$H$28,'Base CDI'!$J$4:$J$29,S4656,"Cubic","Extrapolate=Linear","MultiX=Average","Skip=True","Sort=True")</f>
        <v>13.700681258549931</v>
      </c>
      <c r="U4656" s="43">
        <f ca="1">_xll.BInterpol('Base CDI'!$H$4:$H$28,'Base CDI'!$I$4:$I$29,S4656,"Cubic","Extrapolate=Linear","MultiX=Average","Skip=True","Sort=True")</f>
        <v>13.686183310533513</v>
      </c>
    </row>
    <row r="4657" spans="16:21" x14ac:dyDescent="0.25">
      <c r="P4657" s="10">
        <v>41285</v>
      </c>
      <c r="Q4657">
        <v>29.74689</v>
      </c>
      <c r="S4657" s="42">
        <f t="shared" ca="1" si="77"/>
        <v>50592</v>
      </c>
      <c r="T4657" s="43">
        <f ca="1">_xll.BInterpol('Base CDI'!$H$4:$H$28,'Base CDI'!$J$4:$J$29,S4657,"Cubic","Extrapolate=Linear","MultiX=Average","Skip=True","Sort=True")</f>
        <v>13.700589603283174</v>
      </c>
      <c r="U4657" s="43">
        <f ca="1">_xll.BInterpol('Base CDI'!$H$4:$H$28,'Base CDI'!$I$4:$I$29,S4657,"Cubic","Extrapolate=Linear","MultiX=Average","Skip=True","Sort=True")</f>
        <v>13.686094391244868</v>
      </c>
    </row>
    <row r="4658" spans="16:21" x14ac:dyDescent="0.25">
      <c r="P4658" s="10">
        <v>41288</v>
      </c>
      <c r="Q4658">
        <v>29.75478</v>
      </c>
      <c r="S4658" s="42">
        <f t="shared" ca="1" si="77"/>
        <v>50593</v>
      </c>
      <c r="T4658" s="43">
        <f ca="1">_xll.BInterpol('Base CDI'!$H$4:$H$28,'Base CDI'!$J$4:$J$29,S4658,"Cubic","Extrapolate=Linear","MultiX=Average","Skip=True","Sort=True")</f>
        <v>13.700497948016416</v>
      </c>
      <c r="U4658" s="43">
        <f ca="1">_xll.BInterpol('Base CDI'!$H$4:$H$28,'Base CDI'!$I$4:$I$29,S4658,"Cubic","Extrapolate=Linear","MultiX=Average","Skip=True","Sort=True")</f>
        <v>13.686005471956223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50594</v>
      </c>
      <c r="T4659" s="43">
        <f ca="1">_xll.BInterpol('Base CDI'!$H$4:$H$28,'Base CDI'!$J$4:$J$29,S4659,"Cubic","Extrapolate=Linear","MultiX=Average","Skip=True","Sort=True")</f>
        <v>13.700406292749657</v>
      </c>
      <c r="U4659" s="43">
        <f ca="1">_xll.BInterpol('Base CDI'!$H$4:$H$28,'Base CDI'!$I$4:$I$29,S4659,"Cubic","Extrapolate=Linear","MultiX=Average","Skip=True","Sort=True")</f>
        <v>13.685916552667576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50595</v>
      </c>
      <c r="T4660" s="43">
        <f ca="1">_xll.BInterpol('Base CDI'!$H$4:$H$28,'Base CDI'!$J$4:$J$29,S4660,"Cubic","Extrapolate=Linear","MultiX=Average","Skip=True","Sort=True")</f>
        <v>13.700314637482899</v>
      </c>
      <c r="U4660" s="43">
        <f ca="1">_xll.BInterpol('Base CDI'!$H$4:$H$28,'Base CDI'!$I$4:$I$29,S4660,"Cubic","Extrapolate=Linear","MultiX=Average","Skip=True","Sort=True")</f>
        <v>13.685827633378931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50596</v>
      </c>
      <c r="T4661" s="43">
        <f ca="1">_xll.BInterpol('Base CDI'!$H$4:$H$28,'Base CDI'!$J$4:$J$29,S4661,"Cubic","Extrapolate=Linear","MultiX=Average","Skip=True","Sort=True")</f>
        <v>13.700222982216141</v>
      </c>
      <c r="U4661" s="43">
        <f ca="1">_xll.BInterpol('Base CDI'!$H$4:$H$28,'Base CDI'!$I$4:$I$29,S4661,"Cubic","Extrapolate=Linear","MultiX=Average","Skip=True","Sort=True")</f>
        <v>13.685738714090286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50597</v>
      </c>
      <c r="T4662" s="43">
        <f ca="1">_xll.BInterpol('Base CDI'!$H$4:$H$28,'Base CDI'!$J$4:$J$29,S4662,"Cubic","Extrapolate=Linear","MultiX=Average","Skip=True","Sort=True")</f>
        <v>13.700131326949384</v>
      </c>
      <c r="U4662" s="43">
        <f ca="1">_xll.BInterpol('Base CDI'!$H$4:$H$28,'Base CDI'!$I$4:$I$29,S4662,"Cubic","Extrapolate=Linear","MultiX=Average","Skip=True","Sort=True")</f>
        <v>13.685649794801639</v>
      </c>
    </row>
    <row r="4663" spans="16:21" x14ac:dyDescent="0.25">
      <c r="P4663" s="10">
        <v>41295</v>
      </c>
      <c r="Q4663">
        <v>29.79439</v>
      </c>
      <c r="S4663" s="42">
        <f t="shared" ca="1" si="77"/>
        <v>50598</v>
      </c>
      <c r="T4663" s="43">
        <f ca="1">_xll.BInterpol('Base CDI'!$H$4:$H$28,'Base CDI'!$J$4:$J$29,S4663,"Cubic","Extrapolate=Linear","MultiX=Average","Skip=True","Sort=True")</f>
        <v>13.700039671682626</v>
      </c>
      <c r="U4663" s="43">
        <f ca="1">_xll.BInterpol('Base CDI'!$H$4:$H$28,'Base CDI'!$I$4:$I$29,S4663,"Cubic","Extrapolate=Linear","MultiX=Average","Skip=True","Sort=True")</f>
        <v>13.685560875512994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50599</v>
      </c>
      <c r="T4664" s="43">
        <f ca="1">_xll.BInterpol('Base CDI'!$H$4:$H$28,'Base CDI'!$J$4:$J$29,S4664,"Cubic","Extrapolate=Linear","MultiX=Average","Skip=True","Sort=True")</f>
        <v>13.699948016415869</v>
      </c>
      <c r="U4664" s="43">
        <f ca="1">_xll.BInterpol('Base CDI'!$H$4:$H$28,'Base CDI'!$I$4:$I$29,S4664,"Cubic","Extrapolate=Linear","MultiX=Average","Skip=True","Sort=True")</f>
        <v>13.685471956224349</v>
      </c>
    </row>
    <row r="4665" spans="16:21" x14ac:dyDescent="0.25">
      <c r="P4665" s="10">
        <v>41297</v>
      </c>
      <c r="Q4665">
        <v>29.81024</v>
      </c>
      <c r="S4665" s="42">
        <f t="shared" ca="1" si="77"/>
        <v>50600</v>
      </c>
      <c r="T4665" s="43">
        <f ca="1">_xll.BInterpol('Base CDI'!$H$4:$H$28,'Base CDI'!$J$4:$J$29,S4665,"Cubic","Extrapolate=Linear","MultiX=Average","Skip=True","Sort=True")</f>
        <v>13.699856361149109</v>
      </c>
      <c r="U4665" s="43">
        <f ca="1">_xll.BInterpol('Base CDI'!$H$4:$H$28,'Base CDI'!$I$4:$I$29,S4665,"Cubic","Extrapolate=Linear","MultiX=Average","Skip=True","Sort=True")</f>
        <v>13.685383036935702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50601</v>
      </c>
      <c r="T4666" s="43">
        <f ca="1">_xll.BInterpol('Base CDI'!$H$4:$H$28,'Base CDI'!$J$4:$J$29,S4666,"Cubic","Extrapolate=Linear","MultiX=Average","Skip=True","Sort=True")</f>
        <v>13.699764705882352</v>
      </c>
      <c r="U4666" s="43">
        <f ca="1">_xll.BInterpol('Base CDI'!$H$4:$H$28,'Base CDI'!$I$4:$I$29,S4666,"Cubic","Extrapolate=Linear","MultiX=Average","Skip=True","Sort=True")</f>
        <v>13.685294117647057</v>
      </c>
    </row>
    <row r="4667" spans="16:21" x14ac:dyDescent="0.25">
      <c r="P4667" s="10">
        <v>41299</v>
      </c>
      <c r="Q4667">
        <v>29.8261</v>
      </c>
      <c r="S4667" s="42">
        <f t="shared" ca="1" si="77"/>
        <v>50602</v>
      </c>
      <c r="T4667" s="43">
        <f ca="1">_xll.BInterpol('Base CDI'!$H$4:$H$28,'Base CDI'!$J$4:$J$29,S4667,"Cubic","Extrapolate=Linear","MultiX=Average","Skip=True","Sort=True")</f>
        <v>13.699673050615594</v>
      </c>
      <c r="U4667" s="43">
        <f ca="1">_xll.BInterpol('Base CDI'!$H$4:$H$28,'Base CDI'!$I$4:$I$29,S4667,"Cubic","Extrapolate=Linear","MultiX=Average","Skip=True","Sort=True")</f>
        <v>13.685205198358412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50603</v>
      </c>
      <c r="T4668" s="43">
        <f ca="1">_xll.BInterpol('Base CDI'!$H$4:$H$28,'Base CDI'!$J$4:$J$29,S4668,"Cubic","Extrapolate=Linear","MultiX=Average","Skip=True","Sort=True")</f>
        <v>13.699581395348837</v>
      </c>
      <c r="U4668" s="43">
        <f ca="1">_xll.BInterpol('Base CDI'!$H$4:$H$28,'Base CDI'!$I$4:$I$29,S4668,"Cubic","Extrapolate=Linear","MultiX=Average","Skip=True","Sort=True")</f>
        <v>13.685116279069765</v>
      </c>
    </row>
    <row r="4669" spans="16:21" x14ac:dyDescent="0.25">
      <c r="P4669" s="10">
        <v>41303</v>
      </c>
      <c r="Q4669">
        <v>29.84198</v>
      </c>
      <c r="S4669" s="42">
        <f t="shared" ca="1" si="77"/>
        <v>50604</v>
      </c>
      <c r="T4669" s="43">
        <f ca="1">_xll.BInterpol('Base CDI'!$H$4:$H$28,'Base CDI'!$J$4:$J$29,S4669,"Cubic","Extrapolate=Linear","MultiX=Average","Skip=True","Sort=True")</f>
        <v>13.699489740082079</v>
      </c>
      <c r="U4669" s="43">
        <f ca="1">_xll.BInterpol('Base CDI'!$H$4:$H$28,'Base CDI'!$I$4:$I$29,S4669,"Cubic","Extrapolate=Linear","MultiX=Average","Skip=True","Sort=True")</f>
        <v>13.68502735978112</v>
      </c>
    </row>
    <row r="4670" spans="16:21" x14ac:dyDescent="0.25">
      <c r="P4670" s="10">
        <v>41304</v>
      </c>
      <c r="Q4670">
        <v>29.84994</v>
      </c>
      <c r="S4670" s="42">
        <f t="shared" ca="1" si="77"/>
        <v>50605</v>
      </c>
      <c r="T4670" s="43">
        <f ca="1">_xll.BInterpol('Base CDI'!$H$4:$H$28,'Base CDI'!$J$4:$J$29,S4670,"Cubic","Extrapolate=Linear","MultiX=Average","Skip=True","Sort=True")</f>
        <v>13.699398084815321</v>
      </c>
      <c r="U4670" s="43">
        <f ca="1">_xll.BInterpol('Base CDI'!$H$4:$H$28,'Base CDI'!$I$4:$I$29,S4670,"Cubic","Extrapolate=Linear","MultiX=Average","Skip=True","Sort=True")</f>
        <v>13.684938440492475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50606</v>
      </c>
      <c r="T4671" s="43">
        <f ca="1">_xll.BInterpol('Base CDI'!$H$4:$H$28,'Base CDI'!$J$4:$J$29,S4671,"Cubic","Extrapolate=Linear","MultiX=Average","Skip=True","Sort=True")</f>
        <v>13.699306429548564</v>
      </c>
      <c r="U4671" s="43">
        <f ca="1">_xll.BInterpol('Base CDI'!$H$4:$H$28,'Base CDI'!$I$4:$I$29,S4671,"Cubic","Extrapolate=Linear","MultiX=Average","Skip=True","Sort=True")</f>
        <v>13.684849521203828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50607</v>
      </c>
      <c r="T4672" s="43">
        <f ca="1">_xll.BInterpol('Base CDI'!$H$4:$H$28,'Base CDI'!$J$4:$J$29,S4672,"Cubic","Extrapolate=Linear","MultiX=Average","Skip=True","Sort=True")</f>
        <v>13.699214774281804</v>
      </c>
      <c r="U4672" s="43">
        <f ca="1">_xll.BInterpol('Base CDI'!$H$4:$H$28,'Base CDI'!$I$4:$I$29,S4672,"Cubic","Extrapolate=Linear","MultiX=Average","Skip=True","Sort=True")</f>
        <v>13.684760601915183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50608</v>
      </c>
      <c r="T4673" s="43">
        <f ca="1">_xll.BInterpol('Base CDI'!$H$4:$H$28,'Base CDI'!$J$4:$J$29,S4673,"Cubic","Extrapolate=Linear","MultiX=Average","Skip=True","Sort=True")</f>
        <v>13.699123119015047</v>
      </c>
      <c r="U4673" s="43">
        <f ca="1">_xll.BInterpol('Base CDI'!$H$4:$H$28,'Base CDI'!$I$4:$I$29,S4673,"Cubic","Extrapolate=Linear","MultiX=Average","Skip=True","Sort=True")</f>
        <v>13.684671682626538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50609</v>
      </c>
      <c r="T4674" s="43">
        <f ca="1">_xll.BInterpol('Base CDI'!$H$4:$H$28,'Base CDI'!$J$4:$J$29,S4674,"Cubic","Extrapolate=Linear","MultiX=Average","Skip=True","Sort=True")</f>
        <v>13.699031463748289</v>
      </c>
      <c r="U4674" s="43">
        <f ca="1">_xll.BInterpol('Base CDI'!$H$4:$H$28,'Base CDI'!$I$4:$I$29,S4674,"Cubic","Extrapolate=Linear","MultiX=Average","Skip=True","Sort=True")</f>
        <v>13.684582763337891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50610</v>
      </c>
      <c r="T4675" s="43">
        <f ca="1">_xll.BInterpol('Base CDI'!$H$4:$H$28,'Base CDI'!$J$4:$J$29,S4675,"Cubic","Extrapolate=Linear","MultiX=Average","Skip=True","Sort=True")</f>
        <v>13.698939808481532</v>
      </c>
      <c r="U4675" s="43">
        <f ca="1">_xll.BInterpol('Base CDI'!$H$4:$H$28,'Base CDI'!$I$4:$I$29,S4675,"Cubic","Extrapolate=Linear","MultiX=Average","Skip=True","Sort=True")</f>
        <v>13.684493844049246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50611</v>
      </c>
      <c r="T4676" s="43">
        <f ca="1">_xll.BInterpol('Base CDI'!$H$4:$H$28,'Base CDI'!$J$4:$J$29,S4676,"Cubic","Extrapolate=Linear","MultiX=Average","Skip=True","Sort=True")</f>
        <v>13.698848153214774</v>
      </c>
      <c r="U4676" s="43">
        <f ca="1">_xll.BInterpol('Base CDI'!$H$4:$H$28,'Base CDI'!$I$4:$I$29,S4676,"Cubic","Extrapolate=Linear","MultiX=Average","Skip=True","Sort=True")</f>
        <v>13.684404924760601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50612</v>
      </c>
      <c r="T4677" s="43">
        <f ca="1">_xll.BInterpol('Base CDI'!$H$4:$H$28,'Base CDI'!$J$4:$J$29,S4677,"Cubic","Extrapolate=Linear","MultiX=Average","Skip=True","Sort=True")</f>
        <v>13.698756497948017</v>
      </c>
      <c r="U4677" s="43">
        <f ca="1">_xll.BInterpol('Base CDI'!$H$4:$H$28,'Base CDI'!$I$4:$I$29,S4677,"Cubic","Extrapolate=Linear","MultiX=Average","Skip=True","Sort=True")</f>
        <v>13.684316005471954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50613</v>
      </c>
      <c r="T4678" s="43">
        <f ca="1">_xll.BInterpol('Base CDI'!$H$4:$H$28,'Base CDI'!$J$4:$J$29,S4678,"Cubic","Extrapolate=Linear","MultiX=Average","Skip=True","Sort=True")</f>
        <v>13.698664842681257</v>
      </c>
      <c r="U4678" s="43">
        <f ca="1">_xll.BInterpol('Base CDI'!$H$4:$H$28,'Base CDI'!$I$4:$I$29,S4678,"Cubic","Extrapolate=Linear","MultiX=Average","Skip=True","Sort=True")</f>
        <v>13.684227086183309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50614</v>
      </c>
      <c r="T4679" s="43">
        <f ca="1">_xll.BInterpol('Base CDI'!$H$4:$H$28,'Base CDI'!$J$4:$J$29,S4679,"Cubic","Extrapolate=Linear","MultiX=Average","Skip=True","Sort=True")</f>
        <v>13.6985731874145</v>
      </c>
      <c r="U4679" s="43">
        <f ca="1">_xll.BInterpol('Base CDI'!$H$4:$H$28,'Base CDI'!$I$4:$I$29,S4679,"Cubic","Extrapolate=Linear","MultiX=Average","Skip=True","Sort=True")</f>
        <v>13.684138166894662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50615</v>
      </c>
      <c r="T4680" s="43">
        <f ca="1">_xll.BInterpol('Base CDI'!$H$4:$H$28,'Base CDI'!$J$4:$J$29,S4680,"Cubic","Extrapolate=Linear","MultiX=Average","Skip=True","Sort=True")</f>
        <v>13.698481532147742</v>
      </c>
      <c r="U4680" s="43">
        <f ca="1">_xll.BInterpol('Base CDI'!$H$4:$H$28,'Base CDI'!$I$4:$I$29,S4680,"Cubic","Extrapolate=Linear","MultiX=Average","Skip=True","Sort=True")</f>
        <v>13.684049247606017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50616</v>
      </c>
      <c r="T4681" s="43">
        <f ca="1">_xll.BInterpol('Base CDI'!$H$4:$H$28,'Base CDI'!$J$4:$J$29,S4681,"Cubic","Extrapolate=Linear","MultiX=Average","Skip=True","Sort=True")</f>
        <v>13.698389876880984</v>
      </c>
      <c r="U4681" s="43">
        <f ca="1">_xll.BInterpol('Base CDI'!$H$4:$H$28,'Base CDI'!$I$4:$I$29,S4681,"Cubic","Extrapolate=Linear","MultiX=Average","Skip=True","Sort=True")</f>
        <v>13.683960328317372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50617</v>
      </c>
      <c r="T4682" s="43">
        <f ca="1">_xll.BInterpol('Base CDI'!$H$4:$H$28,'Base CDI'!$J$4:$J$29,S4682,"Cubic","Extrapolate=Linear","MultiX=Average","Skip=True","Sort=True")</f>
        <v>13.698298221614227</v>
      </c>
      <c r="U4682" s="43">
        <f ca="1">_xll.BInterpol('Base CDI'!$H$4:$H$28,'Base CDI'!$I$4:$I$29,S4682,"Cubic","Extrapolate=Linear","MultiX=Average","Skip=True","Sort=True")</f>
        <v>13.683871409028725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50618</v>
      </c>
      <c r="T4683" s="43">
        <f ca="1">_xll.BInterpol('Base CDI'!$H$4:$H$28,'Base CDI'!$J$4:$J$29,S4683,"Cubic","Extrapolate=Linear","MultiX=Average","Skip=True","Sort=True")</f>
        <v>13.698206566347469</v>
      </c>
      <c r="U4683" s="43">
        <f ca="1">_xll.BInterpol('Base CDI'!$H$4:$H$28,'Base CDI'!$I$4:$I$29,S4683,"Cubic","Extrapolate=Linear","MultiX=Average","Skip=True","Sort=True")</f>
        <v>13.68378248974008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50619</v>
      </c>
      <c r="T4684" s="43">
        <f ca="1">_xll.BInterpol('Base CDI'!$H$4:$H$28,'Base CDI'!$J$4:$J$29,S4684,"Cubic","Extrapolate=Linear","MultiX=Average","Skip=True","Sort=True")</f>
        <v>13.69811491108071</v>
      </c>
      <c r="U4684" s="43">
        <f ca="1">_xll.BInterpol('Base CDI'!$H$4:$H$28,'Base CDI'!$I$4:$I$29,S4684,"Cubic","Extrapolate=Linear","MultiX=Average","Skip=True","Sort=True")</f>
        <v>13.683693570451435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50620</v>
      </c>
      <c r="T4685" s="43">
        <f ca="1">_xll.BInterpol('Base CDI'!$H$4:$H$28,'Base CDI'!$J$4:$J$29,S4685,"Cubic","Extrapolate=Linear","MultiX=Average","Skip=True","Sort=True")</f>
        <v>13.698023255813952</v>
      </c>
      <c r="U4685" s="43">
        <f ca="1">_xll.BInterpol('Base CDI'!$H$4:$H$28,'Base CDI'!$I$4:$I$29,S4685,"Cubic","Extrapolate=Linear","MultiX=Average","Skip=True","Sort=True")</f>
        <v>13.683604651162788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50621</v>
      </c>
      <c r="T4686" s="43">
        <f ca="1">_xll.BInterpol('Base CDI'!$H$4:$H$28,'Base CDI'!$J$4:$J$29,S4686,"Cubic","Extrapolate=Linear","MultiX=Average","Skip=True","Sort=True")</f>
        <v>13.697931600547195</v>
      </c>
      <c r="U4686" s="43">
        <f ca="1">_xll.BInterpol('Base CDI'!$H$4:$H$28,'Base CDI'!$I$4:$I$29,S4686,"Cubic","Extrapolate=Linear","MultiX=Average","Skip=True","Sort=True")</f>
        <v>13.683515731874143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50622</v>
      </c>
      <c r="T4687" s="43">
        <f ca="1">_xll.BInterpol('Base CDI'!$H$4:$H$28,'Base CDI'!$J$4:$J$29,S4687,"Cubic","Extrapolate=Linear","MultiX=Average","Skip=True","Sort=True")</f>
        <v>13.697839945280437</v>
      </c>
      <c r="U4687" s="43">
        <f ca="1">_xll.BInterpol('Base CDI'!$H$4:$H$28,'Base CDI'!$I$4:$I$29,S4687,"Cubic","Extrapolate=Linear","MultiX=Average","Skip=True","Sort=True")</f>
        <v>13.683426812585498</v>
      </c>
    </row>
    <row r="4688" spans="16:21" x14ac:dyDescent="0.25">
      <c r="P4688" s="10">
        <v>41332</v>
      </c>
      <c r="Q4688">
        <v>29.99363</v>
      </c>
      <c r="S4688" s="42">
        <f t="shared" ca="1" si="78"/>
        <v>50623</v>
      </c>
      <c r="T4688" s="43">
        <f ca="1">_xll.BInterpol('Base CDI'!$H$4:$H$28,'Base CDI'!$J$4:$J$29,S4688,"Cubic","Extrapolate=Linear","MultiX=Average","Skip=True","Sort=True")</f>
        <v>13.69774829001368</v>
      </c>
      <c r="U4688" s="43">
        <f ca="1">_xll.BInterpol('Base CDI'!$H$4:$H$28,'Base CDI'!$I$4:$I$29,S4688,"Cubic","Extrapolate=Linear","MultiX=Average","Skip=True","Sort=True")</f>
        <v>13.683337893296851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50624</v>
      </c>
      <c r="T4689" s="43">
        <f ca="1">_xll.BInterpol('Base CDI'!$H$4:$H$28,'Base CDI'!$J$4:$J$29,S4689,"Cubic","Extrapolate=Linear","MultiX=Average","Skip=True","Sort=True")</f>
        <v>13.697656634746922</v>
      </c>
      <c r="U4689" s="43">
        <f ca="1">_xll.BInterpol('Base CDI'!$H$4:$H$28,'Base CDI'!$I$4:$I$29,S4689,"Cubic","Extrapolate=Linear","MultiX=Average","Skip=True","Sort=True")</f>
        <v>13.683248974008206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50625</v>
      </c>
      <c r="T4690" s="43">
        <f ca="1">_xll.BInterpol('Base CDI'!$H$4:$H$28,'Base CDI'!$J$4:$J$29,S4690,"Cubic","Extrapolate=Linear","MultiX=Average","Skip=True","Sort=True")</f>
        <v>13.697564979480163</v>
      </c>
      <c r="U4690" s="43">
        <f ca="1">_xll.BInterpol('Base CDI'!$H$4:$H$28,'Base CDI'!$I$4:$I$29,S4690,"Cubic","Extrapolate=Linear","MultiX=Average","Skip=True","Sort=True")</f>
        <v>13.683160054719561</v>
      </c>
    </row>
    <row r="4691" spans="16:21" x14ac:dyDescent="0.25">
      <c r="P4691" s="10">
        <v>41337</v>
      </c>
      <c r="Q4691">
        <v>30.01773</v>
      </c>
      <c r="S4691" s="42">
        <f t="shared" ca="1" si="78"/>
        <v>50626</v>
      </c>
      <c r="T4691" s="43">
        <f ca="1">_xll.BInterpol('Base CDI'!$H$4:$H$28,'Base CDI'!$J$4:$J$29,S4691,"Cubic","Extrapolate=Linear","MultiX=Average","Skip=True","Sort=True")</f>
        <v>13.697473324213405</v>
      </c>
      <c r="U4691" s="43">
        <f ca="1">_xll.BInterpol('Base CDI'!$H$4:$H$28,'Base CDI'!$I$4:$I$29,S4691,"Cubic","Extrapolate=Linear","MultiX=Average","Skip=True","Sort=True")</f>
        <v>13.683071135430914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50627</v>
      </c>
      <c r="T4692" s="43">
        <f ca="1">_xll.BInterpol('Base CDI'!$H$4:$H$28,'Base CDI'!$J$4:$J$29,S4692,"Cubic","Extrapolate=Linear","MultiX=Average","Skip=True","Sort=True")</f>
        <v>13.697381668946647</v>
      </c>
      <c r="U4692" s="43">
        <f ca="1">_xll.BInterpol('Base CDI'!$H$4:$H$28,'Base CDI'!$I$4:$I$29,S4692,"Cubic","Extrapolate=Linear","MultiX=Average","Skip=True","Sort=True")</f>
        <v>13.682982216142269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50628</v>
      </c>
      <c r="T4693" s="43">
        <f ca="1">_xll.BInterpol('Base CDI'!$H$4:$H$28,'Base CDI'!$J$4:$J$29,S4693,"Cubic","Extrapolate=Linear","MultiX=Average","Skip=True","Sort=True")</f>
        <v>13.69729001367989</v>
      </c>
      <c r="U4693" s="43">
        <f ca="1">_xll.BInterpol('Base CDI'!$H$4:$H$28,'Base CDI'!$I$4:$I$29,S4693,"Cubic","Extrapolate=Linear","MultiX=Average","Skip=True","Sort=True")</f>
        <v>13.682893296853624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50629</v>
      </c>
      <c r="T4694" s="43">
        <f ca="1">_xll.BInterpol('Base CDI'!$H$4:$H$28,'Base CDI'!$J$4:$J$29,S4694,"Cubic","Extrapolate=Linear","MultiX=Average","Skip=True","Sort=True")</f>
        <v>13.697198358413132</v>
      </c>
      <c r="U4694" s="43">
        <f ca="1">_xll.BInterpol('Base CDI'!$H$4:$H$28,'Base CDI'!$I$4:$I$29,S4694,"Cubic","Extrapolate=Linear","MultiX=Average","Skip=True","Sort=True")</f>
        <v>13.682804377564977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50630</v>
      </c>
      <c r="T4695" s="43">
        <f ca="1">_xll.BInterpol('Base CDI'!$H$4:$H$28,'Base CDI'!$J$4:$J$29,S4695,"Cubic","Extrapolate=Linear","MultiX=Average","Skip=True","Sort=True")</f>
        <v>13.697106703146375</v>
      </c>
      <c r="U4695" s="43">
        <f ca="1">_xll.BInterpol('Base CDI'!$H$4:$H$28,'Base CDI'!$I$4:$I$29,S4695,"Cubic","Extrapolate=Linear","MultiX=Average","Skip=True","Sort=True")</f>
        <v>13.682715458276332</v>
      </c>
    </row>
    <row r="4696" spans="16:21" x14ac:dyDescent="0.25">
      <c r="P4696" s="10">
        <v>41344</v>
      </c>
      <c r="Q4696">
        <v>30.05799</v>
      </c>
      <c r="S4696" s="42">
        <f t="shared" ca="1" si="78"/>
        <v>50631</v>
      </c>
      <c r="T4696" s="43">
        <f ca="1">_xll.BInterpol('Base CDI'!$H$4:$H$28,'Base CDI'!$J$4:$J$29,S4696,"Cubic","Extrapolate=Linear","MultiX=Average","Skip=True","Sort=True")</f>
        <v>13.697015047879617</v>
      </c>
      <c r="U4696" s="43">
        <f ca="1">_xll.BInterpol('Base CDI'!$H$4:$H$28,'Base CDI'!$I$4:$I$29,S4696,"Cubic","Extrapolate=Linear","MultiX=Average","Skip=True","Sort=True")</f>
        <v>13.682626538987687</v>
      </c>
    </row>
    <row r="4697" spans="16:21" x14ac:dyDescent="0.25">
      <c r="P4697" s="10">
        <v>41345</v>
      </c>
      <c r="Q4697">
        <v>30.06606</v>
      </c>
      <c r="S4697" s="42">
        <f t="shared" ca="1" si="78"/>
        <v>50632</v>
      </c>
      <c r="T4697" s="43">
        <f ca="1">_xll.BInterpol('Base CDI'!$H$4:$H$28,'Base CDI'!$J$4:$J$29,S4697,"Cubic","Extrapolate=Linear","MultiX=Average","Skip=True","Sort=True")</f>
        <v>13.696923392612858</v>
      </c>
      <c r="U4697" s="43">
        <f ca="1">_xll.BInterpol('Base CDI'!$H$4:$H$28,'Base CDI'!$I$4:$I$29,S4697,"Cubic","Extrapolate=Linear","MultiX=Average","Skip=True","Sort=True")</f>
        <v>13.68253761969904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50633</v>
      </c>
      <c r="T4698" s="43">
        <f ca="1">_xll.BInterpol('Base CDI'!$H$4:$H$28,'Base CDI'!$J$4:$J$29,S4698,"Cubic","Extrapolate=Linear","MultiX=Average","Skip=True","Sort=True")</f>
        <v>13.6968317373461</v>
      </c>
      <c r="U4698" s="43">
        <f ca="1">_xll.BInterpol('Base CDI'!$H$4:$H$28,'Base CDI'!$I$4:$I$29,S4698,"Cubic","Extrapolate=Linear","MultiX=Average","Skip=True","Sort=True")</f>
        <v>13.682448700410395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50634</v>
      </c>
      <c r="T4699" s="43">
        <f ca="1">_xll.BInterpol('Base CDI'!$H$4:$H$28,'Base CDI'!$J$4:$J$29,S4699,"Cubic","Extrapolate=Linear","MultiX=Average","Skip=True","Sort=True")</f>
        <v>13.696740082079343</v>
      </c>
      <c r="U4699" s="43">
        <f ca="1">_xll.BInterpol('Base CDI'!$H$4:$H$28,'Base CDI'!$I$4:$I$29,S4699,"Cubic","Extrapolate=Linear","MultiX=Average","Skip=True","Sort=True")</f>
        <v>13.682359781121749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50635</v>
      </c>
      <c r="T4700" s="43">
        <f ca="1">_xll.BInterpol('Base CDI'!$H$4:$H$28,'Base CDI'!$J$4:$J$29,S4700,"Cubic","Extrapolate=Linear","MultiX=Average","Skip=True","Sort=True")</f>
        <v>13.696648426812585</v>
      </c>
      <c r="U4700" s="43">
        <f ca="1">_xll.BInterpol('Base CDI'!$H$4:$H$28,'Base CDI'!$I$4:$I$29,S4700,"Cubic","Extrapolate=Linear","MultiX=Average","Skip=True","Sort=True")</f>
        <v>13.682270861833103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50636</v>
      </c>
      <c r="T4701" s="43">
        <f ca="1">_xll.BInterpol('Base CDI'!$H$4:$H$28,'Base CDI'!$J$4:$J$29,S4701,"Cubic","Extrapolate=Linear","MultiX=Average","Skip=True","Sort=True")</f>
        <v>13.696556771545827</v>
      </c>
      <c r="U4701" s="43">
        <f ca="1">_xll.BInterpol('Base CDI'!$H$4:$H$28,'Base CDI'!$I$4:$I$29,S4701,"Cubic","Extrapolate=Linear","MultiX=Average","Skip=True","Sort=True")</f>
        <v>13.682181942544458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50637</v>
      </c>
      <c r="T4702" s="43">
        <f ca="1">_xll.BInterpol('Base CDI'!$H$4:$H$28,'Base CDI'!$J$4:$J$29,S4702,"Cubic","Extrapolate=Linear","MultiX=Average","Skip=True","Sort=True")</f>
        <v>13.69646511627907</v>
      </c>
      <c r="U4702" s="43">
        <f ca="1">_xll.BInterpol('Base CDI'!$H$4:$H$28,'Base CDI'!$I$4:$I$29,S4702,"Cubic","Extrapolate=Linear","MultiX=Average","Skip=True","Sort=True")</f>
        <v>13.682093023255812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50638</v>
      </c>
      <c r="T4703" s="43">
        <f ca="1">_xll.BInterpol('Base CDI'!$H$4:$H$28,'Base CDI'!$J$4:$J$29,S4703,"Cubic","Extrapolate=Linear","MultiX=Average","Skip=True","Sort=True")</f>
        <v>13.69637346101231</v>
      </c>
      <c r="U4703" s="43">
        <f ca="1">_xll.BInterpol('Base CDI'!$H$4:$H$28,'Base CDI'!$I$4:$I$29,S4703,"Cubic","Extrapolate=Linear","MultiX=Average","Skip=True","Sort=True")</f>
        <v>13.682004103967166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50639</v>
      </c>
      <c r="T4704" s="43">
        <f ca="1">_xll.BInterpol('Base CDI'!$H$4:$H$28,'Base CDI'!$J$4:$J$29,S4704,"Cubic","Extrapolate=Linear","MultiX=Average","Skip=True","Sort=True")</f>
        <v>13.696281805745553</v>
      </c>
      <c r="U4704" s="43">
        <f ca="1">_xll.BInterpol('Base CDI'!$H$4:$H$28,'Base CDI'!$I$4:$I$29,S4704,"Cubic","Extrapolate=Linear","MultiX=Average","Skip=True","Sort=True")</f>
        <v>13.681915184678521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50640</v>
      </c>
      <c r="T4705" s="43">
        <f ca="1">_xll.BInterpol('Base CDI'!$H$4:$H$28,'Base CDI'!$J$4:$J$29,S4705,"Cubic","Extrapolate=Linear","MultiX=Average","Skip=True","Sort=True")</f>
        <v>13.696190150478795</v>
      </c>
      <c r="U4705" s="43">
        <f ca="1">_xll.BInterpol('Base CDI'!$H$4:$H$28,'Base CDI'!$I$4:$I$29,S4705,"Cubic","Extrapolate=Linear","MultiX=Average","Skip=True","Sort=True")</f>
        <v>13.681826265389875</v>
      </c>
    </row>
    <row r="4706" spans="16:21" x14ac:dyDescent="0.25">
      <c r="P4706" s="10">
        <v>41358</v>
      </c>
      <c r="Q4706">
        <v>30.13869</v>
      </c>
      <c r="S4706" s="42">
        <f t="shared" ca="1" si="78"/>
        <v>50641</v>
      </c>
      <c r="T4706" s="43">
        <f ca="1">_xll.BInterpol('Base CDI'!$H$4:$H$28,'Base CDI'!$J$4:$J$29,S4706,"Cubic","Extrapolate=Linear","MultiX=Average","Skip=True","Sort=True")</f>
        <v>13.696098495212038</v>
      </c>
      <c r="U4706" s="43">
        <f ca="1">_xll.BInterpol('Base CDI'!$H$4:$H$28,'Base CDI'!$I$4:$I$29,S4706,"Cubic","Extrapolate=Linear","MultiX=Average","Skip=True","Sort=True")</f>
        <v>13.681737346101229</v>
      </c>
    </row>
    <row r="4707" spans="16:21" x14ac:dyDescent="0.25">
      <c r="P4707" s="10">
        <v>41359</v>
      </c>
      <c r="Q4707">
        <v>30.14677</v>
      </c>
      <c r="S4707" s="42">
        <f t="shared" ca="1" si="78"/>
        <v>50642</v>
      </c>
      <c r="T4707" s="43">
        <f ca="1">_xll.BInterpol('Base CDI'!$H$4:$H$28,'Base CDI'!$J$4:$J$29,S4707,"Cubic","Extrapolate=Linear","MultiX=Average","Skip=True","Sort=True")</f>
        <v>13.69600683994528</v>
      </c>
      <c r="U4707" s="43">
        <f ca="1">_xll.BInterpol('Base CDI'!$H$4:$H$28,'Base CDI'!$I$4:$I$29,S4707,"Cubic","Extrapolate=Linear","MultiX=Average","Skip=True","Sort=True")</f>
        <v>13.681648426812584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50643</v>
      </c>
      <c r="T4708" s="43">
        <f ca="1">_xll.BInterpol('Base CDI'!$H$4:$H$28,'Base CDI'!$J$4:$J$29,S4708,"Cubic","Extrapolate=Linear","MultiX=Average","Skip=True","Sort=True")</f>
        <v>13.695915184678523</v>
      </c>
      <c r="U4708" s="43">
        <f ca="1">_xll.BInterpol('Base CDI'!$H$4:$H$28,'Base CDI'!$I$4:$I$29,S4708,"Cubic","Extrapolate=Linear","MultiX=Average","Skip=True","Sort=True")</f>
        <v>13.681559507523938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50644</v>
      </c>
      <c r="T4709" s="43">
        <f ca="1">_xll.BInterpol('Base CDI'!$H$4:$H$28,'Base CDI'!$J$4:$J$29,S4709,"Cubic","Extrapolate=Linear","MultiX=Average","Skip=True","Sort=True")</f>
        <v>13.695823529411763</v>
      </c>
      <c r="U4709" s="43">
        <f ca="1">_xll.BInterpol('Base CDI'!$H$4:$H$28,'Base CDI'!$I$4:$I$29,S4709,"Cubic","Extrapolate=Linear","MultiX=Average","Skip=True","Sort=True")</f>
        <v>13.681470588235292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50645</v>
      </c>
      <c r="T4710" s="43">
        <f ca="1">_xll.BInterpol('Base CDI'!$H$4:$H$28,'Base CDI'!$J$4:$J$29,S4710,"Cubic","Extrapolate=Linear","MultiX=Average","Skip=True","Sort=True")</f>
        <v>13.695731874145006</v>
      </c>
      <c r="U4710" s="43">
        <f ca="1">_xll.BInterpol('Base CDI'!$H$4:$H$28,'Base CDI'!$I$4:$I$29,S4710,"Cubic","Extrapolate=Linear","MultiX=Average","Skip=True","Sort=True")</f>
        <v>13.681381668946647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50646</v>
      </c>
      <c r="T4711" s="43">
        <f ca="1">_xll.BInterpol('Base CDI'!$H$4:$H$28,'Base CDI'!$J$4:$J$29,S4711,"Cubic","Extrapolate=Linear","MultiX=Average","Skip=True","Sort=True")</f>
        <v>13.695640218878248</v>
      </c>
      <c r="U4711" s="43">
        <f ca="1">_xll.BInterpol('Base CDI'!$H$4:$H$28,'Base CDI'!$I$4:$I$29,S4711,"Cubic","Extrapolate=Linear","MultiX=Average","Skip=True","Sort=True")</f>
        <v>13.681292749658001</v>
      </c>
    </row>
    <row r="4712" spans="16:21" x14ac:dyDescent="0.25">
      <c r="P4712" s="10">
        <v>41367</v>
      </c>
      <c r="Q4712">
        <v>30.18731</v>
      </c>
      <c r="S4712" s="42">
        <f t="shared" ca="1" si="78"/>
        <v>50647</v>
      </c>
      <c r="T4712" s="43">
        <f ca="1">_xll.BInterpol('Base CDI'!$H$4:$H$28,'Base CDI'!$J$4:$J$29,S4712,"Cubic","Extrapolate=Linear","MultiX=Average","Skip=True","Sort=True")</f>
        <v>13.69554856361149</v>
      </c>
      <c r="U4712" s="43">
        <f ca="1">_xll.BInterpol('Base CDI'!$H$4:$H$28,'Base CDI'!$I$4:$I$29,S4712,"Cubic","Extrapolate=Linear","MultiX=Average","Skip=True","Sort=True")</f>
        <v>13.681203830369356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50648</v>
      </c>
      <c r="T4713" s="43">
        <f ca="1">_xll.BInterpol('Base CDI'!$H$4:$H$28,'Base CDI'!$J$4:$J$29,S4713,"Cubic","Extrapolate=Linear","MultiX=Average","Skip=True","Sort=True")</f>
        <v>13.695456908344733</v>
      </c>
      <c r="U4713" s="43">
        <f ca="1">_xll.BInterpol('Base CDI'!$H$4:$H$28,'Base CDI'!$I$4:$I$29,S4713,"Cubic","Extrapolate=Linear","MultiX=Average","Skip=True","Sort=True")</f>
        <v>13.68111491108071</v>
      </c>
    </row>
    <row r="4714" spans="16:21" x14ac:dyDescent="0.25">
      <c r="P4714" s="10">
        <v>41369</v>
      </c>
      <c r="Q4714">
        <v>30.20354</v>
      </c>
      <c r="S4714" s="42">
        <f t="shared" ca="1" si="78"/>
        <v>50649</v>
      </c>
      <c r="T4714" s="43">
        <f ca="1">_xll.BInterpol('Base CDI'!$H$4:$H$28,'Base CDI'!$J$4:$J$29,S4714,"Cubic","Extrapolate=Linear","MultiX=Average","Skip=True","Sort=True")</f>
        <v>13.695365253077975</v>
      </c>
      <c r="U4714" s="43">
        <f ca="1">_xll.BInterpol('Base CDI'!$H$4:$H$28,'Base CDI'!$I$4:$I$29,S4714,"Cubic","Extrapolate=Linear","MultiX=Average","Skip=True","Sort=True")</f>
        <v>13.681025991792064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50650</v>
      </c>
      <c r="T4715" s="43">
        <f ca="1">_xll.BInterpol('Base CDI'!$H$4:$H$28,'Base CDI'!$J$4:$J$29,S4715,"Cubic","Extrapolate=Linear","MultiX=Average","Skip=True","Sort=True")</f>
        <v>13.695273597811218</v>
      </c>
      <c r="U4715" s="43">
        <f ca="1">_xll.BInterpol('Base CDI'!$H$4:$H$28,'Base CDI'!$I$4:$I$29,S4715,"Cubic","Extrapolate=Linear","MultiX=Average","Skip=True","Sort=True")</f>
        <v>13.680937072503419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50651</v>
      </c>
      <c r="T4716" s="43">
        <f ca="1">_xll.BInterpol('Base CDI'!$H$4:$H$28,'Base CDI'!$J$4:$J$29,S4716,"Cubic","Extrapolate=Linear","MultiX=Average","Skip=True","Sort=True")</f>
        <v>13.695181942544458</v>
      </c>
      <c r="U4716" s="43">
        <f ca="1">_xll.BInterpol('Base CDI'!$H$4:$H$28,'Base CDI'!$I$4:$I$29,S4716,"Cubic","Extrapolate=Linear","MultiX=Average","Skip=True","Sort=True")</f>
        <v>13.680848153214773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50652</v>
      </c>
      <c r="T4717" s="43">
        <f ca="1">_xll.BInterpol('Base CDI'!$H$4:$H$28,'Base CDI'!$J$4:$J$29,S4717,"Cubic","Extrapolate=Linear","MultiX=Average","Skip=True","Sort=True")</f>
        <v>13.695090287277701</v>
      </c>
      <c r="U4717" s="43">
        <f ca="1">_xll.BInterpol('Base CDI'!$H$4:$H$28,'Base CDI'!$I$4:$I$29,S4717,"Cubic","Extrapolate=Linear","MultiX=Average","Skip=True","Sort=True")</f>
        <v>13.680759233926127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50653</v>
      </c>
      <c r="T4718" s="43">
        <f ca="1">_xll.BInterpol('Base CDI'!$H$4:$H$28,'Base CDI'!$J$4:$J$29,S4718,"Cubic","Extrapolate=Linear","MultiX=Average","Skip=True","Sort=True")</f>
        <v>13.694998632010943</v>
      </c>
      <c r="U4718" s="43">
        <f ca="1">_xll.BInterpol('Base CDI'!$H$4:$H$28,'Base CDI'!$I$4:$I$29,S4718,"Cubic","Extrapolate=Linear","MultiX=Average","Skip=True","Sort=True")</f>
        <v>13.680670314637482</v>
      </c>
    </row>
    <row r="4719" spans="16:21" x14ac:dyDescent="0.25">
      <c r="P4719" s="10">
        <v>41376</v>
      </c>
      <c r="Q4719">
        <v>30.24417</v>
      </c>
      <c r="S4719" s="42">
        <f t="shared" ca="1" si="78"/>
        <v>50654</v>
      </c>
      <c r="T4719" s="43">
        <f ca="1">_xll.BInterpol('Base CDI'!$H$4:$H$28,'Base CDI'!$J$4:$J$29,S4719,"Cubic","Extrapolate=Linear","MultiX=Average","Skip=True","Sort=True")</f>
        <v>13.694906976744186</v>
      </c>
      <c r="U4719" s="43">
        <f ca="1">_xll.BInterpol('Base CDI'!$H$4:$H$28,'Base CDI'!$I$4:$I$29,S4719,"Cubic","Extrapolate=Linear","MultiX=Average","Skip=True","Sort=True")</f>
        <v>13.680581395348836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50655</v>
      </c>
      <c r="T4720" s="43">
        <f ca="1">_xll.BInterpol('Base CDI'!$H$4:$H$28,'Base CDI'!$J$4:$J$29,S4720,"Cubic","Extrapolate=Linear","MultiX=Average","Skip=True","Sort=True")</f>
        <v>13.694815321477428</v>
      </c>
      <c r="U4720" s="43">
        <f ca="1">_xll.BInterpol('Base CDI'!$H$4:$H$28,'Base CDI'!$I$4:$I$29,S4720,"Cubic","Extrapolate=Linear","MultiX=Average","Skip=True","Sort=True")</f>
        <v>13.68049247606019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50656</v>
      </c>
      <c r="T4721" s="43">
        <f ca="1">_xll.BInterpol('Base CDI'!$H$4:$H$28,'Base CDI'!$J$4:$J$29,S4721,"Cubic","Extrapolate=Linear","MultiX=Average","Skip=True","Sort=True")</f>
        <v>13.69472366621067</v>
      </c>
      <c r="U4721" s="43">
        <f ca="1">_xll.BInterpol('Base CDI'!$H$4:$H$28,'Base CDI'!$I$4:$I$29,S4721,"Cubic","Extrapolate=Linear","MultiX=Average","Skip=True","Sort=True")</f>
        <v>13.680403556771545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50657</v>
      </c>
      <c r="T4722" s="43">
        <f ca="1">_xll.BInterpol('Base CDI'!$H$4:$H$28,'Base CDI'!$J$4:$J$29,S4722,"Cubic","Extrapolate=Linear","MultiX=Average","Skip=True","Sort=True")</f>
        <v>13.694632010943911</v>
      </c>
      <c r="U4722" s="43">
        <f ca="1">_xll.BInterpol('Base CDI'!$H$4:$H$28,'Base CDI'!$I$4:$I$29,S4722,"Cubic","Extrapolate=Linear","MultiX=Average","Skip=True","Sort=True")</f>
        <v>13.680314637482898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50658</v>
      </c>
      <c r="T4723" s="43">
        <f ca="1">_xll.BInterpol('Base CDI'!$H$4:$H$28,'Base CDI'!$J$4:$J$29,S4723,"Cubic","Extrapolate=Linear","MultiX=Average","Skip=True","Sort=True")</f>
        <v>13.694540355677153</v>
      </c>
      <c r="U4723" s="43">
        <f ca="1">_xll.BInterpol('Base CDI'!$H$4:$H$28,'Base CDI'!$I$4:$I$29,S4723,"Cubic","Extrapolate=Linear","MultiX=Average","Skip=True","Sort=True")</f>
        <v>13.680225718194253</v>
      </c>
    </row>
    <row r="4724" spans="16:21" x14ac:dyDescent="0.25">
      <c r="P4724" s="10">
        <v>41383</v>
      </c>
      <c r="Q4724">
        <v>30.28509</v>
      </c>
      <c r="S4724" s="42">
        <f t="shared" ca="1" si="78"/>
        <v>50659</v>
      </c>
      <c r="T4724" s="43">
        <f ca="1">_xll.BInterpol('Base CDI'!$H$4:$H$28,'Base CDI'!$J$4:$J$29,S4724,"Cubic","Extrapolate=Linear","MultiX=Average","Skip=True","Sort=True")</f>
        <v>13.694448700410396</v>
      </c>
      <c r="U4724" s="43">
        <f ca="1">_xll.BInterpol('Base CDI'!$H$4:$H$28,'Base CDI'!$I$4:$I$29,S4724,"Cubic","Extrapolate=Linear","MultiX=Average","Skip=True","Sort=True")</f>
        <v>13.680136798905608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50660</v>
      </c>
      <c r="T4725" s="43">
        <f ca="1">_xll.BInterpol('Base CDI'!$H$4:$H$28,'Base CDI'!$J$4:$J$29,S4725,"Cubic","Extrapolate=Linear","MultiX=Average","Skip=True","Sort=True")</f>
        <v>13.694357045143638</v>
      </c>
      <c r="U4725" s="43">
        <f ca="1">_xll.BInterpol('Base CDI'!$H$4:$H$28,'Base CDI'!$I$4:$I$29,S4725,"Cubic","Extrapolate=Linear","MultiX=Average","Skip=True","Sort=True")</f>
        <v>13.680047879616961</v>
      </c>
    </row>
    <row r="4726" spans="16:21" x14ac:dyDescent="0.25">
      <c r="P4726" s="10">
        <v>41387</v>
      </c>
      <c r="Q4726">
        <v>30.3019</v>
      </c>
      <c r="S4726" s="42">
        <f t="shared" ca="1" si="78"/>
        <v>50661</v>
      </c>
      <c r="T4726" s="43">
        <f ca="1">_xll.BInterpol('Base CDI'!$H$4:$H$28,'Base CDI'!$J$4:$J$29,S4726,"Cubic","Extrapolate=Linear","MultiX=Average","Skip=True","Sort=True")</f>
        <v>13.694265389876881</v>
      </c>
      <c r="U4726" s="43">
        <f ca="1">_xll.BInterpol('Base CDI'!$H$4:$H$28,'Base CDI'!$I$4:$I$29,S4726,"Cubic","Extrapolate=Linear","MultiX=Average","Skip=True","Sort=True")</f>
        <v>13.679958960328316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50662</v>
      </c>
      <c r="T4727" s="43">
        <f ca="1">_xll.BInterpol('Base CDI'!$H$4:$H$28,'Base CDI'!$J$4:$J$29,S4727,"Cubic","Extrapolate=Linear","MultiX=Average","Skip=True","Sort=True")</f>
        <v>13.694173734610123</v>
      </c>
      <c r="U4727" s="43">
        <f ca="1">_xll.BInterpol('Base CDI'!$H$4:$H$28,'Base CDI'!$I$4:$I$29,S4727,"Cubic","Extrapolate=Linear","MultiX=Average","Skip=True","Sort=True")</f>
        <v>13.679870041039671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50663</v>
      </c>
      <c r="T4728" s="43">
        <f ca="1">_xll.BInterpol('Base CDI'!$H$4:$H$28,'Base CDI'!$J$4:$J$29,S4728,"Cubic","Extrapolate=Linear","MultiX=Average","Skip=True","Sort=True")</f>
        <v>13.694082079343364</v>
      </c>
      <c r="U4728" s="43">
        <f ca="1">_xll.BInterpol('Base CDI'!$H$4:$H$28,'Base CDI'!$I$4:$I$29,S4728,"Cubic","Extrapolate=Linear","MultiX=Average","Skip=True","Sort=True")</f>
        <v>13.679781121751024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50664</v>
      </c>
      <c r="T4729" s="43">
        <f ca="1">_xll.BInterpol('Base CDI'!$H$4:$H$28,'Base CDI'!$J$4:$J$29,S4729,"Cubic","Extrapolate=Linear","MultiX=Average","Skip=True","Sort=True")</f>
        <v>13.693990424076606</v>
      </c>
      <c r="U4729" s="43">
        <f ca="1">_xll.BInterpol('Base CDI'!$H$4:$H$28,'Base CDI'!$I$4:$I$29,S4729,"Cubic","Extrapolate=Linear","MultiX=Average","Skip=True","Sort=True")</f>
        <v>13.679692202462379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50665</v>
      </c>
      <c r="T4730" s="43">
        <f ca="1">_xll.BInterpol('Base CDI'!$H$4:$H$28,'Base CDI'!$J$4:$J$29,S4730,"Cubic","Extrapolate=Linear","MultiX=Average","Skip=True","Sort=True")</f>
        <v>13.693898768809849</v>
      </c>
      <c r="U4730" s="43">
        <f ca="1">_xll.BInterpol('Base CDI'!$H$4:$H$28,'Base CDI'!$I$4:$I$29,S4730,"Cubic","Extrapolate=Linear","MultiX=Average","Skip=True","Sort=True")</f>
        <v>13.679603283173734</v>
      </c>
    </row>
    <row r="4731" spans="16:21" x14ac:dyDescent="0.25">
      <c r="P4731" s="10">
        <v>41394</v>
      </c>
      <c r="Q4731">
        <v>30.34393</v>
      </c>
      <c r="S4731" s="42">
        <f t="shared" ca="1" si="78"/>
        <v>50666</v>
      </c>
      <c r="T4731" s="43">
        <f ca="1">_xll.BInterpol('Base CDI'!$H$4:$H$28,'Base CDI'!$J$4:$J$29,S4731,"Cubic","Extrapolate=Linear","MultiX=Average","Skip=True","Sort=True")</f>
        <v>13.693807113543091</v>
      </c>
      <c r="U4731" s="43">
        <f ca="1">_xll.BInterpol('Base CDI'!$H$4:$H$28,'Base CDI'!$I$4:$I$29,S4731,"Cubic","Extrapolate=Linear","MultiX=Average","Skip=True","Sort=True")</f>
        <v>13.679514363885087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50667</v>
      </c>
      <c r="T4732" s="43">
        <f ca="1">_xll.BInterpol('Base CDI'!$H$4:$H$28,'Base CDI'!$J$4:$J$29,S4732,"Cubic","Extrapolate=Linear","MultiX=Average","Skip=True","Sort=True")</f>
        <v>13.693715458276333</v>
      </c>
      <c r="U4732" s="43">
        <f ca="1">_xll.BInterpol('Base CDI'!$H$4:$H$28,'Base CDI'!$I$4:$I$29,S4732,"Cubic","Extrapolate=Linear","MultiX=Average","Skip=True","Sort=True")</f>
        <v>13.679425444596442</v>
      </c>
    </row>
    <row r="4733" spans="16:21" x14ac:dyDescent="0.25">
      <c r="P4733" s="10">
        <v>41397</v>
      </c>
      <c r="Q4733">
        <v>30.36074</v>
      </c>
      <c r="S4733" s="42">
        <f t="shared" ca="1" si="78"/>
        <v>50668</v>
      </c>
      <c r="T4733" s="43">
        <f ca="1">_xll.BInterpol('Base CDI'!$H$4:$H$28,'Base CDI'!$J$4:$J$29,S4733,"Cubic","Extrapolate=Linear","MultiX=Average","Skip=True","Sort=True")</f>
        <v>13.693623803009576</v>
      </c>
      <c r="U4733" s="43">
        <f ca="1">_xll.BInterpol('Base CDI'!$H$4:$H$28,'Base CDI'!$I$4:$I$29,S4733,"Cubic","Extrapolate=Linear","MultiX=Average","Skip=True","Sort=True")</f>
        <v>13.679336525307797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50669</v>
      </c>
      <c r="T4734" s="43">
        <f ca="1">_xll.BInterpol('Base CDI'!$H$4:$H$28,'Base CDI'!$J$4:$J$29,S4734,"Cubic","Extrapolate=Linear","MultiX=Average","Skip=True","Sort=True")</f>
        <v>13.693532147742818</v>
      </c>
      <c r="U4734" s="43">
        <f ca="1">_xll.BInterpol('Base CDI'!$H$4:$H$28,'Base CDI'!$I$4:$I$29,S4734,"Cubic","Extrapolate=Linear","MultiX=Average","Skip=True","Sort=True")</f>
        <v>13.67924760601915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50670</v>
      </c>
      <c r="T4735" s="43">
        <f ca="1">_xll.BInterpol('Base CDI'!$H$4:$H$28,'Base CDI'!$J$4:$J$29,S4735,"Cubic","Extrapolate=Linear","MultiX=Average","Skip=True","Sort=True")</f>
        <v>13.693440492476059</v>
      </c>
      <c r="U4735" s="43">
        <f ca="1">_xll.BInterpol('Base CDI'!$H$4:$H$28,'Base CDI'!$I$4:$I$29,S4735,"Cubic","Extrapolate=Linear","MultiX=Average","Skip=True","Sort=True")</f>
        <v>13.679158686730505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50671</v>
      </c>
      <c r="T4736" s="43">
        <f ca="1">_xll.BInterpol('Base CDI'!$H$4:$H$28,'Base CDI'!$J$4:$J$29,S4736,"Cubic","Extrapolate=Linear","MultiX=Average","Skip=True","Sort=True")</f>
        <v>13.693348837209301</v>
      </c>
      <c r="U4736" s="43">
        <f ca="1">_xll.BInterpol('Base CDI'!$H$4:$H$28,'Base CDI'!$I$4:$I$29,S4736,"Cubic","Extrapolate=Linear","MultiX=Average","Skip=True","Sort=True")</f>
        <v>13.67906976744186</v>
      </c>
    </row>
    <row r="4737" spans="16:21" x14ac:dyDescent="0.25">
      <c r="P4737" s="10">
        <v>41403</v>
      </c>
      <c r="Q4737">
        <v>30.39443</v>
      </c>
      <c r="S4737" s="42">
        <f t="shared" ca="1" si="78"/>
        <v>50672</v>
      </c>
      <c r="T4737" s="43">
        <f ca="1">_xll.BInterpol('Base CDI'!$H$4:$H$28,'Base CDI'!$J$4:$J$29,S4737,"Cubic","Extrapolate=Linear","MultiX=Average","Skip=True","Sort=True")</f>
        <v>13.693257181942544</v>
      </c>
      <c r="U4737" s="43">
        <f ca="1">_xll.BInterpol('Base CDI'!$H$4:$H$28,'Base CDI'!$I$4:$I$29,S4737,"Cubic","Extrapolate=Linear","MultiX=Average","Skip=True","Sort=True")</f>
        <v>13.678980848153213</v>
      </c>
    </row>
    <row r="4738" spans="16:21" x14ac:dyDescent="0.25">
      <c r="P4738" s="10">
        <v>41404</v>
      </c>
      <c r="Q4738">
        <v>30.40286</v>
      </c>
      <c r="S4738" s="42">
        <f t="shared" ca="1" si="78"/>
        <v>50673</v>
      </c>
      <c r="T4738" s="43">
        <f ca="1">_xll.BInterpol('Base CDI'!$H$4:$H$28,'Base CDI'!$J$4:$J$29,S4738,"Cubic","Extrapolate=Linear","MultiX=Average","Skip=True","Sort=True")</f>
        <v>13.693165526675786</v>
      </c>
      <c r="U4738" s="43">
        <f ca="1">_xll.BInterpol('Base CDI'!$H$4:$H$28,'Base CDI'!$I$4:$I$29,S4738,"Cubic","Extrapolate=Linear","MultiX=Average","Skip=True","Sort=True")</f>
        <v>13.678891928864568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50674</v>
      </c>
      <c r="T4739" s="43">
        <f ca="1">_xll.BInterpol('Base CDI'!$H$4:$H$28,'Base CDI'!$J$4:$J$29,S4739,"Cubic","Extrapolate=Linear","MultiX=Average","Skip=True","Sort=True")</f>
        <v>13.693073871409029</v>
      </c>
      <c r="U4739" s="43">
        <f ca="1">_xll.BInterpol('Base CDI'!$H$4:$H$28,'Base CDI'!$I$4:$I$29,S4739,"Cubic","Extrapolate=Linear","MultiX=Average","Skip=True","Sort=True")</f>
        <v>13.678803009575923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50675</v>
      </c>
      <c r="T4740" s="43">
        <f ca="1">_xll.BInterpol('Base CDI'!$H$4:$H$28,'Base CDI'!$J$4:$J$29,S4740,"Cubic","Extrapolate=Linear","MultiX=Average","Skip=True","Sort=True")</f>
        <v>13.692982216142271</v>
      </c>
      <c r="U4740" s="43">
        <f ca="1">_xll.BInterpol('Base CDI'!$H$4:$H$28,'Base CDI'!$I$4:$I$29,S4740,"Cubic","Extrapolate=Linear","MultiX=Average","Skip=True","Sort=True")</f>
        <v>13.678714090287276</v>
      </c>
    </row>
    <row r="4741" spans="16:21" x14ac:dyDescent="0.25">
      <c r="P4741" s="10">
        <v>41409</v>
      </c>
      <c r="Q4741">
        <v>30.42811</v>
      </c>
      <c r="S4741" s="42">
        <f t="shared" ca="1" si="78"/>
        <v>50676</v>
      </c>
      <c r="T4741" s="43">
        <f ca="1">_xll.BInterpol('Base CDI'!$H$4:$H$28,'Base CDI'!$J$4:$J$29,S4741,"Cubic","Extrapolate=Linear","MultiX=Average","Skip=True","Sort=True")</f>
        <v>13.692890560875512</v>
      </c>
      <c r="U4741" s="43">
        <f ca="1">_xll.BInterpol('Base CDI'!$H$4:$H$28,'Base CDI'!$I$4:$I$29,S4741,"Cubic","Extrapolate=Linear","MultiX=Average","Skip=True","Sort=True")</f>
        <v>13.678625170998631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50677</v>
      </c>
      <c r="T4742" s="43">
        <f ca="1">_xll.BInterpol('Base CDI'!$H$4:$H$28,'Base CDI'!$J$4:$J$29,S4742,"Cubic","Extrapolate=Linear","MultiX=Average","Skip=True","Sort=True")</f>
        <v>13.692798905608754</v>
      </c>
      <c r="U4742" s="43">
        <f ca="1">_xll.BInterpol('Base CDI'!$H$4:$H$28,'Base CDI'!$I$4:$I$29,S4742,"Cubic","Extrapolate=Linear","MultiX=Average","Skip=True","Sort=True")</f>
        <v>13.678536251709984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50678</v>
      </c>
      <c r="T4743" s="43">
        <f ca="1">_xll.BInterpol('Base CDI'!$H$4:$H$28,'Base CDI'!$J$4:$J$29,S4743,"Cubic","Extrapolate=Linear","MultiX=Average","Skip=True","Sort=True")</f>
        <v>13.692707250341996</v>
      </c>
      <c r="U4743" s="43">
        <f ca="1">_xll.BInterpol('Base CDI'!$H$4:$H$28,'Base CDI'!$I$4:$I$29,S4743,"Cubic","Extrapolate=Linear","MultiX=Average","Skip=True","Sort=True")</f>
        <v>13.678447332421339</v>
      </c>
    </row>
    <row r="4744" spans="16:21" x14ac:dyDescent="0.25">
      <c r="P4744" s="10">
        <v>41414</v>
      </c>
      <c r="Q4744">
        <v>30.45337</v>
      </c>
      <c r="S4744" s="42">
        <f t="shared" ca="1" si="78"/>
        <v>50679</v>
      </c>
      <c r="T4744" s="43">
        <f ca="1">_xll.BInterpol('Base CDI'!$H$4:$H$28,'Base CDI'!$J$4:$J$29,S4744,"Cubic","Extrapolate=Linear","MultiX=Average","Skip=True","Sort=True")</f>
        <v>13.692615595075239</v>
      </c>
      <c r="U4744" s="43">
        <f ca="1">_xll.BInterpol('Base CDI'!$H$4:$H$28,'Base CDI'!$I$4:$I$29,S4744,"Cubic","Extrapolate=Linear","MultiX=Average","Skip=True","Sort=True")</f>
        <v>13.678358413132694</v>
      </c>
    </row>
    <row r="4745" spans="16:21" x14ac:dyDescent="0.25">
      <c r="P4745" s="10">
        <v>41415</v>
      </c>
      <c r="Q4745">
        <v>30.4618</v>
      </c>
      <c r="S4745" s="42">
        <f t="shared" ca="1" si="78"/>
        <v>50680</v>
      </c>
      <c r="T4745" s="43">
        <f ca="1">_xll.BInterpol('Base CDI'!$H$4:$H$28,'Base CDI'!$J$4:$J$29,S4745,"Cubic","Extrapolate=Linear","MultiX=Average","Skip=True","Sort=True")</f>
        <v>13.692523939808481</v>
      </c>
      <c r="U4745" s="43">
        <f ca="1">_xll.BInterpol('Base CDI'!$H$4:$H$28,'Base CDI'!$I$4:$I$29,S4745,"Cubic","Extrapolate=Linear","MultiX=Average","Skip=True","Sort=True")</f>
        <v>13.678269493844047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50681</v>
      </c>
      <c r="T4746" s="43">
        <f ca="1">_xll.BInterpol('Base CDI'!$H$4:$H$28,'Base CDI'!$J$4:$J$29,S4746,"Cubic","Extrapolate=Linear","MultiX=Average","Skip=True","Sort=True")</f>
        <v>13.692432284541724</v>
      </c>
      <c r="U4746" s="43">
        <f ca="1">_xll.BInterpol('Base CDI'!$H$4:$H$28,'Base CDI'!$I$4:$I$29,S4746,"Cubic","Extrapolate=Linear","MultiX=Average","Skip=True","Sort=True")</f>
        <v>13.678180574555402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50682</v>
      </c>
      <c r="T4747" s="43">
        <f ca="1">_xll.BInterpol('Base CDI'!$H$4:$H$28,'Base CDI'!$J$4:$J$29,S4747,"Cubic","Extrapolate=Linear","MultiX=Average","Skip=True","Sort=True")</f>
        <v>13.692340629274964</v>
      </c>
      <c r="U4747" s="43">
        <f ca="1">_xll.BInterpol('Base CDI'!$H$4:$H$28,'Base CDI'!$I$4:$I$29,S4747,"Cubic","Extrapolate=Linear","MultiX=Average","Skip=True","Sort=True")</f>
        <v>13.678091655266757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50683</v>
      </c>
      <c r="T4748" s="43">
        <f ca="1">_xll.BInterpol('Base CDI'!$H$4:$H$28,'Base CDI'!$J$4:$J$29,S4748,"Cubic","Extrapolate=Linear","MultiX=Average","Skip=True","Sort=True")</f>
        <v>13.692248974008207</v>
      </c>
      <c r="U4748" s="43">
        <f ca="1">_xll.BInterpol('Base CDI'!$H$4:$H$28,'Base CDI'!$I$4:$I$29,S4748,"Cubic","Extrapolate=Linear","MultiX=Average","Skip=True","Sort=True")</f>
        <v>13.67800273597811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50684</v>
      </c>
      <c r="T4749" s="43">
        <f ca="1">_xll.BInterpol('Base CDI'!$H$4:$H$28,'Base CDI'!$J$4:$J$29,S4749,"Cubic","Extrapolate=Linear","MultiX=Average","Skip=True","Sort=True")</f>
        <v>13.692157318741449</v>
      </c>
      <c r="U4749" s="43">
        <f ca="1">_xll.BInterpol('Base CDI'!$H$4:$H$28,'Base CDI'!$I$4:$I$29,S4749,"Cubic","Extrapolate=Linear","MultiX=Average","Skip=True","Sort=True")</f>
        <v>13.677913816689465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50685</v>
      </c>
      <c r="T4750" s="43">
        <f ca="1">_xll.BInterpol('Base CDI'!$H$4:$H$28,'Base CDI'!$J$4:$J$29,S4750,"Cubic","Extrapolate=Linear","MultiX=Average","Skip=True","Sort=True")</f>
        <v>13.692065663474692</v>
      </c>
      <c r="U4750" s="43">
        <f ca="1">_xll.BInterpol('Base CDI'!$H$4:$H$28,'Base CDI'!$I$4:$I$29,S4750,"Cubic","Extrapolate=Linear","MultiX=Average","Skip=True","Sort=True")</f>
        <v>13.67782489740082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50686</v>
      </c>
      <c r="T4751" s="43">
        <f ca="1">_xll.BInterpol('Base CDI'!$H$4:$H$28,'Base CDI'!$J$4:$J$29,S4751,"Cubic","Extrapolate=Linear","MultiX=Average","Skip=True","Sort=True")</f>
        <v>13.691974008207934</v>
      </c>
      <c r="U4751" s="43">
        <f ca="1">_xll.BInterpol('Base CDI'!$H$4:$H$28,'Base CDI'!$I$4:$I$29,S4751,"Cubic","Extrapolate=Linear","MultiX=Average","Skip=True","Sort=True")</f>
        <v>13.677735978112173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50687</v>
      </c>
      <c r="T4752" s="43">
        <f ca="1">_xll.BInterpol('Base CDI'!$H$4:$H$28,'Base CDI'!$J$4:$J$29,S4752,"Cubic","Extrapolate=Linear","MultiX=Average","Skip=True","Sort=True")</f>
        <v>13.691882352941176</v>
      </c>
      <c r="U4752" s="43">
        <f ca="1">_xll.BInterpol('Base CDI'!$H$4:$H$28,'Base CDI'!$I$4:$I$29,S4752,"Cubic","Extrapolate=Linear","MultiX=Average","Skip=True","Sort=True")</f>
        <v>13.677647058823528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50688</v>
      </c>
      <c r="T4753" s="43">
        <f ca="1">_xll.BInterpol('Base CDI'!$H$4:$H$28,'Base CDI'!$J$4:$J$29,S4753,"Cubic","Extrapolate=Linear","MultiX=Average","Skip=True","Sort=True")</f>
        <v>13.691790697674417</v>
      </c>
      <c r="U4753" s="43">
        <f ca="1">_xll.BInterpol('Base CDI'!$H$4:$H$28,'Base CDI'!$I$4:$I$29,S4753,"Cubic","Extrapolate=Linear","MultiX=Average","Skip=True","Sort=True")</f>
        <v>13.677558139534883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50689</v>
      </c>
      <c r="T4754" s="43">
        <f ca="1">_xll.BInterpol('Base CDI'!$H$4:$H$28,'Base CDI'!$J$4:$J$29,S4754,"Cubic","Extrapolate=Linear","MultiX=Average","Skip=True","Sort=True")</f>
        <v>13.691699042407659</v>
      </c>
      <c r="U4754" s="43">
        <f ca="1">_xll.BInterpol('Base CDI'!$H$4:$H$28,'Base CDI'!$I$4:$I$29,S4754,"Cubic","Extrapolate=Linear","MultiX=Average","Skip=True","Sort=True")</f>
        <v>13.677469220246236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50690</v>
      </c>
      <c r="T4755" s="43">
        <f ca="1">_xll.BInterpol('Base CDI'!$H$4:$H$28,'Base CDI'!$J$4:$J$29,S4755,"Cubic","Extrapolate=Linear","MultiX=Average","Skip=True","Sort=True")</f>
        <v>13.691607387140902</v>
      </c>
      <c r="U4755" s="43">
        <f ca="1">_xll.BInterpol('Base CDI'!$H$4:$H$28,'Base CDI'!$I$4:$I$29,S4755,"Cubic","Extrapolate=Linear","MultiX=Average","Skip=True","Sort=True")</f>
        <v>13.677380300957591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50691</v>
      </c>
      <c r="T4756" s="43">
        <f ca="1">_xll.BInterpol('Base CDI'!$H$4:$H$28,'Base CDI'!$J$4:$J$29,S4756,"Cubic","Extrapolate=Linear","MultiX=Average","Skip=True","Sort=True")</f>
        <v>13.691515731874144</v>
      </c>
      <c r="U4756" s="43">
        <f ca="1">_xll.BInterpol('Base CDI'!$H$4:$H$28,'Base CDI'!$I$4:$I$29,S4756,"Cubic","Extrapolate=Linear","MultiX=Average","Skip=True","Sort=True")</f>
        <v>13.677291381668946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50692</v>
      </c>
      <c r="T4757" s="43">
        <f ca="1">_xll.BInterpol('Base CDI'!$H$4:$H$28,'Base CDI'!$J$4:$J$29,S4757,"Cubic","Extrapolate=Linear","MultiX=Average","Skip=True","Sort=True")</f>
        <v>13.691424076607387</v>
      </c>
      <c r="U4757" s="43">
        <f ca="1">_xll.BInterpol('Base CDI'!$H$4:$H$28,'Base CDI'!$I$4:$I$29,S4757,"Cubic","Extrapolate=Linear","MultiX=Average","Skip=True","Sort=True")</f>
        <v>13.677202462380299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50693</v>
      </c>
      <c r="T4758" s="43">
        <f ca="1">_xll.BInterpol('Base CDI'!$H$4:$H$28,'Base CDI'!$J$4:$J$29,S4758,"Cubic","Extrapolate=Linear","MultiX=Average","Skip=True","Sort=True")</f>
        <v>13.691332421340629</v>
      </c>
      <c r="U4758" s="43">
        <f ca="1">_xll.BInterpol('Base CDI'!$H$4:$H$28,'Base CDI'!$I$4:$I$29,S4758,"Cubic","Extrapolate=Linear","MultiX=Average","Skip=True","Sort=True")</f>
        <v>13.677113543091654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50694</v>
      </c>
      <c r="T4759" s="43">
        <f ca="1">_xll.BInterpol('Base CDI'!$H$4:$H$28,'Base CDI'!$J$4:$J$29,S4759,"Cubic","Extrapolate=Linear","MultiX=Average","Skip=True","Sort=True")</f>
        <v>13.691240766073872</v>
      </c>
      <c r="U4759" s="43">
        <f ca="1">_xll.BInterpol('Base CDI'!$H$4:$H$28,'Base CDI'!$I$4:$I$29,S4759,"Cubic","Extrapolate=Linear","MultiX=Average","Skip=True","Sort=True")</f>
        <v>13.677024623803009</v>
      </c>
    </row>
    <row r="4760" spans="16:21" x14ac:dyDescent="0.25">
      <c r="P4760" s="10">
        <v>41437</v>
      </c>
      <c r="Q4760">
        <v>30.59299</v>
      </c>
      <c r="S4760" s="42">
        <f t="shared" ca="1" si="79"/>
        <v>50695</v>
      </c>
      <c r="T4760" s="43">
        <f ca="1">_xll.BInterpol('Base CDI'!$H$4:$H$28,'Base CDI'!$J$4:$J$29,S4760,"Cubic","Extrapolate=Linear","MultiX=Average","Skip=True","Sort=True")</f>
        <v>13.691149110807112</v>
      </c>
      <c r="U4760" s="43">
        <f ca="1">_xll.BInterpol('Base CDI'!$H$4:$H$28,'Base CDI'!$I$4:$I$29,S4760,"Cubic","Extrapolate=Linear","MultiX=Average","Skip=True","Sort=True")</f>
        <v>13.676935704514362</v>
      </c>
    </row>
    <row r="4761" spans="16:21" x14ac:dyDescent="0.25">
      <c r="P4761" s="10">
        <v>41438</v>
      </c>
      <c r="Q4761">
        <v>30.60201</v>
      </c>
      <c r="S4761" s="42">
        <f t="shared" ca="1" si="79"/>
        <v>50696</v>
      </c>
      <c r="T4761" s="43">
        <f ca="1">_xll.BInterpol('Base CDI'!$H$4:$H$28,'Base CDI'!$J$4:$J$29,S4761,"Cubic","Extrapolate=Linear","MultiX=Average","Skip=True","Sort=True")</f>
        <v>13.691057455540355</v>
      </c>
      <c r="U4761" s="43">
        <f ca="1">_xll.BInterpol('Base CDI'!$H$4:$H$28,'Base CDI'!$I$4:$I$29,S4761,"Cubic","Extrapolate=Linear","MultiX=Average","Skip=True","Sort=True")</f>
        <v>13.676846785225717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50697</v>
      </c>
      <c r="T4762" s="43">
        <f ca="1">_xll.BInterpol('Base CDI'!$H$4:$H$28,'Base CDI'!$J$4:$J$29,S4762,"Cubic","Extrapolate=Linear","MultiX=Average","Skip=True","Sort=True")</f>
        <v>13.690965800273597</v>
      </c>
      <c r="U4762" s="43">
        <f ca="1">_xll.BInterpol('Base CDI'!$H$4:$H$28,'Base CDI'!$I$4:$I$29,S4762,"Cubic","Extrapolate=Linear","MultiX=Average","Skip=True","Sort=True")</f>
        <v>13.676757865937072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50698</v>
      </c>
      <c r="T4763" s="43">
        <f ca="1">_xll.BInterpol('Base CDI'!$H$4:$H$28,'Base CDI'!$J$4:$J$29,S4763,"Cubic","Extrapolate=Linear","MultiX=Average","Skip=True","Sort=True")</f>
        <v>13.690874145006839</v>
      </c>
      <c r="U4763" s="43">
        <f ca="1">_xll.BInterpol('Base CDI'!$H$4:$H$28,'Base CDI'!$I$4:$I$29,S4763,"Cubic","Extrapolate=Linear","MultiX=Average","Skip=True","Sort=True")</f>
        <v>13.676668946648425</v>
      </c>
    </row>
    <row r="4764" spans="16:21" x14ac:dyDescent="0.25">
      <c r="P4764" s="10">
        <v>41443</v>
      </c>
      <c r="Q4764">
        <v>30.62912</v>
      </c>
      <c r="S4764" s="42">
        <f t="shared" ca="1" si="79"/>
        <v>50699</v>
      </c>
      <c r="T4764" s="43">
        <f ca="1">_xll.BInterpol('Base CDI'!$H$4:$H$28,'Base CDI'!$J$4:$J$29,S4764,"Cubic","Extrapolate=Linear","MultiX=Average","Skip=True","Sort=True")</f>
        <v>13.690782489740082</v>
      </c>
      <c r="U4764" s="43">
        <f ca="1">_xll.BInterpol('Base CDI'!$H$4:$H$28,'Base CDI'!$I$4:$I$29,S4764,"Cubic","Extrapolate=Linear","MultiX=Average","Skip=True","Sort=True")</f>
        <v>13.67658002735978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50700</v>
      </c>
      <c r="T4765" s="43">
        <f ca="1">_xll.BInterpol('Base CDI'!$H$4:$H$28,'Base CDI'!$J$4:$J$29,S4765,"Cubic","Extrapolate=Linear","MultiX=Average","Skip=True","Sort=True")</f>
        <v>13.690690834473324</v>
      </c>
      <c r="U4765" s="43">
        <f ca="1">_xll.BInterpol('Base CDI'!$H$4:$H$28,'Base CDI'!$I$4:$I$29,S4765,"Cubic","Extrapolate=Linear","MultiX=Average","Skip=True","Sort=True")</f>
        <v>13.676491108071133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50701</v>
      </c>
      <c r="T4766" s="43">
        <f ca="1">_xll.BInterpol('Base CDI'!$H$4:$H$28,'Base CDI'!$J$4:$J$29,S4766,"Cubic","Extrapolate=Linear","MultiX=Average","Skip=True","Sort=True")</f>
        <v>13.690599179206565</v>
      </c>
      <c r="U4766" s="43">
        <f ca="1">_xll.BInterpol('Base CDI'!$H$4:$H$28,'Base CDI'!$I$4:$I$29,S4766,"Cubic","Extrapolate=Linear","MultiX=Average","Skip=True","Sort=True")</f>
        <v>13.676402188782488</v>
      </c>
    </row>
    <row r="4767" spans="16:21" x14ac:dyDescent="0.25">
      <c r="P4767" s="10">
        <v>41446</v>
      </c>
      <c r="Q4767">
        <v>30.65625</v>
      </c>
      <c r="S4767" s="42">
        <f t="shared" ca="1" si="79"/>
        <v>50702</v>
      </c>
      <c r="T4767" s="43">
        <f ca="1">_xll.BInterpol('Base CDI'!$H$4:$H$28,'Base CDI'!$J$4:$J$29,S4767,"Cubic","Extrapolate=Linear","MultiX=Average","Skip=True","Sort=True")</f>
        <v>13.690507523939807</v>
      </c>
      <c r="U4767" s="43">
        <f ca="1">_xll.BInterpol('Base CDI'!$H$4:$H$28,'Base CDI'!$I$4:$I$29,S4767,"Cubic","Extrapolate=Linear","MultiX=Average","Skip=True","Sort=True")</f>
        <v>13.676313269493843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50703</v>
      </c>
      <c r="T4768" s="43">
        <f ca="1">_xll.BInterpol('Base CDI'!$H$4:$H$28,'Base CDI'!$J$4:$J$29,S4768,"Cubic","Extrapolate=Linear","MultiX=Average","Skip=True","Sort=True")</f>
        <v>13.69041586867305</v>
      </c>
      <c r="U4768" s="43">
        <f ca="1">_xll.BInterpol('Base CDI'!$H$4:$H$28,'Base CDI'!$I$4:$I$29,S4768,"Cubic","Extrapolate=Linear","MultiX=Average","Skip=True","Sort=True")</f>
        <v>13.676224350205196</v>
      </c>
    </row>
    <row r="4769" spans="16:21" x14ac:dyDescent="0.25">
      <c r="P4769" s="10">
        <v>41450</v>
      </c>
      <c r="Q4769">
        <v>30.67435</v>
      </c>
      <c r="S4769" s="42">
        <f t="shared" ca="1" si="79"/>
        <v>50704</v>
      </c>
      <c r="T4769" s="43">
        <f ca="1">_xll.BInterpol('Base CDI'!$H$4:$H$28,'Base CDI'!$J$4:$J$29,S4769,"Cubic","Extrapolate=Linear","MultiX=Average","Skip=True","Sort=True")</f>
        <v>13.690324213406292</v>
      </c>
      <c r="U4769" s="43">
        <f ca="1">_xll.BInterpol('Base CDI'!$H$4:$H$28,'Base CDI'!$I$4:$I$29,S4769,"Cubic","Extrapolate=Linear","MultiX=Average","Skip=True","Sort=True")</f>
        <v>13.676135430916551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50705</v>
      </c>
      <c r="T4770" s="43">
        <f ca="1">_xll.BInterpol('Base CDI'!$H$4:$H$28,'Base CDI'!$J$4:$J$29,S4770,"Cubic","Extrapolate=Linear","MultiX=Average","Skip=True","Sort=True")</f>
        <v>13.690232558139535</v>
      </c>
      <c r="U4770" s="43">
        <f ca="1">_xll.BInterpol('Base CDI'!$H$4:$H$28,'Base CDI'!$I$4:$I$29,S4770,"Cubic","Extrapolate=Linear","MultiX=Average","Skip=True","Sort=True")</f>
        <v>13.676046511627906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50706</v>
      </c>
      <c r="T4771" s="43">
        <f ca="1">_xll.BInterpol('Base CDI'!$H$4:$H$28,'Base CDI'!$J$4:$J$29,S4771,"Cubic","Extrapolate=Linear","MultiX=Average","Skip=True","Sort=True")</f>
        <v>13.690140902872777</v>
      </c>
      <c r="U4771" s="43">
        <f ca="1">_xll.BInterpol('Base CDI'!$H$4:$H$28,'Base CDI'!$I$4:$I$29,S4771,"Cubic","Extrapolate=Linear","MultiX=Average","Skip=True","Sort=True")</f>
        <v>13.675957592339259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50707</v>
      </c>
      <c r="T4772" s="43">
        <f ca="1">_xll.BInterpol('Base CDI'!$H$4:$H$28,'Base CDI'!$J$4:$J$29,S4772,"Cubic","Extrapolate=Linear","MultiX=Average","Skip=True","Sort=True")</f>
        <v>13.690049247606018</v>
      </c>
      <c r="U4772" s="43">
        <f ca="1">_xll.BInterpol('Base CDI'!$H$4:$H$28,'Base CDI'!$I$4:$I$29,S4772,"Cubic","Extrapolate=Linear","MultiX=Average","Skip=True","Sort=True")</f>
        <v>13.675868673050614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50708</v>
      </c>
      <c r="T4773" s="43">
        <f ca="1">_xll.BInterpol('Base CDI'!$H$4:$H$28,'Base CDI'!$J$4:$J$29,S4773,"Cubic","Extrapolate=Linear","MultiX=Average","Skip=True","Sort=True")</f>
        <v>13.68995759233926</v>
      </c>
      <c r="U4773" s="43">
        <f ca="1">_xll.BInterpol('Base CDI'!$H$4:$H$28,'Base CDI'!$I$4:$I$29,S4773,"Cubic","Extrapolate=Linear","MultiX=Average","Skip=True","Sort=True")</f>
        <v>13.675779753761969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50709</v>
      </c>
      <c r="T4774" s="43">
        <f ca="1">_xll.BInterpol('Base CDI'!$H$4:$H$28,'Base CDI'!$J$4:$J$29,S4774,"Cubic","Extrapolate=Linear","MultiX=Average","Skip=True","Sort=True")</f>
        <v>13.689865937072502</v>
      </c>
      <c r="U4774" s="43">
        <f ca="1">_xll.BInterpol('Base CDI'!$H$4:$H$28,'Base CDI'!$I$4:$I$29,S4774,"Cubic","Extrapolate=Linear","MultiX=Average","Skip=True","Sort=True")</f>
        <v>13.675690834473322</v>
      </c>
    </row>
    <row r="4775" spans="16:21" x14ac:dyDescent="0.25">
      <c r="P4775" s="10">
        <v>41458</v>
      </c>
      <c r="Q4775">
        <v>30.7287</v>
      </c>
      <c r="S4775" s="42">
        <f t="shared" ca="1" si="79"/>
        <v>50710</v>
      </c>
      <c r="T4775" s="43">
        <f ca="1">_xll.BInterpol('Base CDI'!$H$4:$H$28,'Base CDI'!$J$4:$J$29,S4775,"Cubic","Extrapolate=Linear","MultiX=Average","Skip=True","Sort=True")</f>
        <v>13.689774281805745</v>
      </c>
      <c r="U4775" s="43">
        <f ca="1">_xll.BInterpol('Base CDI'!$H$4:$H$28,'Base CDI'!$I$4:$I$29,S4775,"Cubic","Extrapolate=Linear","MultiX=Average","Skip=True","Sort=True")</f>
        <v>13.675601915184677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50711</v>
      </c>
      <c r="T4776" s="43">
        <f ca="1">_xll.BInterpol('Base CDI'!$H$4:$H$28,'Base CDI'!$J$4:$J$29,S4776,"Cubic","Extrapolate=Linear","MultiX=Average","Skip=True","Sort=True")</f>
        <v>13.689682626538987</v>
      </c>
      <c r="U4776" s="43">
        <f ca="1">_xll.BInterpol('Base CDI'!$H$4:$H$28,'Base CDI'!$I$4:$I$29,S4776,"Cubic","Extrapolate=Linear","MultiX=Average","Skip=True","Sort=True")</f>
        <v>13.675512995896032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50712</v>
      </c>
      <c r="T4777" s="43">
        <f ca="1">_xll.BInterpol('Base CDI'!$H$4:$H$28,'Base CDI'!$J$4:$J$29,S4777,"Cubic","Extrapolate=Linear","MultiX=Average","Skip=True","Sort=True")</f>
        <v>13.68959097127223</v>
      </c>
      <c r="U4777" s="43">
        <f ca="1">_xll.BInterpol('Base CDI'!$H$4:$H$28,'Base CDI'!$I$4:$I$29,S4777,"Cubic","Extrapolate=Linear","MultiX=Average","Skip=True","Sort=True")</f>
        <v>13.675424076607385</v>
      </c>
    </row>
    <row r="4778" spans="16:21" x14ac:dyDescent="0.25">
      <c r="P4778" s="10">
        <v>41463</v>
      </c>
      <c r="Q4778">
        <v>30.75592</v>
      </c>
      <c r="S4778" s="42">
        <f t="shared" ca="1" si="79"/>
        <v>50713</v>
      </c>
      <c r="T4778" s="43">
        <f ca="1">_xll.BInterpol('Base CDI'!$H$4:$H$28,'Base CDI'!$J$4:$J$29,S4778,"Cubic","Extrapolate=Linear","MultiX=Average","Skip=True","Sort=True")</f>
        <v>13.689499316005472</v>
      </c>
      <c r="U4778" s="43">
        <f ca="1">_xll.BInterpol('Base CDI'!$H$4:$H$28,'Base CDI'!$I$4:$I$29,S4778,"Cubic","Extrapolate=Linear","MultiX=Average","Skip=True","Sort=True")</f>
        <v>13.67533515731874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50714</v>
      </c>
      <c r="T4779" s="43">
        <f ca="1">_xll.BInterpol('Base CDI'!$H$4:$H$28,'Base CDI'!$J$4:$J$29,S4779,"Cubic","Extrapolate=Linear","MultiX=Average","Skip=True","Sort=True")</f>
        <v>13.689407660738713</v>
      </c>
      <c r="U4779" s="43">
        <f ca="1">_xll.BInterpol('Base CDI'!$H$4:$H$28,'Base CDI'!$I$4:$I$29,S4779,"Cubic","Extrapolate=Linear","MultiX=Average","Skip=True","Sort=True")</f>
        <v>13.675246238030095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50715</v>
      </c>
      <c r="T4780" s="43">
        <f ca="1">_xll.BInterpol('Base CDI'!$H$4:$H$28,'Base CDI'!$J$4:$J$29,S4780,"Cubic","Extrapolate=Linear","MultiX=Average","Skip=True","Sort=True")</f>
        <v>13.689316005471955</v>
      </c>
      <c r="U4780" s="43">
        <f ca="1">_xll.BInterpol('Base CDI'!$H$4:$H$28,'Base CDI'!$I$4:$I$29,S4780,"Cubic","Extrapolate=Linear","MultiX=Average","Skip=True","Sort=True")</f>
        <v>13.675157318741448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50716</v>
      </c>
      <c r="T4781" s="43">
        <f ca="1">_xll.BInterpol('Base CDI'!$H$4:$H$28,'Base CDI'!$J$4:$J$29,S4781,"Cubic","Extrapolate=Linear","MultiX=Average","Skip=True","Sort=True")</f>
        <v>13.689224350205198</v>
      </c>
      <c r="U4781" s="43">
        <f ca="1">_xll.BInterpol('Base CDI'!$H$4:$H$28,'Base CDI'!$I$4:$I$29,S4781,"Cubic","Extrapolate=Linear","MultiX=Average","Skip=True","Sort=True")</f>
        <v>13.675068399452803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50717</v>
      </c>
      <c r="T4782" s="43">
        <f ca="1">_xll.BInterpol('Base CDI'!$H$4:$H$28,'Base CDI'!$J$4:$J$29,S4782,"Cubic","Extrapolate=Linear","MultiX=Average","Skip=True","Sort=True")</f>
        <v>13.68913269493844</v>
      </c>
      <c r="U4782" s="43">
        <f ca="1">_xll.BInterpol('Base CDI'!$H$4:$H$28,'Base CDI'!$I$4:$I$29,S4782,"Cubic","Extrapolate=Linear","MultiX=Average","Skip=True","Sort=True")</f>
        <v>13.674979480164158</v>
      </c>
    </row>
    <row r="4783" spans="16:21" x14ac:dyDescent="0.25">
      <c r="P4783" s="10">
        <v>41470</v>
      </c>
      <c r="Q4783">
        <v>30.80247</v>
      </c>
      <c r="S4783" s="42">
        <f t="shared" ca="1" si="79"/>
        <v>50718</v>
      </c>
      <c r="T4783" s="43">
        <f ca="1">_xll.BInterpol('Base CDI'!$H$4:$H$28,'Base CDI'!$J$4:$J$29,S4783,"Cubic","Extrapolate=Linear","MultiX=Average","Skip=True","Sort=True")</f>
        <v>13.689041039671682</v>
      </c>
      <c r="U4783" s="43">
        <f ca="1">_xll.BInterpol('Base CDI'!$H$4:$H$28,'Base CDI'!$I$4:$I$29,S4783,"Cubic","Extrapolate=Linear","MultiX=Average","Skip=True","Sort=True")</f>
        <v>13.674890560875511</v>
      </c>
    </row>
    <row r="4784" spans="16:21" x14ac:dyDescent="0.25">
      <c r="P4784" s="10">
        <v>41471</v>
      </c>
      <c r="Q4784">
        <v>30.81212</v>
      </c>
      <c r="S4784" s="42">
        <f t="shared" ca="1" si="79"/>
        <v>50719</v>
      </c>
      <c r="T4784" s="43">
        <f ca="1">_xll.BInterpol('Base CDI'!$H$4:$H$28,'Base CDI'!$J$4:$J$29,S4784,"Cubic","Extrapolate=Linear","MultiX=Average","Skip=True","Sort=True")</f>
        <v>13.688949384404925</v>
      </c>
      <c r="U4784" s="43">
        <f ca="1">_xll.BInterpol('Base CDI'!$H$4:$H$28,'Base CDI'!$I$4:$I$29,S4784,"Cubic","Extrapolate=Linear","MultiX=Average","Skip=True","Sort=True")</f>
        <v>13.674801641586866</v>
      </c>
    </row>
    <row r="4785" spans="16:21" x14ac:dyDescent="0.25">
      <c r="P4785" s="10">
        <v>41472</v>
      </c>
      <c r="Q4785">
        <v>30.82178</v>
      </c>
      <c r="S4785" s="42">
        <f t="shared" ca="1" si="79"/>
        <v>50720</v>
      </c>
      <c r="T4785" s="43">
        <f ca="1">_xll.BInterpol('Base CDI'!$H$4:$H$28,'Base CDI'!$J$4:$J$29,S4785,"Cubic","Extrapolate=Linear","MultiX=Average","Skip=True","Sort=True")</f>
        <v>13.688857729138165</v>
      </c>
      <c r="U4785" s="43">
        <f ca="1">_xll.BInterpol('Base CDI'!$H$4:$H$28,'Base CDI'!$I$4:$I$29,S4785,"Cubic","Extrapolate=Linear","MultiX=Average","Skip=True","Sort=True")</f>
        <v>13.674712722298219</v>
      </c>
    </row>
    <row r="4786" spans="16:21" x14ac:dyDescent="0.25">
      <c r="P4786" s="10">
        <v>41473</v>
      </c>
      <c r="Q4786">
        <v>30.83145</v>
      </c>
      <c r="S4786" s="42">
        <f t="shared" ca="1" si="79"/>
        <v>50721</v>
      </c>
      <c r="T4786" s="43">
        <f ca="1">_xll.BInterpol('Base CDI'!$H$4:$H$28,'Base CDI'!$J$4:$J$29,S4786,"Cubic","Extrapolate=Linear","MultiX=Average","Skip=True","Sort=True")</f>
        <v>13.688766073871408</v>
      </c>
      <c r="U4786" s="43">
        <f ca="1">_xll.BInterpol('Base CDI'!$H$4:$H$28,'Base CDI'!$I$4:$I$29,S4786,"Cubic","Extrapolate=Linear","MultiX=Average","Skip=True","Sort=True")</f>
        <v>13.674623803009574</v>
      </c>
    </row>
    <row r="4787" spans="16:21" x14ac:dyDescent="0.25">
      <c r="P4787" s="10">
        <v>41474</v>
      </c>
      <c r="Q4787">
        <v>30.84111</v>
      </c>
      <c r="S4787" s="42">
        <f t="shared" ca="1" si="79"/>
        <v>50722</v>
      </c>
      <c r="T4787" s="43">
        <f ca="1">_xll.BInterpol('Base CDI'!$H$4:$H$28,'Base CDI'!$J$4:$J$29,S4787,"Cubic","Extrapolate=Linear","MultiX=Average","Skip=True","Sort=True")</f>
        <v>13.68867441860465</v>
      </c>
      <c r="U4787" s="43">
        <f ca="1">_xll.BInterpol('Base CDI'!$H$4:$H$28,'Base CDI'!$I$4:$I$29,S4787,"Cubic","Extrapolate=Linear","MultiX=Average","Skip=True","Sort=True")</f>
        <v>13.674534883720929</v>
      </c>
    </row>
    <row r="4788" spans="16:21" x14ac:dyDescent="0.25">
      <c r="P4788" s="10">
        <v>41477</v>
      </c>
      <c r="Q4788">
        <v>30.85078</v>
      </c>
      <c r="S4788" s="42">
        <f t="shared" ca="1" si="79"/>
        <v>50723</v>
      </c>
      <c r="T4788" s="43">
        <f ca="1">_xll.BInterpol('Base CDI'!$H$4:$H$28,'Base CDI'!$J$4:$J$29,S4788,"Cubic","Extrapolate=Linear","MultiX=Average","Skip=True","Sort=True")</f>
        <v>13.688582763337893</v>
      </c>
      <c r="U4788" s="43">
        <f ca="1">_xll.BInterpol('Base CDI'!$H$4:$H$28,'Base CDI'!$I$4:$I$29,S4788,"Cubic","Extrapolate=Linear","MultiX=Average","Skip=True","Sort=True")</f>
        <v>13.674445964432282</v>
      </c>
    </row>
    <row r="4789" spans="16:21" x14ac:dyDescent="0.25">
      <c r="P4789" s="10">
        <v>41478</v>
      </c>
      <c r="Q4789">
        <v>30.86046</v>
      </c>
      <c r="S4789" s="42">
        <f t="shared" ca="1" si="79"/>
        <v>50724</v>
      </c>
      <c r="T4789" s="43">
        <f ca="1">_xll.BInterpol('Base CDI'!$H$4:$H$28,'Base CDI'!$J$4:$J$29,S4789,"Cubic","Extrapolate=Linear","MultiX=Average","Skip=True","Sort=True")</f>
        <v>13.688491108071135</v>
      </c>
      <c r="U4789" s="43">
        <f ca="1">_xll.BInterpol('Base CDI'!$H$4:$H$28,'Base CDI'!$I$4:$I$29,S4789,"Cubic","Extrapolate=Linear","MultiX=Average","Skip=True","Sort=True")</f>
        <v>13.674357045143637</v>
      </c>
    </row>
    <row r="4790" spans="16:21" x14ac:dyDescent="0.25">
      <c r="P4790" s="10">
        <v>41479</v>
      </c>
      <c r="Q4790">
        <v>30.87013</v>
      </c>
      <c r="S4790" s="42">
        <f t="shared" ca="1" si="79"/>
        <v>50725</v>
      </c>
      <c r="T4790" s="43">
        <f ca="1">_xll.BInterpol('Base CDI'!$H$4:$H$28,'Base CDI'!$J$4:$J$29,S4790,"Cubic","Extrapolate=Linear","MultiX=Average","Skip=True","Sort=True")</f>
        <v>13.688399452804378</v>
      </c>
      <c r="U4790" s="43">
        <f ca="1">_xll.BInterpol('Base CDI'!$H$4:$H$28,'Base CDI'!$I$4:$I$29,S4790,"Cubic","Extrapolate=Linear","MultiX=Average","Skip=True","Sort=True")</f>
        <v>13.674268125854992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50726</v>
      </c>
      <c r="T4791" s="43">
        <f ca="1">_xll.BInterpol('Base CDI'!$H$4:$H$28,'Base CDI'!$J$4:$J$29,S4791,"Cubic","Extrapolate=Linear","MultiX=Average","Skip=True","Sort=True")</f>
        <v>13.688307797537618</v>
      </c>
      <c r="U4791" s="43">
        <f ca="1">_xll.BInterpol('Base CDI'!$H$4:$H$28,'Base CDI'!$I$4:$I$29,S4791,"Cubic","Extrapolate=Linear","MultiX=Average","Skip=True","Sort=True")</f>
        <v>13.674179206566345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50727</v>
      </c>
      <c r="T4792" s="43">
        <f ca="1">_xll.BInterpol('Base CDI'!$H$4:$H$28,'Base CDI'!$J$4:$J$29,S4792,"Cubic","Extrapolate=Linear","MultiX=Average","Skip=True","Sort=True")</f>
        <v>13.688216142270861</v>
      </c>
      <c r="U4792" s="43">
        <f ca="1">_xll.BInterpol('Base CDI'!$H$4:$H$28,'Base CDI'!$I$4:$I$29,S4792,"Cubic","Extrapolate=Linear","MultiX=Average","Skip=True","Sort=True")</f>
        <v>13.6740902872777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50728</v>
      </c>
      <c r="T4793" s="43">
        <f ca="1">_xll.BInterpol('Base CDI'!$H$4:$H$28,'Base CDI'!$J$4:$J$29,S4793,"Cubic","Extrapolate=Linear","MultiX=Average","Skip=True","Sort=True")</f>
        <v>13.688124487004103</v>
      </c>
      <c r="U4793" s="43">
        <f ca="1">_xll.BInterpol('Base CDI'!$H$4:$H$28,'Base CDI'!$I$4:$I$29,S4793,"Cubic","Extrapolate=Linear","MultiX=Average","Skip=True","Sort=True")</f>
        <v>13.674001367989055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50729</v>
      </c>
      <c r="T4794" s="43">
        <f ca="1">_xll.BInterpol('Base CDI'!$H$4:$H$28,'Base CDI'!$J$4:$J$29,S4794,"Cubic","Extrapolate=Linear","MultiX=Average","Skip=True","Sort=True")</f>
        <v>13.688032831737345</v>
      </c>
      <c r="U4794" s="43">
        <f ca="1">_xll.BInterpol('Base CDI'!$H$4:$H$28,'Base CDI'!$I$4:$I$29,S4794,"Cubic","Extrapolate=Linear","MultiX=Average","Skip=True","Sort=True")</f>
        <v>13.673912448700408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50730</v>
      </c>
      <c r="T4795" s="43">
        <f ca="1">_xll.BInterpol('Base CDI'!$H$4:$H$28,'Base CDI'!$J$4:$J$29,S4795,"Cubic","Extrapolate=Linear","MultiX=Average","Skip=True","Sort=True")</f>
        <v>13.687941176470588</v>
      </c>
      <c r="U4795" s="43">
        <f ca="1">_xll.BInterpol('Base CDI'!$H$4:$H$28,'Base CDI'!$I$4:$I$29,S4795,"Cubic","Extrapolate=Linear","MultiX=Average","Skip=True","Sort=True")</f>
        <v>13.673823529411763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50731</v>
      </c>
      <c r="T4796" s="43">
        <f ca="1">_xll.BInterpol('Base CDI'!$H$4:$H$28,'Base CDI'!$J$4:$J$29,S4796,"Cubic","Extrapolate=Linear","MultiX=Average","Skip=True","Sort=True")</f>
        <v>13.68784952120383</v>
      </c>
      <c r="U4796" s="43">
        <f ca="1">_xll.BInterpol('Base CDI'!$H$4:$H$28,'Base CDI'!$I$4:$I$29,S4796,"Cubic","Extrapolate=Linear","MultiX=Average","Skip=True","Sort=True")</f>
        <v>13.673734610123118</v>
      </c>
    </row>
    <row r="4797" spans="16:21" x14ac:dyDescent="0.25">
      <c r="P4797" s="10">
        <v>41488</v>
      </c>
      <c r="Q4797">
        <v>30.93796</v>
      </c>
      <c r="S4797" s="42">
        <f t="shared" ca="1" si="79"/>
        <v>50732</v>
      </c>
      <c r="T4797" s="43">
        <f ca="1">_xll.BInterpol('Base CDI'!$H$4:$H$28,'Base CDI'!$J$4:$J$29,S4797,"Cubic","Extrapolate=Linear","MultiX=Average","Skip=True","Sort=True")</f>
        <v>13.687757865937073</v>
      </c>
      <c r="U4797" s="43">
        <f ca="1">_xll.BInterpol('Base CDI'!$H$4:$H$28,'Base CDI'!$I$4:$I$29,S4797,"Cubic","Extrapolate=Linear","MultiX=Average","Skip=True","Sort=True")</f>
        <v>13.673645690834471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50733</v>
      </c>
      <c r="T4798" s="43">
        <f ca="1">_xll.BInterpol('Base CDI'!$H$4:$H$28,'Base CDI'!$J$4:$J$29,S4798,"Cubic","Extrapolate=Linear","MultiX=Average","Skip=True","Sort=True")</f>
        <v>13.687666210670313</v>
      </c>
      <c r="U4798" s="43">
        <f ca="1">_xll.BInterpol('Base CDI'!$H$4:$H$28,'Base CDI'!$I$4:$I$29,S4798,"Cubic","Extrapolate=Linear","MultiX=Average","Skip=True","Sort=True")</f>
        <v>13.673556771545826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50734</v>
      </c>
      <c r="T4799" s="43">
        <f ca="1">_xll.BInterpol('Base CDI'!$H$4:$H$28,'Base CDI'!$J$4:$J$29,S4799,"Cubic","Extrapolate=Linear","MultiX=Average","Skip=True","Sort=True")</f>
        <v>13.687574555403556</v>
      </c>
      <c r="U4799" s="43">
        <f ca="1">_xll.BInterpol('Base CDI'!$H$4:$H$28,'Base CDI'!$I$4:$I$29,S4799,"Cubic","Extrapolate=Linear","MultiX=Average","Skip=True","Sort=True")</f>
        <v>13.673467852257181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50735</v>
      </c>
      <c r="T4800" s="43">
        <f ca="1">_xll.BInterpol('Base CDI'!$H$4:$H$28,'Base CDI'!$J$4:$J$29,S4800,"Cubic","Extrapolate=Linear","MultiX=Average","Skip=True","Sort=True")</f>
        <v>13.687482900136798</v>
      </c>
      <c r="U4800" s="43">
        <f ca="1">_xll.BInterpol('Base CDI'!$H$4:$H$28,'Base CDI'!$I$4:$I$29,S4800,"Cubic","Extrapolate=Linear","MultiX=Average","Skip=True","Sort=True")</f>
        <v>13.673378932968534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50736</v>
      </c>
      <c r="T4801" s="43">
        <f ca="1">_xll.BInterpol('Base CDI'!$H$4:$H$28,'Base CDI'!$J$4:$J$29,S4801,"Cubic","Extrapolate=Linear","MultiX=Average","Skip=True","Sort=True")</f>
        <v>13.687391244870041</v>
      </c>
      <c r="U4801" s="43">
        <f ca="1">_xll.BInterpol('Base CDI'!$H$4:$H$28,'Base CDI'!$I$4:$I$29,S4801,"Cubic","Extrapolate=Linear","MultiX=Average","Skip=True","Sort=True")</f>
        <v>13.673290013679889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50737</v>
      </c>
      <c r="T4802" s="43">
        <f ca="1">_xll.BInterpol('Base CDI'!$H$4:$H$28,'Base CDI'!$J$4:$J$29,S4802,"Cubic","Extrapolate=Linear","MultiX=Average","Skip=True","Sort=True")</f>
        <v>13.687299589603283</v>
      </c>
      <c r="U4802" s="43">
        <f ca="1">_xll.BInterpol('Base CDI'!$H$4:$H$28,'Base CDI'!$I$4:$I$29,S4802,"Cubic","Extrapolate=Linear","MultiX=Average","Skip=True","Sort=True")</f>
        <v>13.673201094391244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50738</v>
      </c>
      <c r="T4803" s="43">
        <f ca="1">_xll.BInterpol('Base CDI'!$H$4:$H$28,'Base CDI'!$J$4:$J$29,S4803,"Cubic","Extrapolate=Linear","MultiX=Average","Skip=True","Sort=True")</f>
        <v>13.687207934336525</v>
      </c>
      <c r="U4803" s="43">
        <f ca="1">_xll.BInterpol('Base CDI'!$H$4:$H$28,'Base CDI'!$I$4:$I$29,S4803,"Cubic","Extrapolate=Linear","MultiX=Average","Skip=True","Sort=True")</f>
        <v>13.673112175102597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50739</v>
      </c>
      <c r="T4804" s="43">
        <f ca="1">_xll.BInterpol('Base CDI'!$H$4:$H$28,'Base CDI'!$J$4:$J$29,S4804,"Cubic","Extrapolate=Linear","MultiX=Average","Skip=True","Sort=True")</f>
        <v>13.687116279069766</v>
      </c>
      <c r="U4804" s="43">
        <f ca="1">_xll.BInterpol('Base CDI'!$H$4:$H$28,'Base CDI'!$I$4:$I$29,S4804,"Cubic","Extrapolate=Linear","MultiX=Average","Skip=True","Sort=True")</f>
        <v>13.673023255813952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50740</v>
      </c>
      <c r="T4805" s="43">
        <f ca="1">_xll.BInterpol('Base CDI'!$H$4:$H$28,'Base CDI'!$J$4:$J$29,S4805,"Cubic","Extrapolate=Linear","MultiX=Average","Skip=True","Sort=True")</f>
        <v>13.687024623803008</v>
      </c>
      <c r="U4805" s="43">
        <f ca="1">_xll.BInterpol('Base CDI'!$H$4:$H$28,'Base CDI'!$I$4:$I$29,S4805,"Cubic","Extrapolate=Linear","MultiX=Average","Skip=True","Sort=True")</f>
        <v>13.672934336525307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50741</v>
      </c>
      <c r="T4806" s="43">
        <f ca="1">_xll.BInterpol('Base CDI'!$H$4:$H$28,'Base CDI'!$J$4:$J$29,S4806,"Cubic","Extrapolate=Linear","MultiX=Average","Skip=True","Sort=True")</f>
        <v>13.686932968536251</v>
      </c>
      <c r="U4806" s="43">
        <f ca="1">_xll.BInterpol('Base CDI'!$H$4:$H$28,'Base CDI'!$I$4:$I$29,S4806,"Cubic","Extrapolate=Linear","MultiX=Average","Skip=True","Sort=True")</f>
        <v>13.67284541723666</v>
      </c>
    </row>
    <row r="4807" spans="16:21" x14ac:dyDescent="0.25">
      <c r="P4807" s="10">
        <v>41502</v>
      </c>
      <c r="Q4807">
        <v>31.0351</v>
      </c>
      <c r="S4807" s="42">
        <f t="shared" ca="1" si="79"/>
        <v>50742</v>
      </c>
      <c r="T4807" s="43">
        <f ca="1">_xll.BInterpol('Base CDI'!$H$4:$H$28,'Base CDI'!$J$4:$J$29,S4807,"Cubic","Extrapolate=Linear","MultiX=Average","Skip=True","Sort=True")</f>
        <v>13.686841313269493</v>
      </c>
      <c r="U4807" s="43">
        <f ca="1">_xll.BInterpol('Base CDI'!$H$4:$H$28,'Base CDI'!$I$4:$I$29,S4807,"Cubic","Extrapolate=Linear","MultiX=Average","Skip=True","Sort=True")</f>
        <v>13.672756497948015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50743</v>
      </c>
      <c r="T4808" s="43">
        <f ca="1">_xll.BInterpol('Base CDI'!$H$4:$H$28,'Base CDI'!$J$4:$J$29,S4808,"Cubic","Extrapolate=Linear","MultiX=Average","Skip=True","Sort=True")</f>
        <v>13.686749658002736</v>
      </c>
      <c r="U4808" s="43">
        <f ca="1">_xll.BInterpol('Base CDI'!$H$4:$H$28,'Base CDI'!$I$4:$I$29,S4808,"Cubic","Extrapolate=Linear","MultiX=Average","Skip=True","Sort=True")</f>
        <v>13.672667578659368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50744</v>
      </c>
      <c r="T4809" s="43">
        <f ca="1">_xll.BInterpol('Base CDI'!$H$4:$H$28,'Base CDI'!$J$4:$J$29,S4809,"Cubic","Extrapolate=Linear","MultiX=Average","Skip=True","Sort=True")</f>
        <v>13.686658002735978</v>
      </c>
      <c r="U4809" s="43">
        <f ca="1">_xll.BInterpol('Base CDI'!$H$4:$H$28,'Base CDI'!$I$4:$I$29,S4809,"Cubic","Extrapolate=Linear","MultiX=Average","Skip=True","Sort=True")</f>
        <v>13.672578659370723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50745</v>
      </c>
      <c r="T4810" s="43">
        <f ca="1">_xll.BInterpol('Base CDI'!$H$4:$H$28,'Base CDI'!$J$4:$J$29,S4810,"Cubic","Extrapolate=Linear","MultiX=Average","Skip=True","Sort=True")</f>
        <v>13.686566347469219</v>
      </c>
      <c r="U4810" s="43">
        <f ca="1">_xll.BInterpol('Base CDI'!$H$4:$H$28,'Base CDI'!$I$4:$I$29,S4810,"Cubic","Extrapolate=Linear","MultiX=Average","Skip=True","Sort=True")</f>
        <v>13.672489740082078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50746</v>
      </c>
      <c r="T4811" s="43">
        <f ca="1">_xll.BInterpol('Base CDI'!$H$4:$H$28,'Base CDI'!$J$4:$J$29,S4811,"Cubic","Extrapolate=Linear","MultiX=Average","Skip=True","Sort=True")</f>
        <v>13.686474692202461</v>
      </c>
      <c r="U4811" s="43">
        <f ca="1">_xll.BInterpol('Base CDI'!$H$4:$H$28,'Base CDI'!$I$4:$I$29,S4811,"Cubic","Extrapolate=Linear","MultiX=Average","Skip=True","Sort=True")</f>
        <v>13.672400820793431</v>
      </c>
    </row>
    <row r="4812" spans="16:21" x14ac:dyDescent="0.25">
      <c r="P4812" s="10">
        <v>41509</v>
      </c>
      <c r="Q4812">
        <v>31.08379</v>
      </c>
      <c r="S4812" s="42">
        <f t="shared" ca="1" si="80"/>
        <v>50747</v>
      </c>
      <c r="T4812" s="43">
        <f ca="1">_xll.BInterpol('Base CDI'!$H$4:$H$28,'Base CDI'!$J$4:$J$29,S4812,"Cubic","Extrapolate=Linear","MultiX=Average","Skip=True","Sort=True")</f>
        <v>13.686383036935704</v>
      </c>
      <c r="U4812" s="43">
        <f ca="1">_xll.BInterpol('Base CDI'!$H$4:$H$28,'Base CDI'!$I$4:$I$29,S4812,"Cubic","Extrapolate=Linear","MultiX=Average","Skip=True","Sort=True")</f>
        <v>13.672311901504786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50748</v>
      </c>
      <c r="T4813" s="43">
        <f ca="1">_xll.BInterpol('Base CDI'!$H$4:$H$28,'Base CDI'!$J$4:$J$29,S4813,"Cubic","Extrapolate=Linear","MultiX=Average","Skip=True","Sort=True")</f>
        <v>13.686291381668946</v>
      </c>
      <c r="U4813" s="43">
        <f ca="1">_xll.BInterpol('Base CDI'!$H$4:$H$28,'Base CDI'!$I$4:$I$29,S4813,"Cubic","Extrapolate=Linear","MultiX=Average","Skip=True","Sort=True")</f>
        <v>13.672222982216141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50749</v>
      </c>
      <c r="T4814" s="43">
        <f ca="1">_xll.BInterpol('Base CDI'!$H$4:$H$28,'Base CDI'!$J$4:$J$29,S4814,"Cubic","Extrapolate=Linear","MultiX=Average","Skip=True","Sort=True")</f>
        <v>13.686199726402188</v>
      </c>
      <c r="U4814" s="43">
        <f ca="1">_xll.BInterpol('Base CDI'!$H$4:$H$28,'Base CDI'!$I$4:$I$29,S4814,"Cubic","Extrapolate=Linear","MultiX=Average","Skip=True","Sort=True")</f>
        <v>13.672134062927494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50750</v>
      </c>
      <c r="T4815" s="43">
        <f ca="1">_xll.BInterpol('Base CDI'!$H$4:$H$28,'Base CDI'!$J$4:$J$29,S4815,"Cubic","Extrapolate=Linear","MultiX=Average","Skip=True","Sort=True")</f>
        <v>13.686108071135431</v>
      </c>
      <c r="U4815" s="43">
        <f ca="1">_xll.BInterpol('Base CDI'!$H$4:$H$28,'Base CDI'!$I$4:$I$29,S4815,"Cubic","Extrapolate=Linear","MultiX=Average","Skip=True","Sort=True")</f>
        <v>13.672045143638849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50751</v>
      </c>
      <c r="T4816" s="43">
        <f ca="1">_xll.BInterpol('Base CDI'!$H$4:$H$28,'Base CDI'!$J$4:$J$29,S4816,"Cubic","Extrapolate=Linear","MultiX=Average","Skip=True","Sort=True")</f>
        <v>13.686016415868671</v>
      </c>
      <c r="U4816" s="43">
        <f ca="1">_xll.BInterpol('Base CDI'!$H$4:$H$28,'Base CDI'!$I$4:$I$29,S4816,"Cubic","Extrapolate=Linear","MultiX=Average","Skip=True","Sort=True")</f>
        <v>13.671956224350204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50752</v>
      </c>
      <c r="T4817" s="43">
        <f ca="1">_xll.BInterpol('Base CDI'!$H$4:$H$28,'Base CDI'!$J$4:$J$29,S4817,"Cubic","Extrapolate=Linear","MultiX=Average","Skip=True","Sort=True")</f>
        <v>13.685924760601914</v>
      </c>
      <c r="U4817" s="43">
        <f ca="1">_xll.BInterpol('Base CDI'!$H$4:$H$28,'Base CDI'!$I$4:$I$29,S4817,"Cubic","Extrapolate=Linear","MultiX=Average","Skip=True","Sort=True")</f>
        <v>13.671867305061557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50753</v>
      </c>
      <c r="T4818" s="43">
        <f ca="1">_xll.BInterpol('Base CDI'!$H$4:$H$28,'Base CDI'!$J$4:$J$29,S4818,"Cubic","Extrapolate=Linear","MultiX=Average","Skip=True","Sort=True")</f>
        <v>13.685833105335156</v>
      </c>
      <c r="U4818" s="43">
        <f ca="1">_xll.BInterpol('Base CDI'!$H$4:$H$28,'Base CDI'!$I$4:$I$29,S4818,"Cubic","Extrapolate=Linear","MultiX=Average","Skip=True","Sort=True")</f>
        <v>13.671778385772912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50754</v>
      </c>
      <c r="T4819" s="43">
        <f ca="1">_xll.BInterpol('Base CDI'!$H$4:$H$28,'Base CDI'!$J$4:$J$29,S4819,"Cubic","Extrapolate=Linear","MultiX=Average","Skip=True","Sort=True")</f>
        <v>13.685741450068399</v>
      </c>
      <c r="U4819" s="43">
        <f ca="1">_xll.BInterpol('Base CDI'!$H$4:$H$28,'Base CDI'!$I$4:$I$29,S4819,"Cubic","Extrapolate=Linear","MultiX=Average","Skip=True","Sort=True")</f>
        <v>13.671689466484267</v>
      </c>
    </row>
    <row r="4820" spans="16:21" x14ac:dyDescent="0.25">
      <c r="P4820" s="10">
        <v>41521</v>
      </c>
      <c r="Q4820">
        <v>31.16412</v>
      </c>
      <c r="S4820" s="42">
        <f t="shared" ca="1" si="80"/>
        <v>50755</v>
      </c>
      <c r="T4820" s="43">
        <f ca="1">_xll.BInterpol('Base CDI'!$H$4:$H$28,'Base CDI'!$J$4:$J$29,S4820,"Cubic","Extrapolate=Linear","MultiX=Average","Skip=True","Sort=True")</f>
        <v>13.685649794801641</v>
      </c>
      <c r="U4820" s="43">
        <f ca="1">_xll.BInterpol('Base CDI'!$H$4:$H$28,'Base CDI'!$I$4:$I$29,S4820,"Cubic","Extrapolate=Linear","MultiX=Average","Skip=True","Sort=True")</f>
        <v>13.67160054719562</v>
      </c>
    </row>
    <row r="4821" spans="16:21" x14ac:dyDescent="0.25">
      <c r="P4821" s="10">
        <v>41522</v>
      </c>
      <c r="Q4821">
        <v>31.17446</v>
      </c>
      <c r="S4821" s="42">
        <f t="shared" ca="1" si="80"/>
        <v>50756</v>
      </c>
      <c r="T4821" s="43">
        <f ca="1">_xll.BInterpol('Base CDI'!$H$4:$H$28,'Base CDI'!$J$4:$J$29,S4821,"Cubic","Extrapolate=Linear","MultiX=Average","Skip=True","Sort=True")</f>
        <v>13.685558139534884</v>
      </c>
      <c r="U4821" s="43">
        <f ca="1">_xll.BInterpol('Base CDI'!$H$4:$H$28,'Base CDI'!$I$4:$I$29,S4821,"Cubic","Extrapolate=Linear","MultiX=Average","Skip=True","Sort=True")</f>
        <v>13.671511627906975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50757</v>
      </c>
      <c r="T4822" s="43">
        <f ca="1">_xll.BInterpol('Base CDI'!$H$4:$H$28,'Base CDI'!$J$4:$J$29,S4822,"Cubic","Extrapolate=Linear","MultiX=Average","Skip=True","Sort=True")</f>
        <v>13.685466484268126</v>
      </c>
      <c r="U4822" s="43">
        <f ca="1">_xll.BInterpol('Base CDI'!$H$4:$H$28,'Base CDI'!$I$4:$I$29,S4822,"Cubic","Extrapolate=Linear","MultiX=Average","Skip=True","Sort=True")</f>
        <v>13.67142270861833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50758</v>
      </c>
      <c r="T4823" s="43">
        <f ca="1">_xll.BInterpol('Base CDI'!$H$4:$H$28,'Base CDI'!$J$4:$J$29,S4823,"Cubic","Extrapolate=Linear","MultiX=Average","Skip=True","Sort=True")</f>
        <v>13.685374829001367</v>
      </c>
      <c r="U4823" s="43">
        <f ca="1">_xll.BInterpol('Base CDI'!$H$4:$H$28,'Base CDI'!$I$4:$I$29,S4823,"Cubic","Extrapolate=Linear","MultiX=Average","Skip=True","Sort=True")</f>
        <v>13.671333789329683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50759</v>
      </c>
      <c r="T4824" s="43">
        <f ca="1">_xll.BInterpol('Base CDI'!$H$4:$H$28,'Base CDI'!$J$4:$J$29,S4824,"Cubic","Extrapolate=Linear","MultiX=Average","Skip=True","Sort=True")</f>
        <v>13.685283173734609</v>
      </c>
      <c r="U4824" s="43">
        <f ca="1">_xll.BInterpol('Base CDI'!$H$4:$H$28,'Base CDI'!$I$4:$I$29,S4824,"Cubic","Extrapolate=Linear","MultiX=Average","Skip=True","Sort=True")</f>
        <v>13.671244870041038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50760</v>
      </c>
      <c r="T4825" s="43">
        <f ca="1">_xll.BInterpol('Base CDI'!$H$4:$H$28,'Base CDI'!$J$4:$J$29,S4825,"Cubic","Extrapolate=Linear","MultiX=Average","Skip=True","Sort=True")</f>
        <v>13.685191518467851</v>
      </c>
      <c r="U4825" s="43">
        <f ca="1">_xll.BInterpol('Base CDI'!$H$4:$H$28,'Base CDI'!$I$4:$I$29,S4825,"Cubic","Extrapolate=Linear","MultiX=Average","Skip=True","Sort=True")</f>
        <v>13.671155950752393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50761</v>
      </c>
      <c r="T4826" s="43">
        <f ca="1">_xll.BInterpol('Base CDI'!$H$4:$H$28,'Base CDI'!$J$4:$J$29,S4826,"Cubic","Extrapolate=Linear","MultiX=Average","Skip=True","Sort=True")</f>
        <v>13.685099863201094</v>
      </c>
      <c r="U4826" s="43">
        <f ca="1">_xll.BInterpol('Base CDI'!$H$4:$H$28,'Base CDI'!$I$4:$I$29,S4826,"Cubic","Extrapolate=Linear","MultiX=Average","Skip=True","Sort=True")</f>
        <v>13.671067031463746</v>
      </c>
    </row>
    <row r="4827" spans="16:21" x14ac:dyDescent="0.25">
      <c r="P4827" s="10">
        <v>41530</v>
      </c>
      <c r="Q4827">
        <v>31.23658</v>
      </c>
      <c r="S4827" s="42">
        <f t="shared" ca="1" si="80"/>
        <v>50762</v>
      </c>
      <c r="T4827" s="43">
        <f ca="1">_xll.BInterpol('Base CDI'!$H$4:$H$28,'Base CDI'!$J$4:$J$29,S4827,"Cubic","Extrapolate=Linear","MultiX=Average","Skip=True","Sort=True")</f>
        <v>13.685008207934336</v>
      </c>
      <c r="U4827" s="43">
        <f ca="1">_xll.BInterpol('Base CDI'!$H$4:$H$28,'Base CDI'!$I$4:$I$29,S4827,"Cubic","Extrapolate=Linear","MultiX=Average","Skip=True","Sort=True")</f>
        <v>13.670978112175101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50763</v>
      </c>
      <c r="T4828" s="43">
        <f ca="1">_xll.BInterpol('Base CDI'!$H$4:$H$28,'Base CDI'!$J$4:$J$29,S4828,"Cubic","Extrapolate=Linear","MultiX=Average","Skip=True","Sort=True")</f>
        <v>13.684916552667579</v>
      </c>
      <c r="U4828" s="43">
        <f ca="1">_xll.BInterpol('Base CDI'!$H$4:$H$28,'Base CDI'!$I$4:$I$29,S4828,"Cubic","Extrapolate=Linear","MultiX=Average","Skip=True","Sort=True")</f>
        <v>13.670889192886454</v>
      </c>
    </row>
    <row r="4829" spans="16:21" x14ac:dyDescent="0.25">
      <c r="P4829" s="10">
        <v>41534</v>
      </c>
      <c r="Q4829">
        <v>31.25731</v>
      </c>
      <c r="S4829" s="42">
        <f t="shared" ca="1" si="80"/>
        <v>50764</v>
      </c>
      <c r="T4829" s="43">
        <f ca="1">_xll.BInterpol('Base CDI'!$H$4:$H$28,'Base CDI'!$J$4:$J$29,S4829,"Cubic","Extrapolate=Linear","MultiX=Average","Skip=True","Sort=True")</f>
        <v>13.684824897400819</v>
      </c>
      <c r="U4829" s="43">
        <f ca="1">_xll.BInterpol('Base CDI'!$H$4:$H$28,'Base CDI'!$I$4:$I$29,S4829,"Cubic","Extrapolate=Linear","MultiX=Average","Skip=True","Sort=True")</f>
        <v>13.670800273597809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50765</v>
      </c>
      <c r="T4830" s="43">
        <f ca="1">_xll.BInterpol('Base CDI'!$H$4:$H$28,'Base CDI'!$J$4:$J$29,S4830,"Cubic","Extrapolate=Linear","MultiX=Average","Skip=True","Sort=True")</f>
        <v>13.684733242134062</v>
      </c>
      <c r="U4830" s="43">
        <f ca="1">_xll.BInterpol('Base CDI'!$H$4:$H$28,'Base CDI'!$I$4:$I$29,S4830,"Cubic","Extrapolate=Linear","MultiX=Average","Skip=True","Sort=True")</f>
        <v>13.670711354309164</v>
      </c>
    </row>
    <row r="4831" spans="16:21" x14ac:dyDescent="0.25">
      <c r="P4831" s="10">
        <v>41536</v>
      </c>
      <c r="Q4831">
        <v>31.27806</v>
      </c>
      <c r="S4831" s="42">
        <f t="shared" ca="1" si="80"/>
        <v>50766</v>
      </c>
      <c r="T4831" s="43">
        <f ca="1">_xll.BInterpol('Base CDI'!$H$4:$H$28,'Base CDI'!$J$4:$J$29,S4831,"Cubic","Extrapolate=Linear","MultiX=Average","Skip=True","Sort=True")</f>
        <v>13.684641586867304</v>
      </c>
      <c r="U4831" s="43">
        <f ca="1">_xll.BInterpol('Base CDI'!$H$4:$H$28,'Base CDI'!$I$4:$I$29,S4831,"Cubic","Extrapolate=Linear","MultiX=Average","Skip=True","Sort=True")</f>
        <v>13.670622435020517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50767</v>
      </c>
      <c r="T4832" s="43">
        <f ca="1">_xll.BInterpol('Base CDI'!$H$4:$H$28,'Base CDI'!$J$4:$J$29,S4832,"Cubic","Extrapolate=Linear","MultiX=Average","Skip=True","Sort=True")</f>
        <v>13.684549931600547</v>
      </c>
      <c r="U4832" s="43">
        <f ca="1">_xll.BInterpol('Base CDI'!$H$4:$H$28,'Base CDI'!$I$4:$I$29,S4832,"Cubic","Extrapolate=Linear","MultiX=Average","Skip=True","Sort=True")</f>
        <v>13.670533515731872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50768</v>
      </c>
      <c r="T4833" s="43">
        <f ca="1">_xll.BInterpol('Base CDI'!$H$4:$H$28,'Base CDI'!$J$4:$J$29,S4833,"Cubic","Extrapolate=Linear","MultiX=Average","Skip=True","Sort=True")</f>
        <v>13.684458276333789</v>
      </c>
      <c r="U4833" s="43">
        <f ca="1">_xll.BInterpol('Base CDI'!$H$4:$H$28,'Base CDI'!$I$4:$I$29,S4833,"Cubic","Extrapolate=Linear","MultiX=Average","Skip=True","Sort=True")</f>
        <v>13.670444596443227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50769</v>
      </c>
      <c r="T4834" s="43">
        <f ca="1">_xll.BInterpol('Base CDI'!$H$4:$H$28,'Base CDI'!$J$4:$J$29,S4834,"Cubic","Extrapolate=Linear","MultiX=Average","Skip=True","Sort=True")</f>
        <v>13.684366621067031</v>
      </c>
      <c r="U4834" s="43">
        <f ca="1">_xll.BInterpol('Base CDI'!$H$4:$H$28,'Base CDI'!$I$4:$I$29,S4834,"Cubic","Extrapolate=Linear","MultiX=Average","Skip=True","Sort=True")</f>
        <v>13.67035567715458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50770</v>
      </c>
      <c r="T4835" s="43">
        <f ca="1">_xll.BInterpol('Base CDI'!$H$4:$H$28,'Base CDI'!$J$4:$J$29,S4835,"Cubic","Extrapolate=Linear","MultiX=Average","Skip=True","Sort=True")</f>
        <v>13.684274965800272</v>
      </c>
      <c r="U4835" s="43">
        <f ca="1">_xll.BInterpol('Base CDI'!$H$4:$H$28,'Base CDI'!$I$4:$I$29,S4835,"Cubic","Extrapolate=Linear","MultiX=Average","Skip=True","Sort=True")</f>
        <v>13.670266757865935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50771</v>
      </c>
      <c r="T4836" s="43">
        <f ca="1">_xll.BInterpol('Base CDI'!$H$4:$H$28,'Base CDI'!$J$4:$J$29,S4836,"Cubic","Extrapolate=Linear","MultiX=Average","Skip=True","Sort=True")</f>
        <v>13.684183310533514</v>
      </c>
      <c r="U4836" s="43">
        <f ca="1">_xll.BInterpol('Base CDI'!$H$4:$H$28,'Base CDI'!$I$4:$I$29,S4836,"Cubic","Extrapolate=Linear","MultiX=Average","Skip=True","Sort=True")</f>
        <v>13.67017783857729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50772</v>
      </c>
      <c r="T4837" s="43">
        <f ca="1">_xll.BInterpol('Base CDI'!$H$4:$H$28,'Base CDI'!$J$4:$J$29,S4837,"Cubic","Extrapolate=Linear","MultiX=Average","Skip=True","Sort=True")</f>
        <v>13.684091655266757</v>
      </c>
      <c r="U4837" s="43">
        <f ca="1">_xll.BInterpol('Base CDI'!$H$4:$H$28,'Base CDI'!$I$4:$I$29,S4837,"Cubic","Extrapolate=Linear","MultiX=Average","Skip=True","Sort=True")</f>
        <v>13.670088919288643</v>
      </c>
    </row>
    <row r="4838" spans="16:21" x14ac:dyDescent="0.25">
      <c r="P4838" s="10">
        <v>41547</v>
      </c>
      <c r="Q4838">
        <v>31.35079</v>
      </c>
      <c r="S4838" s="42">
        <f t="shared" ca="1" si="80"/>
        <v>50773</v>
      </c>
      <c r="T4838" s="43">
        <f ca="1">_xll.BInterpol('Base CDI'!$H$4:$H$28,'Base CDI'!$J$4:$J$29,S4838,"Cubic","Extrapolate=Linear","MultiX=Average","Skip=True","Sort=True")</f>
        <v>13.683999999999999</v>
      </c>
      <c r="U4838" s="43">
        <f ca="1">_xll.BInterpol('Base CDI'!$H$4:$H$28,'Base CDI'!$I$4:$I$29,S4838,"Cubic","Extrapolate=Linear","MultiX=Average","Skip=True","Sort=True")</f>
        <v>13.669999999999998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50774</v>
      </c>
      <c r="T4839" s="43">
        <f ca="1">_xll.BInterpol('Base CDI'!$H$4:$H$28,'Base CDI'!$J$4:$J$29,S4839,"Cubic","Extrapolate=Linear","MultiX=Average","Skip=True","Sort=True")</f>
        <v>13.683908344733242</v>
      </c>
      <c r="U4839" s="43">
        <f ca="1">_xll.BInterpol('Base CDI'!$H$4:$H$28,'Base CDI'!$I$4:$I$29,S4839,"Cubic","Extrapolate=Linear","MultiX=Average","Skip=True","Sort=True")</f>
        <v>13.669911080711353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50775</v>
      </c>
      <c r="T4840" s="43">
        <f ca="1">_xll.BInterpol('Base CDI'!$H$4:$H$28,'Base CDI'!$J$4:$J$29,S4840,"Cubic","Extrapolate=Linear","MultiX=Average","Skip=True","Sort=True")</f>
        <v>13.683816689466484</v>
      </c>
      <c r="U4840" s="43">
        <f ca="1">_xll.BInterpol('Base CDI'!$H$4:$H$28,'Base CDI'!$I$4:$I$29,S4840,"Cubic","Extrapolate=Linear","MultiX=Average","Skip=True","Sort=True")</f>
        <v>13.669822161422706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50776</v>
      </c>
      <c r="T4841" s="43">
        <f ca="1">_xll.BInterpol('Base CDI'!$H$4:$H$28,'Base CDI'!$J$4:$J$29,S4841,"Cubic","Extrapolate=Linear","MultiX=Average","Skip=True","Sort=True")</f>
        <v>13.683725034199727</v>
      </c>
      <c r="U4841" s="43">
        <f ca="1">_xll.BInterpol('Base CDI'!$H$4:$H$28,'Base CDI'!$I$4:$I$29,S4841,"Cubic","Extrapolate=Linear","MultiX=Average","Skip=True","Sort=True")</f>
        <v>13.669733242134061</v>
      </c>
    </row>
    <row r="4842" spans="16:21" x14ac:dyDescent="0.25">
      <c r="P4842" s="10">
        <v>41551</v>
      </c>
      <c r="Q4842">
        <v>31.39235</v>
      </c>
      <c r="S4842" s="42">
        <f t="shared" ca="1" si="80"/>
        <v>50777</v>
      </c>
      <c r="T4842" s="43">
        <f ca="1">_xll.BInterpol('Base CDI'!$H$4:$H$28,'Base CDI'!$J$4:$J$29,S4842,"Cubic","Extrapolate=Linear","MultiX=Average","Skip=True","Sort=True")</f>
        <v>13.683633378932967</v>
      </c>
      <c r="U4842" s="43">
        <f ca="1">_xll.BInterpol('Base CDI'!$H$4:$H$28,'Base CDI'!$I$4:$I$29,S4842,"Cubic","Extrapolate=Linear","MultiX=Average","Skip=True","Sort=True")</f>
        <v>13.669644322845416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50778</v>
      </c>
      <c r="T4843" s="43">
        <f ca="1">_xll.BInterpol('Base CDI'!$H$4:$H$28,'Base CDI'!$J$4:$J$29,S4843,"Cubic","Extrapolate=Linear","MultiX=Average","Skip=True","Sort=True")</f>
        <v>13.68354172366621</v>
      </c>
      <c r="U4843" s="43">
        <f ca="1">_xll.BInterpol('Base CDI'!$H$4:$H$28,'Base CDI'!$I$4:$I$29,S4843,"Cubic","Extrapolate=Linear","MultiX=Average","Skip=True","Sort=True")</f>
        <v>13.669555403556769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50779</v>
      </c>
      <c r="T4844" s="43">
        <f ca="1">_xll.BInterpol('Base CDI'!$H$4:$H$28,'Base CDI'!$J$4:$J$29,S4844,"Cubic","Extrapolate=Linear","MultiX=Average","Skip=True","Sort=True")</f>
        <v>13.683450068399452</v>
      </c>
      <c r="U4844" s="43">
        <f ca="1">_xll.BInterpol('Base CDI'!$H$4:$H$28,'Base CDI'!$I$4:$I$29,S4844,"Cubic","Extrapolate=Linear","MultiX=Average","Skip=True","Sort=True")</f>
        <v>13.669466484268124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50780</v>
      </c>
      <c r="T4845" s="43">
        <f ca="1">_xll.BInterpol('Base CDI'!$H$4:$H$28,'Base CDI'!$J$4:$J$29,S4845,"Cubic","Extrapolate=Linear","MultiX=Average","Skip=True","Sort=True")</f>
        <v>13.683358413132694</v>
      </c>
      <c r="U4845" s="43">
        <f ca="1">_xll.BInterpol('Base CDI'!$H$4:$H$28,'Base CDI'!$I$4:$I$29,S4845,"Cubic","Extrapolate=Linear","MultiX=Average","Skip=True","Sort=True")</f>
        <v>13.669377564979479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50781</v>
      </c>
      <c r="T4846" s="43">
        <f ca="1">_xll.BInterpol('Base CDI'!$H$4:$H$28,'Base CDI'!$J$4:$J$29,S4846,"Cubic","Extrapolate=Linear","MultiX=Average","Skip=True","Sort=True")</f>
        <v>13.683266757865937</v>
      </c>
      <c r="U4846" s="43">
        <f ca="1">_xll.BInterpol('Base CDI'!$H$4:$H$28,'Base CDI'!$I$4:$I$29,S4846,"Cubic","Extrapolate=Linear","MultiX=Average","Skip=True","Sort=True")</f>
        <v>13.669288645690832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50782</v>
      </c>
      <c r="T4847" s="43">
        <f ca="1">_xll.BInterpol('Base CDI'!$H$4:$H$28,'Base CDI'!$J$4:$J$29,S4847,"Cubic","Extrapolate=Linear","MultiX=Average","Skip=True","Sort=True")</f>
        <v>13.683175102599179</v>
      </c>
      <c r="U4847" s="43">
        <f ca="1">_xll.BInterpol('Base CDI'!$H$4:$H$28,'Base CDI'!$I$4:$I$29,S4847,"Cubic","Extrapolate=Linear","MultiX=Average","Skip=True","Sort=True")</f>
        <v>13.669199726402187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50783</v>
      </c>
      <c r="T4848" s="43">
        <f ca="1">_xll.BInterpol('Base CDI'!$H$4:$H$28,'Base CDI'!$J$4:$J$29,S4848,"Cubic","Extrapolate=Linear","MultiX=Average","Skip=True","Sort=True")</f>
        <v>13.68308344733242</v>
      </c>
      <c r="U4848" s="43">
        <f ca="1">_xll.BInterpol('Base CDI'!$H$4:$H$28,'Base CDI'!$I$4:$I$29,S4848,"Cubic","Extrapolate=Linear","MultiX=Average","Skip=True","Sort=True")</f>
        <v>13.669110807113542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50784</v>
      </c>
      <c r="T4849" s="43">
        <f ca="1">_xll.BInterpol('Base CDI'!$H$4:$H$28,'Base CDI'!$J$4:$J$29,S4849,"Cubic","Extrapolate=Linear","MultiX=Average","Skip=True","Sort=True")</f>
        <v>13.682991792065662</v>
      </c>
      <c r="U4849" s="43">
        <f ca="1">_xll.BInterpol('Base CDI'!$H$4:$H$28,'Base CDI'!$I$4:$I$29,S4849,"Cubic","Extrapolate=Linear","MultiX=Average","Skip=True","Sort=True")</f>
        <v>13.669021887824895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50785</v>
      </c>
      <c r="T4850" s="43">
        <f ca="1">_xll.BInterpol('Base CDI'!$H$4:$H$28,'Base CDI'!$J$4:$J$29,S4850,"Cubic","Extrapolate=Linear","MultiX=Average","Skip=True","Sort=True")</f>
        <v>13.682900136798905</v>
      </c>
      <c r="U4850" s="43">
        <f ca="1">_xll.BInterpol('Base CDI'!$H$4:$H$28,'Base CDI'!$I$4:$I$29,S4850,"Cubic","Extrapolate=Linear","MultiX=Average","Skip=True","Sort=True")</f>
        <v>13.66893296853625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50786</v>
      </c>
      <c r="T4851" s="43">
        <f ca="1">_xll.BInterpol('Base CDI'!$H$4:$H$28,'Base CDI'!$J$4:$J$29,S4851,"Cubic","Extrapolate=Linear","MultiX=Average","Skip=True","Sort=True")</f>
        <v>13.682808481532147</v>
      </c>
      <c r="U4851" s="43">
        <f ca="1">_xll.BInterpol('Base CDI'!$H$4:$H$28,'Base CDI'!$I$4:$I$29,S4851,"Cubic","Extrapolate=Linear","MultiX=Average","Skip=True","Sort=True")</f>
        <v>13.668844049247603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50787</v>
      </c>
      <c r="T4852" s="43">
        <f ca="1">_xll.BInterpol('Base CDI'!$H$4:$H$28,'Base CDI'!$J$4:$J$29,S4852,"Cubic","Extrapolate=Linear","MultiX=Average","Skip=True","Sort=True")</f>
        <v>13.68271682626539</v>
      </c>
      <c r="U4852" s="43">
        <f ca="1">_xll.BInterpol('Base CDI'!$H$4:$H$28,'Base CDI'!$I$4:$I$29,S4852,"Cubic","Extrapolate=Linear","MultiX=Average","Skip=True","Sort=True")</f>
        <v>13.668755129958958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50788</v>
      </c>
      <c r="T4853" s="43">
        <f ca="1">_xll.BInterpol('Base CDI'!$H$4:$H$28,'Base CDI'!$J$4:$J$29,S4853,"Cubic","Extrapolate=Linear","MultiX=Average","Skip=True","Sort=True")</f>
        <v>13.682625170998632</v>
      </c>
      <c r="U4853" s="43">
        <f ca="1">_xll.BInterpol('Base CDI'!$H$4:$H$28,'Base CDI'!$I$4:$I$29,S4853,"Cubic","Extrapolate=Linear","MultiX=Average","Skip=True","Sort=True")</f>
        <v>13.668666210670313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50789</v>
      </c>
      <c r="T4854" s="43">
        <f ca="1">_xll.BInterpol('Base CDI'!$H$4:$H$28,'Base CDI'!$J$4:$J$29,S4854,"Cubic","Extrapolate=Linear","MultiX=Average","Skip=True","Sort=True")</f>
        <v>13.682533515731873</v>
      </c>
      <c r="U4854" s="43">
        <f ca="1">_xll.BInterpol('Base CDI'!$H$4:$H$28,'Base CDI'!$I$4:$I$29,S4854,"Cubic","Extrapolate=Linear","MultiX=Average","Skip=True","Sort=True")</f>
        <v>13.668577291381666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50790</v>
      </c>
      <c r="T4855" s="43">
        <f ca="1">_xll.BInterpol('Base CDI'!$H$4:$H$28,'Base CDI'!$J$4:$J$29,S4855,"Cubic","Extrapolate=Linear","MultiX=Average","Skip=True","Sort=True")</f>
        <v>13.682441860465115</v>
      </c>
      <c r="U4855" s="43">
        <f ca="1">_xll.BInterpol('Base CDI'!$H$4:$H$28,'Base CDI'!$I$4:$I$29,S4855,"Cubic","Extrapolate=Linear","MultiX=Average","Skip=True","Sort=True")</f>
        <v>13.668488372093021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50791</v>
      </c>
      <c r="T4856" s="43">
        <f ca="1">_xll.BInterpol('Base CDI'!$H$4:$H$28,'Base CDI'!$J$4:$J$29,S4856,"Cubic","Extrapolate=Linear","MultiX=Average","Skip=True","Sort=True")</f>
        <v>13.682350205198357</v>
      </c>
      <c r="U4856" s="43">
        <f ca="1">_xll.BInterpol('Base CDI'!$H$4:$H$28,'Base CDI'!$I$4:$I$29,S4856,"Cubic","Extrapolate=Linear","MultiX=Average","Skip=True","Sort=True")</f>
        <v>13.668399452804376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50792</v>
      </c>
      <c r="T4857" s="43">
        <f ca="1">_xll.BInterpol('Base CDI'!$H$4:$H$28,'Base CDI'!$J$4:$J$29,S4857,"Cubic","Extrapolate=Linear","MultiX=Average","Skip=True","Sort=True")</f>
        <v>13.6822585499316</v>
      </c>
      <c r="U4857" s="43">
        <f ca="1">_xll.BInterpol('Base CDI'!$H$4:$H$28,'Base CDI'!$I$4:$I$29,S4857,"Cubic","Extrapolate=Linear","MultiX=Average","Skip=True","Sort=True")</f>
        <v>13.668310533515729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50793</v>
      </c>
      <c r="T4858" s="43">
        <f ca="1">_xll.BInterpol('Base CDI'!$H$4:$H$28,'Base CDI'!$J$4:$J$29,S4858,"Cubic","Extrapolate=Linear","MultiX=Average","Skip=True","Sort=True")</f>
        <v>13.682166894664842</v>
      </c>
      <c r="U4858" s="43">
        <f ca="1">_xll.BInterpol('Base CDI'!$H$4:$H$28,'Base CDI'!$I$4:$I$29,S4858,"Cubic","Extrapolate=Linear","MultiX=Average","Skip=True","Sort=True")</f>
        <v>13.668221614227084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50794</v>
      </c>
      <c r="T4859" s="43">
        <f ca="1">_xll.BInterpol('Base CDI'!$H$4:$H$28,'Base CDI'!$J$4:$J$29,S4859,"Cubic","Extrapolate=Linear","MultiX=Average","Skip=True","Sort=True")</f>
        <v>13.682075239398085</v>
      </c>
      <c r="U4859" s="43">
        <f ca="1">_xll.BInterpol('Base CDI'!$H$4:$H$28,'Base CDI'!$I$4:$I$29,S4859,"Cubic","Extrapolate=Linear","MultiX=Average","Skip=True","Sort=True")</f>
        <v>13.668132694938439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50795</v>
      </c>
      <c r="T4860" s="43">
        <f ca="1">_xll.BInterpol('Base CDI'!$H$4:$H$28,'Base CDI'!$J$4:$J$29,S4860,"Cubic","Extrapolate=Linear","MultiX=Average","Skip=True","Sort=True")</f>
        <v>13.681983584131327</v>
      </c>
      <c r="U4860" s="43">
        <f ca="1">_xll.BInterpol('Base CDI'!$H$4:$H$28,'Base CDI'!$I$4:$I$29,S4860,"Cubic","Extrapolate=Linear","MultiX=Average","Skip=True","Sort=True")</f>
        <v>13.668043775649792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50796</v>
      </c>
      <c r="T4861" s="43">
        <f ca="1">_xll.BInterpol('Base CDI'!$H$4:$H$28,'Base CDI'!$J$4:$J$29,S4861,"Cubic","Extrapolate=Linear","MultiX=Average","Skip=True","Sort=True")</f>
        <v>13.681891928864568</v>
      </c>
      <c r="U4861" s="43">
        <f ca="1">_xll.BInterpol('Base CDI'!$H$4:$H$28,'Base CDI'!$I$4:$I$29,S4861,"Cubic","Extrapolate=Linear","MultiX=Average","Skip=True","Sort=True")</f>
        <v>13.667954856361147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50797</v>
      </c>
      <c r="T4862" s="43">
        <f ca="1">_xll.BInterpol('Base CDI'!$H$4:$H$28,'Base CDI'!$J$4:$J$29,S4862,"Cubic","Extrapolate=Linear","MultiX=Average","Skip=True","Sort=True")</f>
        <v>13.68180027359781</v>
      </c>
      <c r="U4862" s="43">
        <f ca="1">_xll.BInterpol('Base CDI'!$H$4:$H$28,'Base CDI'!$I$4:$I$29,S4862,"Cubic","Extrapolate=Linear","MultiX=Average","Skip=True","Sort=True")</f>
        <v>13.667865937072502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50798</v>
      </c>
      <c r="T4863" s="43">
        <f ca="1">_xll.BInterpol('Base CDI'!$H$4:$H$28,'Base CDI'!$J$4:$J$29,S4863,"Cubic","Extrapolate=Linear","MultiX=Average","Skip=True","Sort=True")</f>
        <v>13.681708618331053</v>
      </c>
      <c r="U4863" s="43">
        <f ca="1">_xll.BInterpol('Base CDI'!$H$4:$H$28,'Base CDI'!$I$4:$I$29,S4863,"Cubic","Extrapolate=Linear","MultiX=Average","Skip=True","Sort=True")</f>
        <v>13.667777017783855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50799</v>
      </c>
      <c r="T4864" s="43">
        <f ca="1">_xll.BInterpol('Base CDI'!$H$4:$H$28,'Base CDI'!$J$4:$J$29,S4864,"Cubic","Extrapolate=Linear","MultiX=Average","Skip=True","Sort=True")</f>
        <v>13.681616963064295</v>
      </c>
      <c r="U4864" s="43">
        <f ca="1">_xll.BInterpol('Base CDI'!$H$4:$H$28,'Base CDI'!$I$4:$I$29,S4864,"Cubic","Extrapolate=Linear","MultiX=Average","Skip=True","Sort=True")</f>
        <v>13.66768809849521</v>
      </c>
    </row>
    <row r="4865" spans="16:21" x14ac:dyDescent="0.25">
      <c r="P4865" s="10">
        <v>41584</v>
      </c>
      <c r="Q4865">
        <v>31.64659</v>
      </c>
      <c r="S4865" s="42">
        <f t="shared" ca="1" si="80"/>
        <v>50800</v>
      </c>
      <c r="T4865" s="43">
        <f ca="1">_xll.BInterpol('Base CDI'!$H$4:$H$28,'Base CDI'!$J$4:$J$29,S4865,"Cubic","Extrapolate=Linear","MultiX=Average","Skip=True","Sort=True")</f>
        <v>13.681525307797537</v>
      </c>
      <c r="U4865" s="43">
        <f ca="1">_xll.BInterpol('Base CDI'!$H$4:$H$28,'Base CDI'!$I$4:$I$29,S4865,"Cubic","Extrapolate=Linear","MultiX=Average","Skip=True","Sort=True")</f>
        <v>13.667599179206565</v>
      </c>
    </row>
    <row r="4866" spans="16:21" x14ac:dyDescent="0.25">
      <c r="P4866" s="10">
        <v>41585</v>
      </c>
      <c r="Q4866">
        <v>31.65774</v>
      </c>
      <c r="S4866" s="42">
        <f t="shared" ca="1" si="80"/>
        <v>50801</v>
      </c>
      <c r="T4866" s="43">
        <f ca="1">_xll.BInterpol('Base CDI'!$H$4:$H$28,'Base CDI'!$J$4:$J$29,S4866,"Cubic","Extrapolate=Linear","MultiX=Average","Skip=True","Sort=True")</f>
        <v>13.68143365253078</v>
      </c>
      <c r="U4866" s="43">
        <f ca="1">_xll.BInterpol('Base CDI'!$H$4:$H$28,'Base CDI'!$I$4:$I$29,S4866,"Cubic","Extrapolate=Linear","MultiX=Average","Skip=True","Sort=True")</f>
        <v>13.667510259917918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50802</v>
      </c>
      <c r="T4867" s="43">
        <f ca="1">_xll.BInterpol('Base CDI'!$H$4:$H$28,'Base CDI'!$J$4:$J$29,S4867,"Cubic","Extrapolate=Linear","MultiX=Average","Skip=True","Sort=True")</f>
        <v>13.68134199726402</v>
      </c>
      <c r="U4867" s="43">
        <f ca="1">_xll.BInterpol('Base CDI'!$H$4:$H$28,'Base CDI'!$I$4:$I$29,S4867,"Cubic","Extrapolate=Linear","MultiX=Average","Skip=True","Sort=True")</f>
        <v>13.667421340629273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50803</v>
      </c>
      <c r="T4868" s="43">
        <f ca="1">_xll.BInterpol('Base CDI'!$H$4:$H$28,'Base CDI'!$J$4:$J$29,S4868,"Cubic","Extrapolate=Linear","MultiX=Average","Skip=True","Sort=True")</f>
        <v>13.681250341997263</v>
      </c>
      <c r="U4868" s="43">
        <f ca="1">_xll.BInterpol('Base CDI'!$H$4:$H$28,'Base CDI'!$I$4:$I$29,S4868,"Cubic","Extrapolate=Linear","MultiX=Average","Skip=True","Sort=True")</f>
        <v>13.667332421340628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50804</v>
      </c>
      <c r="T4869" s="43">
        <f ca="1">_xll.BInterpol('Base CDI'!$H$4:$H$28,'Base CDI'!$J$4:$J$29,S4869,"Cubic","Extrapolate=Linear","MultiX=Average","Skip=True","Sort=True")</f>
        <v>13.681158686730505</v>
      </c>
      <c r="U4869" s="43">
        <f ca="1">_xll.BInterpol('Base CDI'!$H$4:$H$28,'Base CDI'!$I$4:$I$29,S4869,"Cubic","Extrapolate=Linear","MultiX=Average","Skip=True","Sort=True")</f>
        <v>13.667243502051981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50805</v>
      </c>
      <c r="T4870" s="43">
        <f ca="1">_xll.BInterpol('Base CDI'!$H$4:$H$28,'Base CDI'!$J$4:$J$29,S4870,"Cubic","Extrapolate=Linear","MultiX=Average","Skip=True","Sort=True")</f>
        <v>13.681067031463748</v>
      </c>
      <c r="U4870" s="43">
        <f ca="1">_xll.BInterpol('Base CDI'!$H$4:$H$28,'Base CDI'!$I$4:$I$29,S4870,"Cubic","Extrapolate=Linear","MultiX=Average","Skip=True","Sort=True")</f>
        <v>13.667154582763336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50806</v>
      </c>
      <c r="T4871" s="43">
        <f ca="1">_xll.BInterpol('Base CDI'!$H$4:$H$28,'Base CDI'!$J$4:$J$29,S4871,"Cubic","Extrapolate=Linear","MultiX=Average","Skip=True","Sort=True")</f>
        <v>13.68097537619699</v>
      </c>
      <c r="U4871" s="43">
        <f ca="1">_xll.BInterpol('Base CDI'!$H$4:$H$28,'Base CDI'!$I$4:$I$29,S4871,"Cubic","Extrapolate=Linear","MultiX=Average","Skip=True","Sort=True")</f>
        <v>13.667065663474691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50807</v>
      </c>
      <c r="T4872" s="43">
        <f ca="1">_xll.BInterpol('Base CDI'!$H$4:$H$28,'Base CDI'!$J$4:$J$29,S4872,"Cubic","Extrapolate=Linear","MultiX=Average","Skip=True","Sort=True")</f>
        <v>13.680883720930233</v>
      </c>
      <c r="U4872" s="43">
        <f ca="1">_xll.BInterpol('Base CDI'!$H$4:$H$28,'Base CDI'!$I$4:$I$29,S4872,"Cubic","Extrapolate=Linear","MultiX=Average","Skip=True","Sort=True")</f>
        <v>13.666976744186044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50808</v>
      </c>
      <c r="T4873" s="43">
        <f ca="1">_xll.BInterpol('Base CDI'!$H$4:$H$28,'Base CDI'!$J$4:$J$29,S4873,"Cubic","Extrapolate=Linear","MultiX=Average","Skip=True","Sort=True")</f>
        <v>13.680792065663473</v>
      </c>
      <c r="U4873" s="43">
        <f ca="1">_xll.BInterpol('Base CDI'!$H$4:$H$28,'Base CDI'!$I$4:$I$29,S4873,"Cubic","Extrapolate=Linear","MultiX=Average","Skip=True","Sort=True")</f>
        <v>13.666887824897399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50809</v>
      </c>
      <c r="T4874" s="43">
        <f ca="1">_xll.BInterpol('Base CDI'!$H$4:$H$28,'Base CDI'!$J$4:$J$29,S4874,"Cubic","Extrapolate=Linear","MultiX=Average","Skip=True","Sort=True")</f>
        <v>13.680700410396716</v>
      </c>
      <c r="U4874" s="43">
        <f ca="1">_xll.BInterpol('Base CDI'!$H$4:$H$28,'Base CDI'!$I$4:$I$29,S4874,"Cubic","Extrapolate=Linear","MultiX=Average","Skip=True","Sort=True")</f>
        <v>13.666798905608752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50810</v>
      </c>
      <c r="T4875" s="43">
        <f ca="1">_xll.BInterpol('Base CDI'!$H$4:$H$28,'Base CDI'!$J$4:$J$29,S4875,"Cubic","Extrapolate=Linear","MultiX=Average","Skip=True","Sort=True")</f>
        <v>13.680608755129958</v>
      </c>
      <c r="U4875" s="43">
        <f ca="1">_xll.BInterpol('Base CDI'!$H$4:$H$28,'Base CDI'!$I$4:$I$29,S4875,"Cubic","Extrapolate=Linear","MultiX=Average","Skip=True","Sort=True")</f>
        <v>13.666709986320107</v>
      </c>
    </row>
    <row r="4876" spans="16:21" x14ac:dyDescent="0.25">
      <c r="P4876" s="10">
        <v>41600</v>
      </c>
      <c r="Q4876">
        <v>31.76942</v>
      </c>
      <c r="S4876" s="42">
        <f t="shared" ca="1" si="81"/>
        <v>50811</v>
      </c>
      <c r="T4876" s="43">
        <f ca="1">_xll.BInterpol('Base CDI'!$H$4:$H$28,'Base CDI'!$J$4:$J$29,S4876,"Cubic","Extrapolate=Linear","MultiX=Average","Skip=True","Sort=True")</f>
        <v>13.6805170998632</v>
      </c>
      <c r="U4876" s="43">
        <f ca="1">_xll.BInterpol('Base CDI'!$H$4:$H$28,'Base CDI'!$I$4:$I$29,S4876,"Cubic","Extrapolate=Linear","MultiX=Average","Skip=True","Sort=True")</f>
        <v>13.666621067031462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50812</v>
      </c>
      <c r="T4877" s="43">
        <f ca="1">_xll.BInterpol('Base CDI'!$H$4:$H$28,'Base CDI'!$J$4:$J$29,S4877,"Cubic","Extrapolate=Linear","MultiX=Average","Skip=True","Sort=True")</f>
        <v>13.680425444596443</v>
      </c>
      <c r="U4877" s="43">
        <f ca="1">_xll.BInterpol('Base CDI'!$H$4:$H$28,'Base CDI'!$I$4:$I$29,S4877,"Cubic","Extrapolate=Linear","MultiX=Average","Skip=True","Sort=True")</f>
        <v>13.666532147742815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50813</v>
      </c>
      <c r="T4878" s="43">
        <f ca="1">_xll.BInterpol('Base CDI'!$H$4:$H$28,'Base CDI'!$J$4:$J$29,S4878,"Cubic","Extrapolate=Linear","MultiX=Average","Skip=True","Sort=True")</f>
        <v>13.680333789329685</v>
      </c>
      <c r="U4878" s="43">
        <f ca="1">_xll.BInterpol('Base CDI'!$H$4:$H$28,'Base CDI'!$I$4:$I$29,S4878,"Cubic","Extrapolate=Linear","MultiX=Average","Skip=True","Sort=True")</f>
        <v>13.66644322845417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50814</v>
      </c>
      <c r="T4879" s="43">
        <f ca="1">_xll.BInterpol('Base CDI'!$H$4:$H$28,'Base CDI'!$J$4:$J$29,S4879,"Cubic","Extrapolate=Linear","MultiX=Average","Skip=True","Sort=True")</f>
        <v>13.680242134062926</v>
      </c>
      <c r="U4879" s="43">
        <f ca="1">_xll.BInterpol('Base CDI'!$H$4:$H$28,'Base CDI'!$I$4:$I$29,S4879,"Cubic","Extrapolate=Linear","MultiX=Average","Skip=True","Sort=True")</f>
        <v>13.666354309165525</v>
      </c>
    </row>
    <row r="4880" spans="16:21" x14ac:dyDescent="0.25">
      <c r="P4880" s="10">
        <v>41606</v>
      </c>
      <c r="Q4880">
        <v>31.8142</v>
      </c>
      <c r="S4880" s="42">
        <f t="shared" ca="1" si="81"/>
        <v>50815</v>
      </c>
      <c r="T4880" s="43">
        <f ca="1">_xll.BInterpol('Base CDI'!$H$4:$H$28,'Base CDI'!$J$4:$J$29,S4880,"Cubic","Extrapolate=Linear","MultiX=Average","Skip=True","Sort=True")</f>
        <v>13.680150478796168</v>
      </c>
      <c r="U4880" s="43">
        <f ca="1">_xll.BInterpol('Base CDI'!$H$4:$H$28,'Base CDI'!$I$4:$I$29,S4880,"Cubic","Extrapolate=Linear","MultiX=Average","Skip=True","Sort=True")</f>
        <v>13.666265389876878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50816</v>
      </c>
      <c r="T4881" s="43">
        <f ca="1">_xll.BInterpol('Base CDI'!$H$4:$H$28,'Base CDI'!$J$4:$J$29,S4881,"Cubic","Extrapolate=Linear","MultiX=Average","Skip=True","Sort=True")</f>
        <v>13.680058823529411</v>
      </c>
      <c r="U4881" s="43">
        <f ca="1">_xll.BInterpol('Base CDI'!$H$4:$H$28,'Base CDI'!$I$4:$I$29,S4881,"Cubic","Extrapolate=Linear","MultiX=Average","Skip=True","Sort=True")</f>
        <v>13.666176470588233</v>
      </c>
    </row>
    <row r="4882" spans="16:21" x14ac:dyDescent="0.25">
      <c r="P4882" s="10">
        <v>41610</v>
      </c>
      <c r="Q4882">
        <v>31.83775</v>
      </c>
      <c r="S4882" s="42">
        <f t="shared" ca="1" si="81"/>
        <v>50817</v>
      </c>
      <c r="T4882" s="43">
        <f ca="1">_xll.BInterpol('Base CDI'!$H$4:$H$28,'Base CDI'!$J$4:$J$29,S4882,"Cubic","Extrapolate=Linear","MultiX=Average","Skip=True","Sort=True")</f>
        <v>13.679967168262653</v>
      </c>
      <c r="U4882" s="43">
        <f ca="1">_xll.BInterpol('Base CDI'!$H$4:$H$28,'Base CDI'!$I$4:$I$29,S4882,"Cubic","Extrapolate=Linear","MultiX=Average","Skip=True","Sort=True")</f>
        <v>13.666087551299588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50818</v>
      </c>
      <c r="T4883" s="43">
        <f ca="1">_xll.BInterpol('Base CDI'!$H$4:$H$28,'Base CDI'!$J$4:$J$29,S4883,"Cubic","Extrapolate=Linear","MultiX=Average","Skip=True","Sort=True")</f>
        <v>13.679875512995896</v>
      </c>
      <c r="U4883" s="43">
        <f ca="1">_xll.BInterpol('Base CDI'!$H$4:$H$28,'Base CDI'!$I$4:$I$29,S4883,"Cubic","Extrapolate=Linear","MultiX=Average","Skip=True","Sort=True")</f>
        <v>13.665998632010941</v>
      </c>
    </row>
    <row r="4884" spans="16:21" x14ac:dyDescent="0.25">
      <c r="P4884" s="10">
        <v>41612</v>
      </c>
      <c r="Q4884">
        <v>31.86131</v>
      </c>
      <c r="S4884" s="42">
        <f t="shared" ca="1" si="81"/>
        <v>50819</v>
      </c>
      <c r="T4884" s="43">
        <f ca="1">_xll.BInterpol('Base CDI'!$H$4:$H$28,'Base CDI'!$J$4:$J$29,S4884,"Cubic","Extrapolate=Linear","MultiX=Average","Skip=True","Sort=True")</f>
        <v>13.679783857729138</v>
      </c>
      <c r="U4884" s="43">
        <f ca="1">_xll.BInterpol('Base CDI'!$H$4:$H$28,'Base CDI'!$I$4:$I$29,S4884,"Cubic","Extrapolate=Linear","MultiX=Average","Skip=True","Sort=True")</f>
        <v>13.665909712722296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50820</v>
      </c>
      <c r="T4885" s="43">
        <f ca="1">_xll.BInterpol('Base CDI'!$H$4:$H$28,'Base CDI'!$J$4:$J$29,S4885,"Cubic","Extrapolate=Linear","MultiX=Average","Skip=True","Sort=True")</f>
        <v>13.67969220246238</v>
      </c>
      <c r="U4885" s="43">
        <f ca="1">_xll.BInterpol('Base CDI'!$H$4:$H$28,'Base CDI'!$I$4:$I$29,S4885,"Cubic","Extrapolate=Linear","MultiX=Average","Skip=True","Sort=True")</f>
        <v>13.665820793433651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50821</v>
      </c>
      <c r="T4886" s="43">
        <f ca="1">_xll.BInterpol('Base CDI'!$H$4:$H$28,'Base CDI'!$J$4:$J$29,S4886,"Cubic","Extrapolate=Linear","MultiX=Average","Skip=True","Sort=True")</f>
        <v>13.679600547195621</v>
      </c>
      <c r="U4886" s="43">
        <f ca="1">_xll.BInterpol('Base CDI'!$H$4:$H$28,'Base CDI'!$I$4:$I$29,S4886,"Cubic","Extrapolate=Linear","MultiX=Average","Skip=True","Sort=True")</f>
        <v>13.665731874145004</v>
      </c>
    </row>
    <row r="4887" spans="16:21" x14ac:dyDescent="0.25">
      <c r="P4887" s="10">
        <v>41617</v>
      </c>
      <c r="Q4887">
        <v>31.89668</v>
      </c>
      <c r="S4887" s="42">
        <f t="shared" ca="1" si="81"/>
        <v>50822</v>
      </c>
      <c r="T4887" s="43">
        <f ca="1">_xll.BInterpol('Base CDI'!$H$4:$H$28,'Base CDI'!$J$4:$J$29,S4887,"Cubic","Extrapolate=Linear","MultiX=Average","Skip=True","Sort=True")</f>
        <v>13.679508891928863</v>
      </c>
      <c r="U4887" s="43">
        <f ca="1">_xll.BInterpol('Base CDI'!$H$4:$H$28,'Base CDI'!$I$4:$I$29,S4887,"Cubic","Extrapolate=Linear","MultiX=Average","Skip=True","Sort=True")</f>
        <v>13.665642954856359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50823</v>
      </c>
      <c r="T4888" s="43">
        <f ca="1">_xll.BInterpol('Base CDI'!$H$4:$H$28,'Base CDI'!$J$4:$J$29,S4888,"Cubic","Extrapolate=Linear","MultiX=Average","Skip=True","Sort=True")</f>
        <v>13.679417236662106</v>
      </c>
      <c r="U4888" s="43">
        <f ca="1">_xll.BInterpol('Base CDI'!$H$4:$H$28,'Base CDI'!$I$4:$I$29,S4888,"Cubic","Extrapolate=Linear","MultiX=Average","Skip=True","Sort=True")</f>
        <v>13.665554035567714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50824</v>
      </c>
      <c r="T4889" s="43">
        <f ca="1">_xll.BInterpol('Base CDI'!$H$4:$H$28,'Base CDI'!$J$4:$J$29,S4889,"Cubic","Extrapolate=Linear","MultiX=Average","Skip=True","Sort=True")</f>
        <v>13.679325581395348</v>
      </c>
      <c r="U4889" s="43">
        <f ca="1">_xll.BInterpol('Base CDI'!$H$4:$H$28,'Base CDI'!$I$4:$I$29,S4889,"Cubic","Extrapolate=Linear","MultiX=Average","Skip=True","Sort=True")</f>
        <v>13.665465116279067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50825</v>
      </c>
      <c r="T4890" s="43">
        <f ca="1">_xll.BInterpol('Base CDI'!$H$4:$H$28,'Base CDI'!$J$4:$J$29,S4890,"Cubic","Extrapolate=Linear","MultiX=Average","Skip=True","Sort=True")</f>
        <v>13.679233926128591</v>
      </c>
      <c r="U4890" s="43">
        <f ca="1">_xll.BInterpol('Base CDI'!$H$4:$H$28,'Base CDI'!$I$4:$I$29,S4890,"Cubic","Extrapolate=Linear","MultiX=Average","Skip=True","Sort=True")</f>
        <v>13.665376196990422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50826</v>
      </c>
      <c r="T4891" s="43">
        <f ca="1">_xll.BInterpol('Base CDI'!$H$4:$H$28,'Base CDI'!$J$4:$J$29,S4891,"Cubic","Extrapolate=Linear","MultiX=Average","Skip=True","Sort=True")</f>
        <v>13.679142270861833</v>
      </c>
      <c r="U4891" s="43">
        <f ca="1">_xll.BInterpol('Base CDI'!$H$4:$H$28,'Base CDI'!$I$4:$I$29,S4891,"Cubic","Extrapolate=Linear","MultiX=Average","Skip=True","Sort=True")</f>
        <v>13.665287277701776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50827</v>
      </c>
      <c r="T4892" s="43">
        <f ca="1">_xll.BInterpol('Base CDI'!$H$4:$H$28,'Base CDI'!$J$4:$J$29,S4892,"Cubic","Extrapolate=Linear","MultiX=Average","Skip=True","Sort=True")</f>
        <v>13.679050615595074</v>
      </c>
      <c r="U4892" s="43">
        <f ca="1">_xll.BInterpol('Base CDI'!$H$4:$H$28,'Base CDI'!$I$4:$I$29,S4892,"Cubic","Extrapolate=Linear","MultiX=Average","Skip=True","Sort=True")</f>
        <v>13.66519835841313</v>
      </c>
    </row>
    <row r="4893" spans="16:21" x14ac:dyDescent="0.25">
      <c r="P4893" s="10">
        <v>41625</v>
      </c>
      <c r="Q4893">
        <v>31.96773</v>
      </c>
      <c r="S4893" s="42">
        <f t="shared" ca="1" si="81"/>
        <v>50828</v>
      </c>
      <c r="T4893" s="43">
        <f ca="1">_xll.BInterpol('Base CDI'!$H$4:$H$28,'Base CDI'!$J$4:$J$29,S4893,"Cubic","Extrapolate=Linear","MultiX=Average","Skip=True","Sort=True")</f>
        <v>13.678958960328316</v>
      </c>
      <c r="U4893" s="43">
        <f ca="1">_xll.BInterpol('Base CDI'!$H$4:$H$28,'Base CDI'!$I$4:$I$29,S4893,"Cubic","Extrapolate=Linear","MultiX=Average","Skip=True","Sort=True")</f>
        <v>13.665109439124485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50829</v>
      </c>
      <c r="T4894" s="43">
        <f ca="1">_xll.BInterpol('Base CDI'!$H$4:$H$28,'Base CDI'!$J$4:$J$29,S4894,"Cubic","Extrapolate=Linear","MultiX=Average","Skip=True","Sort=True")</f>
        <v>13.678867305061559</v>
      </c>
      <c r="U4894" s="43">
        <f ca="1">_xll.BInterpol('Base CDI'!$H$4:$H$28,'Base CDI'!$I$4:$I$29,S4894,"Cubic","Extrapolate=Linear","MultiX=Average","Skip=True","Sort=True")</f>
        <v>13.665020519835839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50830</v>
      </c>
      <c r="T4895" s="43">
        <f ca="1">_xll.BInterpol('Base CDI'!$H$4:$H$28,'Base CDI'!$J$4:$J$29,S4895,"Cubic","Extrapolate=Linear","MultiX=Average","Skip=True","Sort=True")</f>
        <v>13.678775649794801</v>
      </c>
      <c r="U4895" s="43">
        <f ca="1">_xll.BInterpol('Base CDI'!$H$4:$H$28,'Base CDI'!$I$4:$I$29,S4895,"Cubic","Extrapolate=Linear","MultiX=Average","Skip=True","Sort=True")</f>
        <v>13.664931600547193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50831</v>
      </c>
      <c r="T4896" s="43">
        <f ca="1">_xll.BInterpol('Base CDI'!$H$4:$H$28,'Base CDI'!$J$4:$J$29,S4896,"Cubic","Extrapolate=Linear","MultiX=Average","Skip=True","Sort=True")</f>
        <v>13.678683994528043</v>
      </c>
      <c r="U4896" s="43">
        <f ca="1">_xll.BInterpol('Base CDI'!$H$4:$H$28,'Base CDI'!$I$4:$I$29,S4896,"Cubic","Extrapolate=Linear","MultiX=Average","Skip=True","Sort=True")</f>
        <v>13.664842681258548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50832</v>
      </c>
      <c r="T4897" s="43">
        <f ca="1">_xll.BInterpol('Base CDI'!$H$4:$H$28,'Base CDI'!$J$4:$J$29,S4897,"Cubic","Extrapolate=Linear","MultiX=Average","Skip=True","Sort=True")</f>
        <v>13.678592339261286</v>
      </c>
      <c r="U4897" s="43">
        <f ca="1">_xll.BInterpol('Base CDI'!$H$4:$H$28,'Base CDI'!$I$4:$I$29,S4897,"Cubic","Extrapolate=Linear","MultiX=Average","Skip=True","Sort=True")</f>
        <v>13.664753761969902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50833</v>
      </c>
      <c r="T4898" s="43">
        <f ca="1">_xll.BInterpol('Base CDI'!$H$4:$H$28,'Base CDI'!$J$4:$J$29,S4898,"Cubic","Extrapolate=Linear","MultiX=Average","Skip=True","Sort=True")</f>
        <v>13.678500683994526</v>
      </c>
      <c r="U4898" s="43">
        <f ca="1">_xll.BInterpol('Base CDI'!$H$4:$H$28,'Base CDI'!$I$4:$I$29,S4898,"Cubic","Extrapolate=Linear","MultiX=Average","Skip=True","Sort=True")</f>
        <v>13.664664842681256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50834</v>
      </c>
      <c r="T4899" s="43">
        <f ca="1">_xll.BInterpol('Base CDI'!$H$4:$H$28,'Base CDI'!$J$4:$J$29,S4899,"Cubic","Extrapolate=Linear","MultiX=Average","Skip=True","Sort=True")</f>
        <v>13.678409028727769</v>
      </c>
      <c r="U4899" s="43">
        <f ca="1">_xll.BInterpol('Base CDI'!$H$4:$H$28,'Base CDI'!$I$4:$I$29,S4899,"Cubic","Extrapolate=Linear","MultiX=Average","Skip=True","Sort=True")</f>
        <v>13.664575923392611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50835</v>
      </c>
      <c r="T4900" s="43">
        <f ca="1">_xll.BInterpol('Base CDI'!$H$4:$H$28,'Base CDI'!$J$4:$J$29,S4900,"Cubic","Extrapolate=Linear","MultiX=Average","Skip=True","Sort=True")</f>
        <v>13.678317373461011</v>
      </c>
      <c r="U4900" s="43">
        <f ca="1">_xll.BInterpol('Base CDI'!$H$4:$H$28,'Base CDI'!$I$4:$I$29,S4900,"Cubic","Extrapolate=Linear","MultiX=Average","Skip=True","Sort=True")</f>
        <v>13.664487004103965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50836</v>
      </c>
      <c r="T4901" s="43">
        <f ca="1">_xll.BInterpol('Base CDI'!$H$4:$H$28,'Base CDI'!$J$4:$J$29,S4901,"Cubic","Extrapolate=Linear","MultiX=Average","Skip=True","Sort=True")</f>
        <v>13.678225718194254</v>
      </c>
      <c r="U4901" s="43">
        <f ca="1">_xll.BInterpol('Base CDI'!$H$4:$H$28,'Base CDI'!$I$4:$I$29,S4901,"Cubic","Extrapolate=Linear","MultiX=Average","Skip=True","Sort=True")</f>
        <v>13.664398084815319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50837</v>
      </c>
      <c r="T4902" s="43">
        <f ca="1">_xll.BInterpol('Base CDI'!$H$4:$H$28,'Base CDI'!$J$4:$J$29,S4902,"Cubic","Extrapolate=Linear","MultiX=Average","Skip=True","Sort=True")</f>
        <v>13.678134062927496</v>
      </c>
      <c r="U4902" s="43">
        <f ca="1">_xll.BInterpol('Base CDI'!$H$4:$H$28,'Base CDI'!$I$4:$I$29,S4902,"Cubic","Extrapolate=Linear","MultiX=Average","Skip=True","Sort=True")</f>
        <v>13.664309165526674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50838</v>
      </c>
      <c r="T4903" s="43">
        <f ca="1">_xll.BInterpol('Base CDI'!$H$4:$H$28,'Base CDI'!$J$4:$J$29,S4903,"Cubic","Extrapolate=Linear","MultiX=Average","Skip=True","Sort=True")</f>
        <v>13.678042407660739</v>
      </c>
      <c r="U4903" s="43">
        <f ca="1">_xll.BInterpol('Base CDI'!$H$4:$H$28,'Base CDI'!$I$4:$I$29,S4903,"Cubic","Extrapolate=Linear","MultiX=Average","Skip=True","Sort=True")</f>
        <v>13.664220246238028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50839</v>
      </c>
      <c r="T4904" s="43">
        <f ca="1">_xll.BInterpol('Base CDI'!$H$4:$H$28,'Base CDI'!$J$4:$J$29,S4904,"Cubic","Extrapolate=Linear","MultiX=Average","Skip=True","Sort=True")</f>
        <v>13.677950752393981</v>
      </c>
      <c r="U4904" s="43">
        <f ca="1">_xll.BInterpol('Base CDI'!$H$4:$H$28,'Base CDI'!$I$4:$I$29,S4904,"Cubic","Extrapolate=Linear","MultiX=Average","Skip=True","Sort=True")</f>
        <v>13.664131326949382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50840</v>
      </c>
      <c r="T4905" s="43">
        <f ca="1">_xll.BInterpol('Base CDI'!$H$4:$H$28,'Base CDI'!$J$4:$J$29,S4905,"Cubic","Extrapolate=Linear","MultiX=Average","Skip=True","Sort=True")</f>
        <v>13.677859097127222</v>
      </c>
      <c r="U4905" s="43">
        <f ca="1">_xll.BInterpol('Base CDI'!$H$4:$H$28,'Base CDI'!$I$4:$I$29,S4905,"Cubic","Extrapolate=Linear","MultiX=Average","Skip=True","Sort=True")</f>
        <v>13.664042407660737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50841</v>
      </c>
      <c r="T4906" s="43">
        <f ca="1">_xll.BInterpol('Base CDI'!$H$4:$H$28,'Base CDI'!$J$4:$J$29,S4906,"Cubic","Extrapolate=Linear","MultiX=Average","Skip=True","Sort=True")</f>
        <v>13.677767441860464</v>
      </c>
      <c r="U4906" s="43">
        <f ca="1">_xll.BInterpol('Base CDI'!$H$4:$H$28,'Base CDI'!$I$4:$I$29,S4906,"Cubic","Extrapolate=Linear","MultiX=Average","Skip=True","Sort=True")</f>
        <v>13.663953488372091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50842</v>
      </c>
      <c r="T4907" s="43">
        <f ca="1">_xll.BInterpol('Base CDI'!$H$4:$H$28,'Base CDI'!$J$4:$J$29,S4907,"Cubic","Extrapolate=Linear","MultiX=Average","Skip=True","Sort=True")</f>
        <v>13.677675786593706</v>
      </c>
      <c r="U4907" s="43">
        <f ca="1">_xll.BInterpol('Base CDI'!$H$4:$H$28,'Base CDI'!$I$4:$I$29,S4907,"Cubic","Extrapolate=Linear","MultiX=Average","Skip=True","Sort=True")</f>
        <v>13.663864569083445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50843</v>
      </c>
      <c r="T4908" s="43">
        <f ca="1">_xll.BInterpol('Base CDI'!$H$4:$H$28,'Base CDI'!$J$4:$J$29,S4908,"Cubic","Extrapolate=Linear","MultiX=Average","Skip=True","Sort=True")</f>
        <v>13.677584131326949</v>
      </c>
      <c r="U4908" s="43">
        <f ca="1">_xll.BInterpol('Base CDI'!$H$4:$H$28,'Base CDI'!$I$4:$I$29,S4908,"Cubic","Extrapolate=Linear","MultiX=Average","Skip=True","Sort=True")</f>
        <v>13.6637756497948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50844</v>
      </c>
      <c r="T4909" s="43">
        <f ca="1">_xll.BInterpol('Base CDI'!$H$4:$H$28,'Base CDI'!$J$4:$J$29,S4909,"Cubic","Extrapolate=Linear","MultiX=Average","Skip=True","Sort=True")</f>
        <v>13.677492476060191</v>
      </c>
      <c r="U4909" s="43">
        <f ca="1">_xll.BInterpol('Base CDI'!$H$4:$H$28,'Base CDI'!$I$4:$I$29,S4909,"Cubic","Extrapolate=Linear","MultiX=Average","Skip=True","Sort=True")</f>
        <v>13.663686730506154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50845</v>
      </c>
      <c r="T4910" s="43">
        <f ca="1">_xll.BInterpol('Base CDI'!$H$4:$H$28,'Base CDI'!$J$4:$J$29,S4910,"Cubic","Extrapolate=Linear","MultiX=Average","Skip=True","Sort=True")</f>
        <v>13.677400820793434</v>
      </c>
      <c r="U4910" s="43">
        <f ca="1">_xll.BInterpol('Base CDI'!$H$4:$H$28,'Base CDI'!$I$4:$I$29,S4910,"Cubic","Extrapolate=Linear","MultiX=Average","Skip=True","Sort=True")</f>
        <v>13.663597811217508</v>
      </c>
    </row>
    <row r="4911" spans="16:21" x14ac:dyDescent="0.25">
      <c r="P4911" s="10">
        <v>41653</v>
      </c>
      <c r="Q4911">
        <v>32.1813</v>
      </c>
      <c r="S4911" s="42">
        <f t="shared" ca="1" si="81"/>
        <v>50846</v>
      </c>
      <c r="T4911" s="43">
        <f ca="1">_xll.BInterpol('Base CDI'!$H$4:$H$28,'Base CDI'!$J$4:$J$29,S4911,"Cubic","Extrapolate=Linear","MultiX=Average","Skip=True","Sort=True")</f>
        <v>13.677309165526674</v>
      </c>
      <c r="U4911" s="43">
        <f ca="1">_xll.BInterpol('Base CDI'!$H$4:$H$28,'Base CDI'!$I$4:$I$29,S4911,"Cubic","Extrapolate=Linear","MultiX=Average","Skip=True","Sort=True")</f>
        <v>13.663508891928863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50847</v>
      </c>
      <c r="T4912" s="43">
        <f ca="1">_xll.BInterpol('Base CDI'!$H$4:$H$28,'Base CDI'!$J$4:$J$29,S4912,"Cubic","Extrapolate=Linear","MultiX=Average","Skip=True","Sort=True")</f>
        <v>13.677217510259917</v>
      </c>
      <c r="U4912" s="43">
        <f ca="1">_xll.BInterpol('Base CDI'!$H$4:$H$28,'Base CDI'!$I$4:$I$29,S4912,"Cubic","Extrapolate=Linear","MultiX=Average","Skip=True","Sort=True")</f>
        <v>13.663419972640217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50848</v>
      </c>
      <c r="T4913" s="43">
        <f ca="1">_xll.BInterpol('Base CDI'!$H$4:$H$28,'Base CDI'!$J$4:$J$29,S4913,"Cubic","Extrapolate=Linear","MultiX=Average","Skip=True","Sort=True")</f>
        <v>13.677125854993159</v>
      </c>
      <c r="U4913" s="43">
        <f ca="1">_xll.BInterpol('Base CDI'!$H$4:$H$28,'Base CDI'!$I$4:$I$29,S4913,"Cubic","Extrapolate=Linear","MultiX=Average","Skip=True","Sort=True")</f>
        <v>13.663331053351571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50849</v>
      </c>
      <c r="T4914" s="43">
        <f ca="1">_xll.BInterpol('Base CDI'!$H$4:$H$28,'Base CDI'!$J$4:$J$29,S4914,"Cubic","Extrapolate=Linear","MultiX=Average","Skip=True","Sort=True")</f>
        <v>13.677034199726402</v>
      </c>
      <c r="U4914" s="43">
        <f ca="1">_xll.BInterpol('Base CDI'!$H$4:$H$28,'Base CDI'!$I$4:$I$29,S4914,"Cubic","Extrapolate=Linear","MultiX=Average","Skip=True","Sort=True")</f>
        <v>13.663242134062925</v>
      </c>
    </row>
    <row r="4915" spans="16:21" x14ac:dyDescent="0.25">
      <c r="P4915" s="10">
        <v>41659</v>
      </c>
      <c r="Q4915">
        <v>32.23019</v>
      </c>
      <c r="S4915" s="42">
        <f t="shared" ca="1" si="81"/>
        <v>50850</v>
      </c>
      <c r="T4915" s="43">
        <f ca="1">_xll.BInterpol('Base CDI'!$H$4:$H$28,'Base CDI'!$J$4:$J$29,S4915,"Cubic","Extrapolate=Linear","MultiX=Average","Skip=True","Sort=True")</f>
        <v>13.676942544459644</v>
      </c>
      <c r="U4915" s="43">
        <f ca="1">_xll.BInterpol('Base CDI'!$H$4:$H$28,'Base CDI'!$I$4:$I$29,S4915,"Cubic","Extrapolate=Linear","MultiX=Average","Skip=True","Sort=True")</f>
        <v>13.66315321477428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50851</v>
      </c>
      <c r="T4916" s="43">
        <f ca="1">_xll.BInterpol('Base CDI'!$H$4:$H$28,'Base CDI'!$J$4:$J$29,S4916,"Cubic","Extrapolate=Linear","MultiX=Average","Skip=True","Sort=True")</f>
        <v>13.676850889192886</v>
      </c>
      <c r="U4916" s="43">
        <f ca="1">_xll.BInterpol('Base CDI'!$H$4:$H$28,'Base CDI'!$I$4:$I$29,S4916,"Cubic","Extrapolate=Linear","MultiX=Average","Skip=True","Sort=True")</f>
        <v>13.663064295485635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50852</v>
      </c>
      <c r="T4917" s="43">
        <f ca="1">_xll.BInterpol('Base CDI'!$H$4:$H$28,'Base CDI'!$J$4:$J$29,S4917,"Cubic","Extrapolate=Linear","MultiX=Average","Skip=True","Sort=True")</f>
        <v>13.676759233926127</v>
      </c>
      <c r="U4917" s="43">
        <f ca="1">_xll.BInterpol('Base CDI'!$H$4:$H$28,'Base CDI'!$I$4:$I$29,S4917,"Cubic","Extrapolate=Linear","MultiX=Average","Skip=True","Sort=True")</f>
        <v>13.662975376196988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50853</v>
      </c>
      <c r="T4918" s="43">
        <f ca="1">_xll.BInterpol('Base CDI'!$H$4:$H$28,'Base CDI'!$J$4:$J$29,S4918,"Cubic","Extrapolate=Linear","MultiX=Average","Skip=True","Sort=True")</f>
        <v>13.676667578659369</v>
      </c>
      <c r="U4918" s="43">
        <f ca="1">_xll.BInterpol('Base CDI'!$H$4:$H$28,'Base CDI'!$I$4:$I$29,S4918,"Cubic","Extrapolate=Linear","MultiX=Average","Skip=True","Sort=True")</f>
        <v>13.662886456908343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50854</v>
      </c>
      <c r="T4919" s="43">
        <f ca="1">_xll.BInterpol('Base CDI'!$H$4:$H$28,'Base CDI'!$J$4:$J$29,S4919,"Cubic","Extrapolate=Linear","MultiX=Average","Skip=True","Sort=True")</f>
        <v>13.676575923392612</v>
      </c>
      <c r="U4919" s="43">
        <f ca="1">_xll.BInterpol('Base CDI'!$H$4:$H$28,'Base CDI'!$I$4:$I$29,S4919,"Cubic","Extrapolate=Linear","MultiX=Average","Skip=True","Sort=True")</f>
        <v>13.662797537619698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50855</v>
      </c>
      <c r="T4920" s="43">
        <f ca="1">_xll.BInterpol('Base CDI'!$H$4:$H$28,'Base CDI'!$J$4:$J$29,S4920,"Cubic","Extrapolate=Linear","MultiX=Average","Skip=True","Sort=True")</f>
        <v>13.676484268125854</v>
      </c>
      <c r="U4920" s="43">
        <f ca="1">_xll.BInterpol('Base CDI'!$H$4:$H$28,'Base CDI'!$I$4:$I$29,S4920,"Cubic","Extrapolate=Linear","MultiX=Average","Skip=True","Sort=True")</f>
        <v>13.662708618331051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50856</v>
      </c>
      <c r="T4921" s="43">
        <f ca="1">_xll.BInterpol('Base CDI'!$H$4:$H$28,'Base CDI'!$J$4:$J$29,S4921,"Cubic","Extrapolate=Linear","MultiX=Average","Skip=True","Sort=True")</f>
        <v>13.676392612859097</v>
      </c>
      <c r="U4921" s="43">
        <f ca="1">_xll.BInterpol('Base CDI'!$H$4:$H$28,'Base CDI'!$I$4:$I$29,S4921,"Cubic","Extrapolate=Linear","MultiX=Average","Skip=True","Sort=True")</f>
        <v>13.662619699042406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50857</v>
      </c>
      <c r="T4922" s="43">
        <f ca="1">_xll.BInterpol('Base CDI'!$H$4:$H$28,'Base CDI'!$J$4:$J$29,S4922,"Cubic","Extrapolate=Linear","MultiX=Average","Skip=True","Sort=True")</f>
        <v>13.676300957592339</v>
      </c>
      <c r="U4922" s="43">
        <f ca="1">_xll.BInterpol('Base CDI'!$H$4:$H$28,'Base CDI'!$I$4:$I$29,S4922,"Cubic","Extrapolate=Linear","MultiX=Average","Skip=True","Sort=True")</f>
        <v>13.662530779753761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50858</v>
      </c>
      <c r="T4923" s="43">
        <f ca="1">_xll.BInterpol('Base CDI'!$H$4:$H$28,'Base CDI'!$J$4:$J$29,S4923,"Cubic","Extrapolate=Linear","MultiX=Average","Skip=True","Sort=True")</f>
        <v>13.676209302325582</v>
      </c>
      <c r="U4923" s="43">
        <f ca="1">_xll.BInterpol('Base CDI'!$H$4:$H$28,'Base CDI'!$I$4:$I$29,S4923,"Cubic","Extrapolate=Linear","MultiX=Average","Skip=True","Sort=True")</f>
        <v>13.662441860465114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50859</v>
      </c>
      <c r="T4924" s="43">
        <f ca="1">_xll.BInterpol('Base CDI'!$H$4:$H$28,'Base CDI'!$J$4:$J$29,S4924,"Cubic","Extrapolate=Linear","MultiX=Average","Skip=True","Sort=True")</f>
        <v>13.676117647058822</v>
      </c>
      <c r="U4924" s="43">
        <f ca="1">_xll.BInterpol('Base CDI'!$H$4:$H$28,'Base CDI'!$I$4:$I$29,S4924,"Cubic","Extrapolate=Linear","MultiX=Average","Skip=True","Sort=True")</f>
        <v>13.662352941176469</v>
      </c>
    </row>
    <row r="4925" spans="16:21" x14ac:dyDescent="0.25">
      <c r="P4925" s="10">
        <v>41673</v>
      </c>
      <c r="Q4925">
        <v>32.35566</v>
      </c>
      <c r="S4925" s="42">
        <f t="shared" ca="1" si="81"/>
        <v>50860</v>
      </c>
      <c r="T4925" s="43">
        <f ca="1">_xll.BInterpol('Base CDI'!$H$4:$H$28,'Base CDI'!$J$4:$J$29,S4925,"Cubic","Extrapolate=Linear","MultiX=Average","Skip=True","Sort=True")</f>
        <v>13.676025991792065</v>
      </c>
      <c r="U4925" s="43">
        <f ca="1">_xll.BInterpol('Base CDI'!$H$4:$H$28,'Base CDI'!$I$4:$I$29,S4925,"Cubic","Extrapolate=Linear","MultiX=Average","Skip=True","Sort=True")</f>
        <v>13.662264021887824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50861</v>
      </c>
      <c r="T4926" s="43">
        <f ca="1">_xll.BInterpol('Base CDI'!$H$4:$H$28,'Base CDI'!$J$4:$J$29,S4926,"Cubic","Extrapolate=Linear","MultiX=Average","Skip=True","Sort=True")</f>
        <v>13.675934336525307</v>
      </c>
      <c r="U4926" s="43">
        <f ca="1">_xll.BInterpol('Base CDI'!$H$4:$H$28,'Base CDI'!$I$4:$I$29,S4926,"Cubic","Extrapolate=Linear","MultiX=Average","Skip=True","Sort=True")</f>
        <v>13.662175102599177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50862</v>
      </c>
      <c r="T4927" s="43">
        <f ca="1">_xll.BInterpol('Base CDI'!$H$4:$H$28,'Base CDI'!$J$4:$J$29,S4927,"Cubic","Extrapolate=Linear","MultiX=Average","Skip=True","Sort=True")</f>
        <v>13.675842681258549</v>
      </c>
      <c r="U4927" s="43">
        <f ca="1">_xll.BInterpol('Base CDI'!$H$4:$H$28,'Base CDI'!$I$4:$I$29,S4927,"Cubic","Extrapolate=Linear","MultiX=Average","Skip=True","Sort=True")</f>
        <v>13.662086183310532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50863</v>
      </c>
      <c r="T4928" s="43">
        <f ca="1">_xll.BInterpol('Base CDI'!$H$4:$H$28,'Base CDI'!$J$4:$J$29,S4928,"Cubic","Extrapolate=Linear","MultiX=Average","Skip=True","Sort=True")</f>
        <v>13.675751025991792</v>
      </c>
      <c r="U4928" s="43">
        <f ca="1">_xll.BInterpol('Base CDI'!$H$4:$H$28,'Base CDI'!$I$4:$I$29,S4928,"Cubic","Extrapolate=Linear","MultiX=Average","Skip=True","Sort=True")</f>
        <v>13.661997264021887</v>
      </c>
    </row>
    <row r="4929" spans="16:21" x14ac:dyDescent="0.25">
      <c r="P4929" s="10">
        <v>41677</v>
      </c>
      <c r="Q4929">
        <v>32.40598</v>
      </c>
      <c r="S4929" s="42">
        <f t="shared" ca="1" si="81"/>
        <v>50864</v>
      </c>
      <c r="T4929" s="43">
        <f ca="1">_xll.BInterpol('Base CDI'!$H$4:$H$28,'Base CDI'!$J$4:$J$29,S4929,"Cubic","Extrapolate=Linear","MultiX=Average","Skip=True","Sort=True")</f>
        <v>13.675659370725034</v>
      </c>
      <c r="U4929" s="43">
        <f ca="1">_xll.BInterpol('Base CDI'!$H$4:$H$28,'Base CDI'!$I$4:$I$29,S4929,"Cubic","Extrapolate=Linear","MultiX=Average","Skip=True","Sort=True")</f>
        <v>13.66190834473324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50865</v>
      </c>
      <c r="T4930" s="43">
        <f ca="1">_xll.BInterpol('Base CDI'!$H$4:$H$28,'Base CDI'!$J$4:$J$29,S4930,"Cubic","Extrapolate=Linear","MultiX=Average","Skip=True","Sort=True")</f>
        <v>13.675567715458275</v>
      </c>
      <c r="U4930" s="43">
        <f ca="1">_xll.BInterpol('Base CDI'!$H$4:$H$28,'Base CDI'!$I$4:$I$29,S4930,"Cubic","Extrapolate=Linear","MultiX=Average","Skip=True","Sort=True")</f>
        <v>13.661819425444595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50866</v>
      </c>
      <c r="T4931" s="43">
        <f ca="1">_xll.BInterpol('Base CDI'!$H$4:$H$28,'Base CDI'!$J$4:$J$29,S4931,"Cubic","Extrapolate=Linear","MultiX=Average","Skip=True","Sort=True")</f>
        <v>13.675476060191517</v>
      </c>
      <c r="U4931" s="43">
        <f ca="1">_xll.BInterpol('Base CDI'!$H$4:$H$28,'Base CDI'!$I$4:$I$29,S4931,"Cubic","Extrapolate=Linear","MultiX=Average","Skip=True","Sort=True")</f>
        <v>13.66173050615595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50867</v>
      </c>
      <c r="T4932" s="43">
        <f ca="1">_xll.BInterpol('Base CDI'!$H$4:$H$28,'Base CDI'!$J$4:$J$29,S4932,"Cubic","Extrapolate=Linear","MultiX=Average","Skip=True","Sort=True")</f>
        <v>13.67538440492476</v>
      </c>
      <c r="U4932" s="43">
        <f ca="1">_xll.BInterpol('Base CDI'!$H$4:$H$28,'Base CDI'!$I$4:$I$29,S4932,"Cubic","Extrapolate=Linear","MultiX=Average","Skip=True","Sort=True")</f>
        <v>13.661641586867303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50868</v>
      </c>
      <c r="T4933" s="43">
        <f ca="1">_xll.BInterpol('Base CDI'!$H$4:$H$28,'Base CDI'!$J$4:$J$29,S4933,"Cubic","Extrapolate=Linear","MultiX=Average","Skip=True","Sort=True")</f>
        <v>13.675292749658002</v>
      </c>
      <c r="U4933" s="43">
        <f ca="1">_xll.BInterpol('Base CDI'!$H$4:$H$28,'Base CDI'!$I$4:$I$29,S4933,"Cubic","Extrapolate=Linear","MultiX=Average","Skip=True","Sort=True")</f>
        <v>13.661552667578658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50869</v>
      </c>
      <c r="T4934" s="43">
        <f ca="1">_xll.BInterpol('Base CDI'!$H$4:$H$28,'Base CDI'!$J$4:$J$29,S4934,"Cubic","Extrapolate=Linear","MultiX=Average","Skip=True","Sort=True")</f>
        <v>13.675201094391245</v>
      </c>
      <c r="U4934" s="43">
        <f ca="1">_xll.BInterpol('Base CDI'!$H$4:$H$28,'Base CDI'!$I$4:$I$29,S4934,"Cubic","Extrapolate=Linear","MultiX=Average","Skip=True","Sort=True")</f>
        <v>13.661463748290013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50870</v>
      </c>
      <c r="T4935" s="43">
        <f ca="1">_xll.BInterpol('Base CDI'!$H$4:$H$28,'Base CDI'!$J$4:$J$29,S4935,"Cubic","Extrapolate=Linear","MultiX=Average","Skip=True","Sort=True")</f>
        <v>13.675109439124487</v>
      </c>
      <c r="U4935" s="43">
        <f ca="1">_xll.BInterpol('Base CDI'!$H$4:$H$28,'Base CDI'!$I$4:$I$29,S4935,"Cubic","Extrapolate=Linear","MultiX=Average","Skip=True","Sort=True")</f>
        <v>13.661374829001366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50871</v>
      </c>
      <c r="T4936" s="43">
        <f ca="1">_xll.BInterpol('Base CDI'!$H$4:$H$28,'Base CDI'!$J$4:$J$29,S4936,"Cubic","Extrapolate=Linear","MultiX=Average","Skip=True","Sort=True")</f>
        <v>13.675017783857728</v>
      </c>
      <c r="U4936" s="43">
        <f ca="1">_xll.BInterpol('Base CDI'!$H$4:$H$28,'Base CDI'!$I$4:$I$29,S4936,"Cubic","Extrapolate=Linear","MultiX=Average","Skip=True","Sort=True")</f>
        <v>13.661285909712721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50872</v>
      </c>
      <c r="T4937" s="43">
        <f ca="1">_xll.BInterpol('Base CDI'!$H$4:$H$28,'Base CDI'!$J$4:$J$29,S4937,"Cubic","Extrapolate=Linear","MultiX=Average","Skip=True","Sort=True")</f>
        <v>13.67492612859097</v>
      </c>
      <c r="U4937" s="43">
        <f ca="1">_xll.BInterpol('Base CDI'!$H$4:$H$28,'Base CDI'!$I$4:$I$29,S4937,"Cubic","Extrapolate=Linear","MultiX=Average","Skip=True","Sort=True")</f>
        <v>13.661196990424074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50873</v>
      </c>
      <c r="T4938" s="43">
        <f ca="1">_xll.BInterpol('Base CDI'!$H$4:$H$28,'Base CDI'!$J$4:$J$29,S4938,"Cubic","Extrapolate=Linear","MultiX=Average","Skip=True","Sort=True")</f>
        <v>13.674834473324212</v>
      </c>
      <c r="U4938" s="43">
        <f ca="1">_xll.BInterpol('Base CDI'!$H$4:$H$28,'Base CDI'!$I$4:$I$29,S4938,"Cubic","Extrapolate=Linear","MultiX=Average","Skip=True","Sort=True")</f>
        <v>13.661108071135429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50874</v>
      </c>
      <c r="T4939" s="43">
        <f ca="1">_xll.BInterpol('Base CDI'!$H$4:$H$28,'Base CDI'!$J$4:$J$29,S4939,"Cubic","Extrapolate=Linear","MultiX=Average","Skip=True","Sort=True")</f>
        <v>13.674742818057455</v>
      </c>
      <c r="U4939" s="43">
        <f ca="1">_xll.BInterpol('Base CDI'!$H$4:$H$28,'Base CDI'!$I$4:$I$29,S4939,"Cubic","Extrapolate=Linear","MultiX=Average","Skip=True","Sort=True")</f>
        <v>13.661019151846784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50875</v>
      </c>
      <c r="T4940" s="43">
        <f ca="1">_xll.BInterpol('Base CDI'!$H$4:$H$28,'Base CDI'!$J$4:$J$29,S4940,"Cubic","Extrapolate=Linear","MultiX=Average","Skip=True","Sort=True")</f>
        <v>13.674651162790697</v>
      </c>
      <c r="U4940" s="43">
        <f ca="1">_xll.BInterpol('Base CDI'!$H$4:$H$28,'Base CDI'!$I$4:$I$29,S4940,"Cubic","Extrapolate=Linear","MultiX=Average","Skip=True","Sort=True")</f>
        <v>13.660930232558137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50876</v>
      </c>
      <c r="T4941" s="43">
        <f ca="1">_xll.BInterpol('Base CDI'!$H$4:$H$28,'Base CDI'!$J$4:$J$29,S4941,"Cubic","Extrapolate=Linear","MultiX=Average","Skip=True","Sort=True")</f>
        <v>13.67455950752394</v>
      </c>
      <c r="U4941" s="43">
        <f ca="1">_xll.BInterpol('Base CDI'!$H$4:$H$28,'Base CDI'!$I$4:$I$29,S4941,"Cubic","Extrapolate=Linear","MultiX=Average","Skip=True","Sort=True")</f>
        <v>13.660841313269492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50877</v>
      </c>
      <c r="T4942" s="43">
        <f ca="1">_xll.BInterpol('Base CDI'!$H$4:$H$28,'Base CDI'!$J$4:$J$29,S4942,"Cubic","Extrapolate=Linear","MultiX=Average","Skip=True","Sort=True")</f>
        <v>13.67446785225718</v>
      </c>
      <c r="U4942" s="43">
        <f ca="1">_xll.BInterpol('Base CDI'!$H$4:$H$28,'Base CDI'!$I$4:$I$29,S4942,"Cubic","Extrapolate=Linear","MultiX=Average","Skip=True","Sort=True")</f>
        <v>13.660752393980847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50878</v>
      </c>
      <c r="T4943" s="43">
        <f ca="1">_xll.BInterpol('Base CDI'!$H$4:$H$28,'Base CDI'!$J$4:$J$29,S4943,"Cubic","Extrapolate=Linear","MultiX=Average","Skip=True","Sort=True")</f>
        <v>13.674376196990423</v>
      </c>
      <c r="U4943" s="43">
        <f ca="1">_xll.BInterpol('Base CDI'!$H$4:$H$28,'Base CDI'!$I$4:$I$29,S4943,"Cubic","Extrapolate=Linear","MultiX=Average","Skip=True","Sort=True")</f>
        <v>13.6606634746922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50879</v>
      </c>
      <c r="T4944" s="43">
        <f ca="1">_xll.BInterpol('Base CDI'!$H$4:$H$28,'Base CDI'!$J$4:$J$29,S4944,"Cubic","Extrapolate=Linear","MultiX=Average","Skip=True","Sort=True")</f>
        <v>13.674284541723665</v>
      </c>
      <c r="U4944" s="43">
        <f ca="1">_xll.BInterpol('Base CDI'!$H$4:$H$28,'Base CDI'!$I$4:$I$29,S4944,"Cubic","Extrapolate=Linear","MultiX=Average","Skip=True","Sort=True")</f>
        <v>13.660574555403555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50880</v>
      </c>
      <c r="T4945" s="43">
        <f ca="1">_xll.BInterpol('Base CDI'!$H$4:$H$28,'Base CDI'!$J$4:$J$29,S4945,"Cubic","Extrapolate=Linear","MultiX=Average","Skip=True","Sort=True")</f>
        <v>13.674192886456908</v>
      </c>
      <c r="U4945" s="43">
        <f ca="1">_xll.BInterpol('Base CDI'!$H$4:$H$28,'Base CDI'!$I$4:$I$29,S4945,"Cubic","Extrapolate=Linear","MultiX=Average","Skip=True","Sort=True")</f>
        <v>13.66048563611491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50881</v>
      </c>
      <c r="T4946" s="43">
        <f ca="1">_xll.BInterpol('Base CDI'!$H$4:$H$28,'Base CDI'!$J$4:$J$29,S4946,"Cubic","Extrapolate=Linear","MultiX=Average","Skip=True","Sort=True")</f>
        <v>13.67410123119015</v>
      </c>
      <c r="U4946" s="43">
        <f ca="1">_xll.BInterpol('Base CDI'!$H$4:$H$28,'Base CDI'!$I$4:$I$29,S4946,"Cubic","Extrapolate=Linear","MultiX=Average","Skip=True","Sort=True")</f>
        <v>13.660396716826263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50882</v>
      </c>
      <c r="T4947" s="43">
        <f ca="1">_xll.BInterpol('Base CDI'!$H$4:$H$28,'Base CDI'!$J$4:$J$29,S4947,"Cubic","Extrapolate=Linear","MultiX=Average","Skip=True","Sort=True")</f>
        <v>13.674009575923392</v>
      </c>
      <c r="U4947" s="43">
        <f ca="1">_xll.BInterpol('Base CDI'!$H$4:$H$28,'Base CDI'!$I$4:$I$29,S4947,"Cubic","Extrapolate=Linear","MultiX=Average","Skip=True","Sort=True")</f>
        <v>13.660307797537618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50883</v>
      </c>
      <c r="T4948" s="43">
        <f ca="1">_xll.BInterpol('Base CDI'!$H$4:$H$28,'Base CDI'!$J$4:$J$29,S4948,"Cubic","Extrapolate=Linear","MultiX=Average","Skip=True","Sort=True")</f>
        <v>13.673917920656635</v>
      </c>
      <c r="U4948" s="43">
        <f ca="1">_xll.BInterpol('Base CDI'!$H$4:$H$28,'Base CDI'!$I$4:$I$29,S4948,"Cubic","Extrapolate=Linear","MultiX=Average","Skip=True","Sort=True")</f>
        <v>13.660218878248973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50884</v>
      </c>
      <c r="T4949" s="43">
        <f ca="1">_xll.BInterpol('Base CDI'!$H$4:$H$28,'Base CDI'!$J$4:$J$29,S4949,"Cubic","Extrapolate=Linear","MultiX=Average","Skip=True","Sort=True")</f>
        <v>13.673826265389875</v>
      </c>
      <c r="U4949" s="43">
        <f ca="1">_xll.BInterpol('Base CDI'!$H$4:$H$28,'Base CDI'!$I$4:$I$29,S4949,"Cubic","Extrapolate=Linear","MultiX=Average","Skip=True","Sort=True")</f>
        <v>13.660129958960326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50885</v>
      </c>
      <c r="T4950" s="43">
        <f ca="1">_xll.BInterpol('Base CDI'!$H$4:$H$28,'Base CDI'!$J$4:$J$29,S4950,"Cubic","Extrapolate=Linear","MultiX=Average","Skip=True","Sort=True")</f>
        <v>13.673734610123118</v>
      </c>
      <c r="U4950" s="43">
        <f ca="1">_xll.BInterpol('Base CDI'!$H$4:$H$28,'Base CDI'!$I$4:$I$29,S4950,"Cubic","Extrapolate=Linear","MultiX=Average","Skip=True","Sort=True")</f>
        <v>13.660041039671681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50886</v>
      </c>
      <c r="T4951" s="43">
        <f ca="1">_xll.BInterpol('Base CDI'!$H$4:$H$28,'Base CDI'!$J$4:$J$29,S4951,"Cubic","Extrapolate=Linear","MultiX=Average","Skip=True","Sort=True")</f>
        <v>13.67364295485636</v>
      </c>
      <c r="U4951" s="43">
        <f ca="1">_xll.BInterpol('Base CDI'!$H$4:$H$28,'Base CDI'!$I$4:$I$29,S4951,"Cubic","Extrapolate=Linear","MultiX=Average","Skip=True","Sort=True")</f>
        <v>13.659952120383036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50887</v>
      </c>
      <c r="T4952" s="43">
        <f ca="1">_xll.BInterpol('Base CDI'!$H$4:$H$28,'Base CDI'!$J$4:$J$29,S4952,"Cubic","Extrapolate=Linear","MultiX=Average","Skip=True","Sort=True")</f>
        <v>13.673551299589603</v>
      </c>
      <c r="U4952" s="43">
        <f ca="1">_xll.BInterpol('Base CDI'!$H$4:$H$28,'Base CDI'!$I$4:$I$29,S4952,"Cubic","Extrapolate=Linear","MultiX=Average","Skip=True","Sort=True")</f>
        <v>13.659863201094389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50888</v>
      </c>
      <c r="T4953" s="43">
        <f ca="1">_xll.BInterpol('Base CDI'!$H$4:$H$28,'Base CDI'!$J$4:$J$29,S4953,"Cubic","Extrapolate=Linear","MultiX=Average","Skip=True","Sort=True")</f>
        <v>13.673459644322845</v>
      </c>
      <c r="U4953" s="43">
        <f ca="1">_xll.BInterpol('Base CDI'!$H$4:$H$28,'Base CDI'!$I$4:$I$29,S4953,"Cubic","Extrapolate=Linear","MultiX=Average","Skip=True","Sort=True")</f>
        <v>13.659774281805744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50889</v>
      </c>
      <c r="T4954" s="43">
        <f ca="1">_xll.BInterpol('Base CDI'!$H$4:$H$28,'Base CDI'!$J$4:$J$29,S4954,"Cubic","Extrapolate=Linear","MultiX=Average","Skip=True","Sort=True")</f>
        <v>13.673367989056088</v>
      </c>
      <c r="U4954" s="43">
        <f ca="1">_xll.BInterpol('Base CDI'!$H$4:$H$28,'Base CDI'!$I$4:$I$29,S4954,"Cubic","Extrapolate=Linear","MultiX=Average","Skip=True","Sort=True")</f>
        <v>13.659685362517099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50890</v>
      </c>
      <c r="T4955" s="43">
        <f ca="1">_xll.BInterpol('Base CDI'!$H$4:$H$28,'Base CDI'!$J$4:$J$29,S4955,"Cubic","Extrapolate=Linear","MultiX=Average","Skip=True","Sort=True")</f>
        <v>13.673276333789328</v>
      </c>
      <c r="U4955" s="43">
        <f ca="1">_xll.BInterpol('Base CDI'!$H$4:$H$28,'Base CDI'!$I$4:$I$29,S4955,"Cubic","Extrapolate=Linear","MultiX=Average","Skip=True","Sort=True")</f>
        <v>13.659596443228452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50891</v>
      </c>
      <c r="T4956" s="43">
        <f ca="1">_xll.BInterpol('Base CDI'!$H$4:$H$28,'Base CDI'!$J$4:$J$29,S4956,"Cubic","Extrapolate=Linear","MultiX=Average","Skip=True","Sort=True")</f>
        <v>13.673184678522571</v>
      </c>
      <c r="U4956" s="43">
        <f ca="1">_xll.BInterpol('Base CDI'!$H$4:$H$28,'Base CDI'!$I$4:$I$29,S4956,"Cubic","Extrapolate=Linear","MultiX=Average","Skip=True","Sort=True")</f>
        <v>13.659507523939807</v>
      </c>
    </row>
    <row r="4957" spans="16:21" x14ac:dyDescent="0.25">
      <c r="P4957" s="10">
        <v>41719</v>
      </c>
      <c r="Q4957">
        <v>32.76511</v>
      </c>
      <c r="S4957" s="42">
        <f t="shared" ca="1" si="82"/>
        <v>50892</v>
      </c>
      <c r="T4957" s="43">
        <f ca="1">_xll.BInterpol('Base CDI'!$H$4:$H$28,'Base CDI'!$J$4:$J$29,S4957,"Cubic","Extrapolate=Linear","MultiX=Average","Skip=True","Sort=True")</f>
        <v>13.673093023255813</v>
      </c>
      <c r="U4957" s="43">
        <f ca="1">_xll.BInterpol('Base CDI'!$H$4:$H$28,'Base CDI'!$I$4:$I$29,S4957,"Cubic","Extrapolate=Linear","MultiX=Average","Skip=True","Sort=True")</f>
        <v>13.659418604651162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50893</v>
      </c>
      <c r="T4958" s="43">
        <f ca="1">_xll.BInterpol('Base CDI'!$H$4:$H$28,'Base CDI'!$J$4:$J$29,S4958,"Cubic","Extrapolate=Linear","MultiX=Average","Skip=True","Sort=True")</f>
        <v>13.673001367989055</v>
      </c>
      <c r="U4958" s="43">
        <f ca="1">_xll.BInterpol('Base CDI'!$H$4:$H$28,'Base CDI'!$I$4:$I$29,S4958,"Cubic","Extrapolate=Linear","MultiX=Average","Skip=True","Sort=True")</f>
        <v>13.659329685362515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50894</v>
      </c>
      <c r="T4959" s="43">
        <f ca="1">_xll.BInterpol('Base CDI'!$H$4:$H$28,'Base CDI'!$J$4:$J$29,S4959,"Cubic","Extrapolate=Linear","MultiX=Average","Skip=True","Sort=True")</f>
        <v>13.672909712722298</v>
      </c>
      <c r="U4959" s="43">
        <f ca="1">_xll.BInterpol('Base CDI'!$H$4:$H$28,'Base CDI'!$I$4:$I$29,S4959,"Cubic","Extrapolate=Linear","MultiX=Average","Skip=True","Sort=True")</f>
        <v>13.65924076607387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50895</v>
      </c>
      <c r="T4960" s="43">
        <f ca="1">_xll.BInterpol('Base CDI'!$H$4:$H$28,'Base CDI'!$J$4:$J$29,S4960,"Cubic","Extrapolate=Linear","MultiX=Average","Skip=True","Sort=True")</f>
        <v>13.67281805745554</v>
      </c>
      <c r="U4960" s="43">
        <f ca="1">_xll.BInterpol('Base CDI'!$H$4:$H$28,'Base CDI'!$I$4:$I$29,S4960,"Cubic","Extrapolate=Linear","MultiX=Average","Skip=True","Sort=True")</f>
        <v>13.659151846785223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50896</v>
      </c>
      <c r="T4961" s="43">
        <f ca="1">_xll.BInterpol('Base CDI'!$H$4:$H$28,'Base CDI'!$J$4:$J$29,S4961,"Cubic","Extrapolate=Linear","MultiX=Average","Skip=True","Sort=True")</f>
        <v>13.672726402188781</v>
      </c>
      <c r="U4961" s="43">
        <f ca="1">_xll.BInterpol('Base CDI'!$H$4:$H$28,'Base CDI'!$I$4:$I$29,S4961,"Cubic","Extrapolate=Linear","MultiX=Average","Skip=True","Sort=True")</f>
        <v>13.659062927496578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50897</v>
      </c>
      <c r="T4962" s="43">
        <f ca="1">_xll.BInterpol('Base CDI'!$H$4:$H$28,'Base CDI'!$J$4:$J$29,S4962,"Cubic","Extrapolate=Linear","MultiX=Average","Skip=True","Sort=True")</f>
        <v>13.672634746922023</v>
      </c>
      <c r="U4962" s="43">
        <f ca="1">_xll.BInterpol('Base CDI'!$H$4:$H$28,'Base CDI'!$I$4:$I$29,S4962,"Cubic","Extrapolate=Linear","MultiX=Average","Skip=True","Sort=True")</f>
        <v>13.658974008207933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50898</v>
      </c>
      <c r="T4963" s="43">
        <f ca="1">_xll.BInterpol('Base CDI'!$H$4:$H$28,'Base CDI'!$J$4:$J$29,S4963,"Cubic","Extrapolate=Linear","MultiX=Average","Skip=True","Sort=True")</f>
        <v>13.672543091655266</v>
      </c>
      <c r="U4963" s="43">
        <f ca="1">_xll.BInterpol('Base CDI'!$H$4:$H$28,'Base CDI'!$I$4:$I$29,S4963,"Cubic","Extrapolate=Linear","MultiX=Average","Skip=True","Sort=True")</f>
        <v>13.658885088919286</v>
      </c>
    </row>
    <row r="4964" spans="16:21" x14ac:dyDescent="0.25">
      <c r="P4964" s="10">
        <v>41730</v>
      </c>
      <c r="Q4964">
        <v>32.85671</v>
      </c>
      <c r="S4964" s="42">
        <f t="shared" ca="1" si="82"/>
        <v>50899</v>
      </c>
      <c r="T4964" s="43">
        <f ca="1">_xll.BInterpol('Base CDI'!$H$4:$H$28,'Base CDI'!$J$4:$J$29,S4964,"Cubic","Extrapolate=Linear","MultiX=Average","Skip=True","Sort=True")</f>
        <v>13.672451436388508</v>
      </c>
      <c r="U4964" s="43">
        <f ca="1">_xll.BInterpol('Base CDI'!$H$4:$H$28,'Base CDI'!$I$4:$I$29,S4964,"Cubic","Extrapolate=Linear","MultiX=Average","Skip=True","Sort=True")</f>
        <v>13.658796169630641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50900</v>
      </c>
      <c r="T4965" s="43">
        <f ca="1">_xll.BInterpol('Base CDI'!$H$4:$H$28,'Base CDI'!$J$4:$J$29,S4965,"Cubic","Extrapolate=Linear","MultiX=Average","Skip=True","Sort=True")</f>
        <v>13.672359781121751</v>
      </c>
      <c r="U4965" s="43">
        <f ca="1">_xll.BInterpol('Base CDI'!$H$4:$H$28,'Base CDI'!$I$4:$I$29,S4965,"Cubic","Extrapolate=Linear","MultiX=Average","Skip=True","Sort=True")</f>
        <v>13.658707250341996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50901</v>
      </c>
      <c r="T4966" s="43">
        <f ca="1">_xll.BInterpol('Base CDI'!$H$4:$H$28,'Base CDI'!$J$4:$J$29,S4966,"Cubic","Extrapolate=Linear","MultiX=Average","Skip=True","Sort=True")</f>
        <v>13.672268125854993</v>
      </c>
      <c r="U4966" s="43">
        <f ca="1">_xll.BInterpol('Base CDI'!$H$4:$H$28,'Base CDI'!$I$4:$I$29,S4966,"Cubic","Extrapolate=Linear","MultiX=Average","Skip=True","Sort=True")</f>
        <v>13.658618331053349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50902</v>
      </c>
      <c r="T4967" s="43">
        <f ca="1">_xll.BInterpol('Base CDI'!$H$4:$H$28,'Base CDI'!$J$4:$J$29,S4967,"Cubic","Extrapolate=Linear","MultiX=Average","Skip=True","Sort=True")</f>
        <v>13.672176470588235</v>
      </c>
      <c r="U4967" s="43">
        <f ca="1">_xll.BInterpol('Base CDI'!$H$4:$H$28,'Base CDI'!$I$4:$I$29,S4967,"Cubic","Extrapolate=Linear","MultiX=Average","Skip=True","Sort=True")</f>
        <v>13.658529411764704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50903</v>
      </c>
      <c r="T4968" s="43">
        <f ca="1">_xll.BInterpol('Base CDI'!$H$4:$H$28,'Base CDI'!$J$4:$J$29,S4968,"Cubic","Extrapolate=Linear","MultiX=Average","Skip=True","Sort=True")</f>
        <v>13.672084815321476</v>
      </c>
      <c r="U4968" s="43">
        <f ca="1">_xll.BInterpol('Base CDI'!$H$4:$H$28,'Base CDI'!$I$4:$I$29,S4968,"Cubic","Extrapolate=Linear","MultiX=Average","Skip=True","Sort=True")</f>
        <v>13.658440492476059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50904</v>
      </c>
      <c r="T4969" s="43">
        <f ca="1">_xll.BInterpol('Base CDI'!$H$4:$H$28,'Base CDI'!$J$4:$J$29,S4969,"Cubic","Extrapolate=Linear","MultiX=Average","Skip=True","Sort=True")</f>
        <v>13.671993160054718</v>
      </c>
      <c r="U4969" s="43">
        <f ca="1">_xll.BInterpol('Base CDI'!$H$4:$H$28,'Base CDI'!$I$4:$I$29,S4969,"Cubic","Extrapolate=Linear","MultiX=Average","Skip=True","Sort=True")</f>
        <v>13.658351573187412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50905</v>
      </c>
      <c r="T4970" s="43">
        <f ca="1">_xll.BInterpol('Base CDI'!$H$4:$H$28,'Base CDI'!$J$4:$J$29,S4970,"Cubic","Extrapolate=Linear","MultiX=Average","Skip=True","Sort=True")</f>
        <v>13.671901504787961</v>
      </c>
      <c r="U4970" s="43">
        <f ca="1">_xll.BInterpol('Base CDI'!$H$4:$H$28,'Base CDI'!$I$4:$I$29,S4970,"Cubic","Extrapolate=Linear","MultiX=Average","Skip=True","Sort=True")</f>
        <v>13.658262653898767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50906</v>
      </c>
      <c r="T4971" s="43">
        <f ca="1">_xll.BInterpol('Base CDI'!$H$4:$H$28,'Base CDI'!$J$4:$J$29,S4971,"Cubic","Extrapolate=Linear","MultiX=Average","Skip=True","Sort=True")</f>
        <v>13.671809849521203</v>
      </c>
      <c r="U4971" s="43">
        <f ca="1">_xll.BInterpol('Base CDI'!$H$4:$H$28,'Base CDI'!$I$4:$I$29,S4971,"Cubic","Extrapolate=Linear","MultiX=Average","Skip=True","Sort=True")</f>
        <v>13.658173734610122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50907</v>
      </c>
      <c r="T4972" s="43">
        <f ca="1">_xll.BInterpol('Base CDI'!$H$4:$H$28,'Base CDI'!$J$4:$J$29,S4972,"Cubic","Extrapolate=Linear","MultiX=Average","Skip=True","Sort=True")</f>
        <v>13.671718194254446</v>
      </c>
      <c r="U4972" s="43">
        <f ca="1">_xll.BInterpol('Base CDI'!$H$4:$H$28,'Base CDI'!$I$4:$I$29,S4972,"Cubic","Extrapolate=Linear","MultiX=Average","Skip=True","Sort=True")</f>
        <v>13.658084815321475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50908</v>
      </c>
      <c r="T4973" s="43">
        <f ca="1">_xll.BInterpol('Base CDI'!$H$4:$H$28,'Base CDI'!$J$4:$J$29,S4973,"Cubic","Extrapolate=Linear","MultiX=Average","Skip=True","Sort=True")</f>
        <v>13.671626538987688</v>
      </c>
      <c r="U4973" s="43">
        <f ca="1">_xll.BInterpol('Base CDI'!$H$4:$H$28,'Base CDI'!$I$4:$I$29,S4973,"Cubic","Extrapolate=Linear","MultiX=Average","Skip=True","Sort=True")</f>
        <v>13.65799589603283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50909</v>
      </c>
      <c r="T4974" s="43">
        <f ca="1">_xll.BInterpol('Base CDI'!$H$4:$H$28,'Base CDI'!$J$4:$J$29,S4974,"Cubic","Extrapolate=Linear","MultiX=Average","Skip=True","Sort=True")</f>
        <v>13.671534883720929</v>
      </c>
      <c r="U4974" s="43">
        <f ca="1">_xll.BInterpol('Base CDI'!$H$4:$H$28,'Base CDI'!$I$4:$I$29,S4974,"Cubic","Extrapolate=Linear","MultiX=Average","Skip=True","Sort=True")</f>
        <v>13.657906976744185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50910</v>
      </c>
      <c r="T4975" s="43">
        <f ca="1">_xll.BInterpol('Base CDI'!$H$4:$H$28,'Base CDI'!$J$4:$J$29,S4975,"Cubic","Extrapolate=Linear","MultiX=Average","Skip=True","Sort=True")</f>
        <v>13.671443228454171</v>
      </c>
      <c r="U4975" s="43">
        <f ca="1">_xll.BInterpol('Base CDI'!$H$4:$H$28,'Base CDI'!$I$4:$I$29,S4975,"Cubic","Extrapolate=Linear","MultiX=Average","Skip=True","Sort=True")</f>
        <v>13.657818057455538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50911</v>
      </c>
      <c r="T4976" s="43">
        <f ca="1">_xll.BInterpol('Base CDI'!$H$4:$H$28,'Base CDI'!$J$4:$J$29,S4976,"Cubic","Extrapolate=Linear","MultiX=Average","Skip=True","Sort=True")</f>
        <v>13.671351573187414</v>
      </c>
      <c r="U4976" s="43">
        <f ca="1">_xll.BInterpol('Base CDI'!$H$4:$H$28,'Base CDI'!$I$4:$I$29,S4976,"Cubic","Extrapolate=Linear","MultiX=Average","Skip=True","Sort=True")</f>
        <v>13.657729138166893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50912</v>
      </c>
      <c r="T4977" s="43">
        <f ca="1">_xll.BInterpol('Base CDI'!$H$4:$H$28,'Base CDI'!$J$4:$J$29,S4977,"Cubic","Extrapolate=Linear","MultiX=Average","Skip=True","Sort=True")</f>
        <v>13.671259917920656</v>
      </c>
      <c r="U4977" s="43">
        <f ca="1">_xll.BInterpol('Base CDI'!$H$4:$H$28,'Base CDI'!$I$4:$I$29,S4977,"Cubic","Extrapolate=Linear","MultiX=Average","Skip=True","Sort=True")</f>
        <v>13.657640218878248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50913</v>
      </c>
      <c r="T4978" s="43">
        <f ca="1">_xll.BInterpol('Base CDI'!$H$4:$H$28,'Base CDI'!$J$4:$J$29,S4978,"Cubic","Extrapolate=Linear","MultiX=Average","Skip=True","Sort=True")</f>
        <v>13.671168262653898</v>
      </c>
      <c r="U4978" s="43">
        <f ca="1">_xll.BInterpol('Base CDI'!$H$4:$H$28,'Base CDI'!$I$4:$I$29,S4978,"Cubic","Extrapolate=Linear","MultiX=Average","Skip=True","Sort=True")</f>
        <v>13.657551299589601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50914</v>
      </c>
      <c r="T4979" s="43">
        <f ca="1">_xll.BInterpol('Base CDI'!$H$4:$H$28,'Base CDI'!$J$4:$J$29,S4979,"Cubic","Extrapolate=Linear","MultiX=Average","Skip=True","Sort=True")</f>
        <v>13.671076607387141</v>
      </c>
      <c r="U4979" s="43">
        <f ca="1">_xll.BInterpol('Base CDI'!$H$4:$H$28,'Base CDI'!$I$4:$I$29,S4979,"Cubic","Extrapolate=Linear","MultiX=Average","Skip=True","Sort=True")</f>
        <v>13.657462380300956</v>
      </c>
    </row>
    <row r="4980" spans="16:21" x14ac:dyDescent="0.25">
      <c r="P4980" s="10">
        <v>41754</v>
      </c>
      <c r="Q4980">
        <v>33.07076</v>
      </c>
      <c r="S4980" s="42">
        <f t="shared" ca="1" si="82"/>
        <v>50915</v>
      </c>
      <c r="T4980" s="43">
        <f ca="1">_xll.BInterpol('Base CDI'!$H$4:$H$28,'Base CDI'!$J$4:$J$29,S4980,"Cubic","Extrapolate=Linear","MultiX=Average","Skip=True","Sort=True")</f>
        <v>13.670984952120381</v>
      </c>
      <c r="U4980" s="43">
        <f ca="1">_xll.BInterpol('Base CDI'!$H$4:$H$28,'Base CDI'!$I$4:$I$29,S4980,"Cubic","Extrapolate=Linear","MultiX=Average","Skip=True","Sort=True")</f>
        <v>13.657373461012309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50916</v>
      </c>
      <c r="T4981" s="43">
        <f ca="1">_xll.BInterpol('Base CDI'!$H$4:$H$28,'Base CDI'!$J$4:$J$29,S4981,"Cubic","Extrapolate=Linear","MultiX=Average","Skip=True","Sort=True")</f>
        <v>13.670893296853624</v>
      </c>
      <c r="U4981" s="43">
        <f ca="1">_xll.BInterpol('Base CDI'!$H$4:$H$28,'Base CDI'!$I$4:$I$29,S4981,"Cubic","Extrapolate=Linear","MultiX=Average","Skip=True","Sort=True")</f>
        <v>13.657284541723664</v>
      </c>
    </row>
    <row r="4982" spans="16:21" x14ac:dyDescent="0.25">
      <c r="P4982" s="10">
        <v>41758</v>
      </c>
      <c r="Q4982">
        <v>33.09769</v>
      </c>
      <c r="S4982" s="42">
        <f t="shared" ca="1" si="82"/>
        <v>50917</v>
      </c>
      <c r="T4982" s="43">
        <f ca="1">_xll.BInterpol('Base CDI'!$H$4:$H$28,'Base CDI'!$J$4:$J$29,S4982,"Cubic","Extrapolate=Linear","MultiX=Average","Skip=True","Sort=True")</f>
        <v>13.670801641586866</v>
      </c>
      <c r="U4982" s="43">
        <f ca="1">_xll.BInterpol('Base CDI'!$H$4:$H$28,'Base CDI'!$I$4:$I$29,S4982,"Cubic","Extrapolate=Linear","MultiX=Average","Skip=True","Sort=True")</f>
        <v>13.657195622435019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50918</v>
      </c>
      <c r="T4983" s="43">
        <f ca="1">_xll.BInterpol('Base CDI'!$H$4:$H$28,'Base CDI'!$J$4:$J$29,S4983,"Cubic","Extrapolate=Linear","MultiX=Average","Skip=True","Sort=True")</f>
        <v>13.670709986320109</v>
      </c>
      <c r="U4983" s="43">
        <f ca="1">_xll.BInterpol('Base CDI'!$H$4:$H$28,'Base CDI'!$I$4:$I$29,S4983,"Cubic","Extrapolate=Linear","MultiX=Average","Skip=True","Sort=True")</f>
        <v>13.657106703146372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50919</v>
      </c>
      <c r="T4984" s="43">
        <f ca="1">_xll.BInterpol('Base CDI'!$H$4:$H$28,'Base CDI'!$J$4:$J$29,S4984,"Cubic","Extrapolate=Linear","MultiX=Average","Skip=True","Sort=True")</f>
        <v>13.670618331053351</v>
      </c>
      <c r="U4984" s="43">
        <f ca="1">_xll.BInterpol('Base CDI'!$H$4:$H$28,'Base CDI'!$I$4:$I$29,S4984,"Cubic","Extrapolate=Linear","MultiX=Average","Skip=True","Sort=True")</f>
        <v>13.657017783857727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50920</v>
      </c>
      <c r="T4985" s="43">
        <f ca="1">_xll.BInterpol('Base CDI'!$H$4:$H$28,'Base CDI'!$J$4:$J$29,S4985,"Cubic","Extrapolate=Linear","MultiX=Average","Skip=True","Sort=True")</f>
        <v>13.670526675786594</v>
      </c>
      <c r="U4985" s="43">
        <f ca="1">_xll.BInterpol('Base CDI'!$H$4:$H$28,'Base CDI'!$I$4:$I$29,S4985,"Cubic","Extrapolate=Linear","MultiX=Average","Skip=True","Sort=True")</f>
        <v>13.656928864569082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50921</v>
      </c>
      <c r="T4986" s="43">
        <f ca="1">_xll.BInterpol('Base CDI'!$H$4:$H$28,'Base CDI'!$J$4:$J$29,S4986,"Cubic","Extrapolate=Linear","MultiX=Average","Skip=True","Sort=True")</f>
        <v>13.670435020519836</v>
      </c>
      <c r="U4986" s="43">
        <f ca="1">_xll.BInterpol('Base CDI'!$H$4:$H$28,'Base CDI'!$I$4:$I$29,S4986,"Cubic","Extrapolate=Linear","MultiX=Average","Skip=True","Sort=True")</f>
        <v>13.656839945280435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50922</v>
      </c>
      <c r="T4987" s="43">
        <f ca="1">_xll.BInterpol('Base CDI'!$H$4:$H$28,'Base CDI'!$J$4:$J$29,S4987,"Cubic","Extrapolate=Linear","MultiX=Average","Skip=True","Sort=True")</f>
        <v>13.670343365253077</v>
      </c>
      <c r="U4987" s="43">
        <f ca="1">_xll.BInterpol('Base CDI'!$H$4:$H$28,'Base CDI'!$I$4:$I$29,S4987,"Cubic","Extrapolate=Linear","MultiX=Average","Skip=True","Sort=True")</f>
        <v>13.65675102599179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50923</v>
      </c>
      <c r="T4988" s="43">
        <f ca="1">_xll.BInterpol('Base CDI'!$H$4:$H$28,'Base CDI'!$J$4:$J$29,S4988,"Cubic","Extrapolate=Linear","MultiX=Average","Skip=True","Sort=True")</f>
        <v>13.670251709986319</v>
      </c>
      <c r="U4988" s="43">
        <f ca="1">_xll.BInterpol('Base CDI'!$H$4:$H$28,'Base CDI'!$I$4:$I$29,S4988,"Cubic","Extrapolate=Linear","MultiX=Average","Skip=True","Sort=True")</f>
        <v>13.656662106703145</v>
      </c>
    </row>
    <row r="4989" spans="16:21" x14ac:dyDescent="0.25">
      <c r="P4989" s="10">
        <v>41768</v>
      </c>
      <c r="Q4989">
        <v>33.19211</v>
      </c>
      <c r="S4989" s="42">
        <f t="shared" ca="1" si="82"/>
        <v>50924</v>
      </c>
      <c r="T4989" s="43">
        <f ca="1">_xll.BInterpol('Base CDI'!$H$4:$H$28,'Base CDI'!$J$4:$J$29,S4989,"Cubic","Extrapolate=Linear","MultiX=Average","Skip=True","Sort=True")</f>
        <v>13.670160054719561</v>
      </c>
      <c r="U4989" s="43">
        <f ca="1">_xll.BInterpol('Base CDI'!$H$4:$H$28,'Base CDI'!$I$4:$I$29,S4989,"Cubic","Extrapolate=Linear","MultiX=Average","Skip=True","Sort=True")</f>
        <v>13.656573187414498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50925</v>
      </c>
      <c r="T4990" s="43">
        <f ca="1">_xll.BInterpol('Base CDI'!$H$4:$H$28,'Base CDI'!$J$4:$J$29,S4990,"Cubic","Extrapolate=Linear","MultiX=Average","Skip=True","Sort=True")</f>
        <v>13.670068399452804</v>
      </c>
      <c r="U4990" s="43">
        <f ca="1">_xll.BInterpol('Base CDI'!$H$4:$H$28,'Base CDI'!$I$4:$I$29,S4990,"Cubic","Extrapolate=Linear","MultiX=Average","Skip=True","Sort=True")</f>
        <v>13.656484268125853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50926</v>
      </c>
      <c r="T4991" s="43">
        <f ca="1">_xll.BInterpol('Base CDI'!$H$4:$H$28,'Base CDI'!$J$4:$J$29,S4991,"Cubic","Extrapolate=Linear","MultiX=Average","Skip=True","Sort=True")</f>
        <v>13.669976744186046</v>
      </c>
      <c r="U4991" s="43">
        <f ca="1">_xll.BInterpol('Base CDI'!$H$4:$H$28,'Base CDI'!$I$4:$I$29,S4991,"Cubic","Extrapolate=Linear","MultiX=Average","Skip=True","Sort=True")</f>
        <v>13.656395348837208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50927</v>
      </c>
      <c r="T4992" s="43">
        <f ca="1">_xll.BInterpol('Base CDI'!$H$4:$H$28,'Base CDI'!$J$4:$J$29,S4992,"Cubic","Extrapolate=Linear","MultiX=Average","Skip=True","Sort=True")</f>
        <v>13.669885088919289</v>
      </c>
      <c r="U4992" s="43">
        <f ca="1">_xll.BInterpol('Base CDI'!$H$4:$H$28,'Base CDI'!$I$4:$I$29,S4992,"Cubic","Extrapolate=Linear","MultiX=Average","Skip=True","Sort=True")</f>
        <v>13.656306429548561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50928</v>
      </c>
      <c r="T4993" s="43">
        <f ca="1">_xll.BInterpol('Base CDI'!$H$4:$H$28,'Base CDI'!$J$4:$J$29,S4993,"Cubic","Extrapolate=Linear","MultiX=Average","Skip=True","Sort=True")</f>
        <v>13.669793433652529</v>
      </c>
      <c r="U4993" s="43">
        <f ca="1">_xll.BInterpol('Base CDI'!$H$4:$H$28,'Base CDI'!$I$4:$I$29,S4993,"Cubic","Extrapolate=Linear","MultiX=Average","Skip=True","Sort=True")</f>
        <v>13.656217510259916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50929</v>
      </c>
      <c r="T4994" s="43">
        <f ca="1">_xll.BInterpol('Base CDI'!$H$4:$H$28,'Base CDI'!$J$4:$J$29,S4994,"Cubic","Extrapolate=Linear","MultiX=Average","Skip=True","Sort=True")</f>
        <v>13.669701778385772</v>
      </c>
      <c r="U4994" s="43">
        <f ca="1">_xll.BInterpol('Base CDI'!$H$4:$H$28,'Base CDI'!$I$4:$I$29,S4994,"Cubic","Extrapolate=Linear","MultiX=Average","Skip=True","Sort=True")</f>
        <v>13.656128590971271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50930</v>
      </c>
      <c r="T4995" s="43">
        <f ca="1">_xll.BInterpol('Base CDI'!$H$4:$H$28,'Base CDI'!$J$4:$J$29,S4995,"Cubic","Extrapolate=Linear","MultiX=Average","Skip=True","Sort=True")</f>
        <v>13.669610123119014</v>
      </c>
      <c r="U4995" s="43">
        <f ca="1">_xll.BInterpol('Base CDI'!$H$4:$H$28,'Base CDI'!$I$4:$I$29,S4995,"Cubic","Extrapolate=Linear","MultiX=Average","Skip=True","Sort=True")</f>
        <v>13.656039671682624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50931</v>
      </c>
      <c r="T4996" s="43">
        <f ca="1">_xll.BInterpol('Base CDI'!$H$4:$H$28,'Base CDI'!$J$4:$J$29,S4996,"Cubic","Extrapolate=Linear","MultiX=Average","Skip=True","Sort=True")</f>
        <v>13.669518467852257</v>
      </c>
      <c r="U4996" s="43">
        <f ca="1">_xll.BInterpol('Base CDI'!$H$4:$H$28,'Base CDI'!$I$4:$I$29,S4996,"Cubic","Extrapolate=Linear","MultiX=Average","Skip=True","Sort=True")</f>
        <v>13.655950752393979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50932</v>
      </c>
      <c r="T4997" s="43">
        <f ca="1">_xll.BInterpol('Base CDI'!$H$4:$H$28,'Base CDI'!$J$4:$J$29,S4997,"Cubic","Extrapolate=Linear","MultiX=Average","Skip=True","Sort=True")</f>
        <v>13.669426812585499</v>
      </c>
      <c r="U4997" s="43">
        <f ca="1">_xll.BInterpol('Base CDI'!$H$4:$H$28,'Base CDI'!$I$4:$I$29,S4997,"Cubic","Extrapolate=Linear","MultiX=Average","Skip=True","Sort=True")</f>
        <v>13.655861833105334</v>
      </c>
    </row>
    <row r="4998" spans="16:21" x14ac:dyDescent="0.25">
      <c r="P4998" s="10">
        <v>41781</v>
      </c>
      <c r="Q4998">
        <v>33.31391</v>
      </c>
      <c r="S4998" s="42">
        <f t="shared" ca="1" si="82"/>
        <v>50933</v>
      </c>
      <c r="T4998" s="43">
        <f ca="1">_xll.BInterpol('Base CDI'!$H$4:$H$28,'Base CDI'!$J$4:$J$29,S4998,"Cubic","Extrapolate=Linear","MultiX=Average","Skip=True","Sort=True")</f>
        <v>13.669335157318741</v>
      </c>
      <c r="U4998" s="43">
        <f ca="1">_xll.BInterpol('Base CDI'!$H$4:$H$28,'Base CDI'!$I$4:$I$29,S4998,"Cubic","Extrapolate=Linear","MultiX=Average","Skip=True","Sort=True")</f>
        <v>13.655772913816687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50934</v>
      </c>
      <c r="T4999" s="43">
        <f ca="1">_xll.BInterpol('Base CDI'!$H$4:$H$28,'Base CDI'!$J$4:$J$29,S4999,"Cubic","Extrapolate=Linear","MultiX=Average","Skip=True","Sort=True")</f>
        <v>13.669243502051982</v>
      </c>
      <c r="U4999" s="43">
        <f ca="1">_xll.BInterpol('Base CDI'!$H$4:$H$28,'Base CDI'!$I$4:$I$29,S4999,"Cubic","Extrapolate=Linear","MultiX=Average","Skip=True","Sort=True")</f>
        <v>13.655683994528042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50935</v>
      </c>
      <c r="T5000" s="43">
        <f ca="1">_xll.BInterpol('Base CDI'!$H$4:$H$28,'Base CDI'!$J$4:$J$29,S5000,"Cubic","Extrapolate=Linear","MultiX=Average","Skip=True","Sort=True")</f>
        <v>13.669151846785224</v>
      </c>
      <c r="U5000" s="43">
        <f ca="1">_xll.BInterpol('Base CDI'!$H$4:$H$28,'Base CDI'!$I$4:$I$29,S5000,"Cubic","Extrapolate=Linear","MultiX=Average","Skip=True","Sort=True")</f>
        <v>13.655595075239395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50936</v>
      </c>
      <c r="T5001" s="43">
        <f ca="1">_xll.BInterpol('Base CDI'!$H$4:$H$28,'Base CDI'!$J$4:$J$29,S5001,"Cubic","Extrapolate=Linear","MultiX=Average","Skip=True","Sort=True")</f>
        <v>13.669060191518467</v>
      </c>
      <c r="U5001" s="43">
        <f ca="1">_xll.BInterpol('Base CDI'!$H$4:$H$28,'Base CDI'!$I$4:$I$29,S5001,"Cubic","Extrapolate=Linear","MultiX=Average","Skip=True","Sort=True")</f>
        <v>13.65550615595075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50937</v>
      </c>
      <c r="T5002" s="43">
        <f ca="1">_xll.BInterpol('Base CDI'!$H$4:$H$28,'Base CDI'!$J$4:$J$29,S5002,"Cubic","Extrapolate=Linear","MultiX=Average","Skip=True","Sort=True")</f>
        <v>13.668968536251709</v>
      </c>
      <c r="U5002" s="43">
        <f ca="1">_xll.BInterpol('Base CDI'!$H$4:$H$28,'Base CDI'!$I$4:$I$29,S5002,"Cubic","Extrapolate=Linear","MultiX=Average","Skip=True","Sort=True")</f>
        <v>13.655417236662105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50938</v>
      </c>
      <c r="T5003" s="43">
        <f ca="1">_xll.BInterpol('Base CDI'!$H$4:$H$28,'Base CDI'!$J$4:$J$29,S5003,"Cubic","Extrapolate=Linear","MultiX=Average","Skip=True","Sort=True")</f>
        <v>13.668876880984952</v>
      </c>
      <c r="U5003" s="43">
        <f ca="1">_xll.BInterpol('Base CDI'!$H$4:$H$28,'Base CDI'!$I$4:$I$29,S5003,"Cubic","Extrapolate=Linear","MultiX=Average","Skip=True","Sort=True")</f>
        <v>13.655328317373458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50939</v>
      </c>
      <c r="T5004" s="43">
        <f ca="1">_xll.BInterpol('Base CDI'!$H$4:$H$28,'Base CDI'!$J$4:$J$29,S5004,"Cubic","Extrapolate=Linear","MultiX=Average","Skip=True","Sort=True")</f>
        <v>13.668785225718194</v>
      </c>
      <c r="U5004" s="43">
        <f ca="1">_xll.BInterpol('Base CDI'!$H$4:$H$28,'Base CDI'!$I$4:$I$29,S5004,"Cubic","Extrapolate=Linear","MultiX=Average","Skip=True","Sort=True")</f>
        <v>13.655239398084813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50940</v>
      </c>
      <c r="T5005" s="43">
        <f ca="1">_xll.BInterpol('Base CDI'!$H$4:$H$28,'Base CDI'!$J$4:$J$29,S5005,"Cubic","Extrapolate=Linear","MultiX=Average","Skip=True","Sort=True")</f>
        <v>13.668693570451435</v>
      </c>
      <c r="U5005" s="43">
        <f ca="1">_xll.BInterpol('Base CDI'!$H$4:$H$28,'Base CDI'!$I$4:$I$29,S5005,"Cubic","Extrapolate=Linear","MultiX=Average","Skip=True","Sort=True")</f>
        <v>13.655150478796168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50941</v>
      </c>
      <c r="T5006" s="43">
        <f ca="1">_xll.BInterpol('Base CDI'!$H$4:$H$28,'Base CDI'!$J$4:$J$29,S5006,"Cubic","Extrapolate=Linear","MultiX=Average","Skip=True","Sort=True")</f>
        <v>13.668601915184677</v>
      </c>
      <c r="U5006" s="43">
        <f ca="1">_xll.BInterpol('Base CDI'!$H$4:$H$28,'Base CDI'!$I$4:$I$29,S5006,"Cubic","Extrapolate=Linear","MultiX=Average","Skip=True","Sort=True")</f>
        <v>13.655061559507521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50942</v>
      </c>
      <c r="T5007" s="43">
        <f ca="1">_xll.BInterpol('Base CDI'!$H$4:$H$28,'Base CDI'!$J$4:$J$29,S5007,"Cubic","Extrapolate=Linear","MultiX=Average","Skip=True","Sort=True")</f>
        <v>13.66851025991792</v>
      </c>
      <c r="U5007" s="43">
        <f ca="1">_xll.BInterpol('Base CDI'!$H$4:$H$28,'Base CDI'!$I$4:$I$29,S5007,"Cubic","Extrapolate=Linear","MultiX=Average","Skip=True","Sort=True")</f>
        <v>13.654972640218876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50943</v>
      </c>
      <c r="T5008" s="43">
        <f ca="1">_xll.BInterpol('Base CDI'!$H$4:$H$28,'Base CDI'!$J$4:$J$29,S5008,"Cubic","Extrapolate=Linear","MultiX=Average","Skip=True","Sort=True")</f>
        <v>13.668418604651162</v>
      </c>
      <c r="U5008" s="43">
        <f ca="1">_xll.BInterpol('Base CDI'!$H$4:$H$28,'Base CDI'!$I$4:$I$29,S5008,"Cubic","Extrapolate=Linear","MultiX=Average","Skip=True","Sort=True")</f>
        <v>13.654883720930231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50944</v>
      </c>
      <c r="T5009" s="43">
        <f ca="1">_xll.BInterpol('Base CDI'!$H$4:$H$28,'Base CDI'!$J$4:$J$29,S5009,"Cubic","Extrapolate=Linear","MultiX=Average","Skip=True","Sort=True")</f>
        <v>13.668326949384404</v>
      </c>
      <c r="U5009" s="43">
        <f ca="1">_xll.BInterpol('Base CDI'!$H$4:$H$28,'Base CDI'!$I$4:$I$29,S5009,"Cubic","Extrapolate=Linear","MultiX=Average","Skip=True","Sort=True")</f>
        <v>13.654794801641584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50945</v>
      </c>
      <c r="T5010" s="43">
        <f ca="1">_xll.BInterpol('Base CDI'!$H$4:$H$28,'Base CDI'!$J$4:$J$29,S5010,"Cubic","Extrapolate=Linear","MultiX=Average","Skip=True","Sort=True")</f>
        <v>13.668235294117647</v>
      </c>
      <c r="U5010" s="43">
        <f ca="1">_xll.BInterpol('Base CDI'!$H$4:$H$28,'Base CDI'!$I$4:$I$29,S5010,"Cubic","Extrapolate=Linear","MultiX=Average","Skip=True","Sort=True")</f>
        <v>13.654705882352939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50946</v>
      </c>
      <c r="T5011" s="43">
        <f ca="1">_xll.BInterpol('Base CDI'!$H$4:$H$28,'Base CDI'!$J$4:$J$29,S5011,"Cubic","Extrapolate=Linear","MultiX=Average","Skip=True","Sort=True")</f>
        <v>13.668143638850889</v>
      </c>
      <c r="U5011" s="43">
        <f ca="1">_xll.BInterpol('Base CDI'!$H$4:$H$28,'Base CDI'!$I$4:$I$29,S5011,"Cubic","Extrapolate=Linear","MultiX=Average","Skip=True","Sort=True")</f>
        <v>13.654616963064294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50947</v>
      </c>
      <c r="T5012" s="43">
        <f ca="1">_xll.BInterpol('Base CDI'!$H$4:$H$28,'Base CDI'!$J$4:$J$29,S5012,"Cubic","Extrapolate=Linear","MultiX=Average","Skip=True","Sort=True")</f>
        <v>13.66805198358413</v>
      </c>
      <c r="U5012" s="43">
        <f ca="1">_xll.BInterpol('Base CDI'!$H$4:$H$28,'Base CDI'!$I$4:$I$29,S5012,"Cubic","Extrapolate=Linear","MultiX=Average","Skip=True","Sort=True")</f>
        <v>13.654528043775647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50948</v>
      </c>
      <c r="T5013" s="43">
        <f ca="1">_xll.BInterpol('Base CDI'!$H$4:$H$28,'Base CDI'!$J$4:$J$29,S5013,"Cubic","Extrapolate=Linear","MultiX=Average","Skip=True","Sort=True")</f>
        <v>13.667960328317372</v>
      </c>
      <c r="U5013" s="43">
        <f ca="1">_xll.BInterpol('Base CDI'!$H$4:$H$28,'Base CDI'!$I$4:$I$29,S5013,"Cubic","Extrapolate=Linear","MultiX=Average","Skip=True","Sort=True")</f>
        <v>13.654439124487002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50949</v>
      </c>
      <c r="T5014" s="43">
        <f ca="1">_xll.BInterpol('Base CDI'!$H$4:$H$28,'Base CDI'!$J$4:$J$29,S5014,"Cubic","Extrapolate=Linear","MultiX=Average","Skip=True","Sort=True")</f>
        <v>13.667868673050615</v>
      </c>
      <c r="U5014" s="43">
        <f ca="1">_xll.BInterpol('Base CDI'!$H$4:$H$28,'Base CDI'!$I$4:$I$29,S5014,"Cubic","Extrapolate=Linear","MultiX=Average","Skip=True","Sort=True")</f>
        <v>13.654350205198357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50950</v>
      </c>
      <c r="T5015" s="43">
        <f ca="1">_xll.BInterpol('Base CDI'!$H$4:$H$28,'Base CDI'!$J$4:$J$29,S5015,"Cubic","Extrapolate=Linear","MultiX=Average","Skip=True","Sort=True")</f>
        <v>13.667777017783857</v>
      </c>
      <c r="U5015" s="43">
        <f ca="1">_xll.BInterpol('Base CDI'!$H$4:$H$28,'Base CDI'!$I$4:$I$29,S5015,"Cubic","Extrapolate=Linear","MultiX=Average","Skip=True","Sort=True")</f>
        <v>13.65426128590971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50951</v>
      </c>
      <c r="T5016" s="43">
        <f ca="1">_xll.BInterpol('Base CDI'!$H$4:$H$28,'Base CDI'!$J$4:$J$29,S5016,"Cubic","Extrapolate=Linear","MultiX=Average","Skip=True","Sort=True")</f>
        <v>13.6676853625171</v>
      </c>
      <c r="U5016" s="43">
        <f ca="1">_xll.BInterpol('Base CDI'!$H$4:$H$28,'Base CDI'!$I$4:$I$29,S5016,"Cubic","Extrapolate=Linear","MultiX=Average","Skip=True","Sort=True")</f>
        <v>13.654172366621065</v>
      </c>
    </row>
    <row r="5017" spans="16:21" x14ac:dyDescent="0.25">
      <c r="P5017" s="10">
        <v>41808</v>
      </c>
      <c r="Q5017">
        <v>33.57255</v>
      </c>
      <c r="S5017" s="42">
        <f t="shared" ca="1" si="83"/>
        <v>50952</v>
      </c>
      <c r="T5017" s="43">
        <f ca="1">_xll.BInterpol('Base CDI'!$H$4:$H$28,'Base CDI'!$J$4:$J$29,S5017,"Cubic","Extrapolate=Linear","MultiX=Average","Skip=True","Sort=True")</f>
        <v>13.667593707250342</v>
      </c>
      <c r="U5017" s="43">
        <f ca="1">_xll.BInterpol('Base CDI'!$H$4:$H$28,'Base CDI'!$I$4:$I$29,S5017,"Cubic","Extrapolate=Linear","MultiX=Average","Skip=True","Sort=True")</f>
        <v>13.65408344733242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50953</v>
      </c>
      <c r="T5018" s="43">
        <f ca="1">_xll.BInterpol('Base CDI'!$H$4:$H$28,'Base CDI'!$J$4:$J$29,S5018,"Cubic","Extrapolate=Linear","MultiX=Average","Skip=True","Sort=True")</f>
        <v>13.667502051983583</v>
      </c>
      <c r="U5018" s="43">
        <f ca="1">_xll.BInterpol('Base CDI'!$H$4:$H$28,'Base CDI'!$I$4:$I$29,S5018,"Cubic","Extrapolate=Linear","MultiX=Average","Skip=True","Sort=True")</f>
        <v>13.653994528043773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50954</v>
      </c>
      <c r="T5019" s="43">
        <f ca="1">_xll.BInterpol('Base CDI'!$H$4:$H$28,'Base CDI'!$J$4:$J$29,S5019,"Cubic","Extrapolate=Linear","MultiX=Average","Skip=True","Sort=True")</f>
        <v>13.667410396716825</v>
      </c>
      <c r="U5019" s="43">
        <f ca="1">_xll.BInterpol('Base CDI'!$H$4:$H$28,'Base CDI'!$I$4:$I$29,S5019,"Cubic","Extrapolate=Linear","MultiX=Average","Skip=True","Sort=True")</f>
        <v>13.653905608755128</v>
      </c>
    </row>
    <row r="5020" spans="16:21" x14ac:dyDescent="0.25">
      <c r="P5020" s="10">
        <v>41814</v>
      </c>
      <c r="Q5020">
        <v>33.61356</v>
      </c>
      <c r="S5020" s="42">
        <f t="shared" ca="1" si="83"/>
        <v>50955</v>
      </c>
      <c r="T5020" s="43">
        <f ca="1">_xll.BInterpol('Base CDI'!$H$4:$H$28,'Base CDI'!$J$4:$J$29,S5020,"Cubic","Extrapolate=Linear","MultiX=Average","Skip=True","Sort=True")</f>
        <v>13.667318741450067</v>
      </c>
      <c r="U5020" s="43">
        <f ca="1">_xll.BInterpol('Base CDI'!$H$4:$H$28,'Base CDI'!$I$4:$I$29,S5020,"Cubic","Extrapolate=Linear","MultiX=Average","Skip=True","Sort=True")</f>
        <v>13.653816689466483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50956</v>
      </c>
      <c r="T5021" s="43">
        <f ca="1">_xll.BInterpol('Base CDI'!$H$4:$H$28,'Base CDI'!$J$4:$J$29,S5021,"Cubic","Extrapolate=Linear","MultiX=Average","Skip=True","Sort=True")</f>
        <v>13.66722708618331</v>
      </c>
      <c r="U5021" s="43">
        <f ca="1">_xll.BInterpol('Base CDI'!$H$4:$H$28,'Base CDI'!$I$4:$I$29,S5021,"Cubic","Extrapolate=Linear","MultiX=Average","Skip=True","Sort=True")</f>
        <v>13.653727770177836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50957</v>
      </c>
      <c r="T5022" s="43">
        <f ca="1">_xll.BInterpol('Base CDI'!$H$4:$H$28,'Base CDI'!$J$4:$J$29,S5022,"Cubic","Extrapolate=Linear","MultiX=Average","Skip=True","Sort=True")</f>
        <v>13.667135430916552</v>
      </c>
      <c r="U5022" s="43">
        <f ca="1">_xll.BInterpol('Base CDI'!$H$4:$H$28,'Base CDI'!$I$4:$I$29,S5022,"Cubic","Extrapolate=Linear","MultiX=Average","Skip=True","Sort=True")</f>
        <v>13.653638850889191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50958</v>
      </c>
      <c r="T5023" s="43">
        <f ca="1">_xll.BInterpol('Base CDI'!$H$4:$H$28,'Base CDI'!$J$4:$J$29,S5023,"Cubic","Extrapolate=Linear","MultiX=Average","Skip=True","Sort=True")</f>
        <v>13.667043775649795</v>
      </c>
      <c r="U5023" s="43">
        <f ca="1">_xll.BInterpol('Base CDI'!$H$4:$H$28,'Base CDI'!$I$4:$I$29,S5023,"Cubic","Extrapolate=Linear","MultiX=Average","Skip=True","Sort=True")</f>
        <v>13.653549931600544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50959</v>
      </c>
      <c r="T5024" s="43">
        <f ca="1">_xll.BInterpol('Base CDI'!$H$4:$H$28,'Base CDI'!$J$4:$J$29,S5024,"Cubic","Extrapolate=Linear","MultiX=Average","Skip=True","Sort=True")</f>
        <v>13.666952120383035</v>
      </c>
      <c r="U5024" s="43">
        <f ca="1">_xll.BInterpol('Base CDI'!$H$4:$H$28,'Base CDI'!$I$4:$I$29,S5024,"Cubic","Extrapolate=Linear","MultiX=Average","Skip=True","Sort=True")</f>
        <v>13.653461012311899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50960</v>
      </c>
      <c r="T5025" s="43">
        <f ca="1">_xll.BInterpol('Base CDI'!$H$4:$H$28,'Base CDI'!$J$4:$J$29,S5025,"Cubic","Extrapolate=Linear","MultiX=Average","Skip=True","Sort=True")</f>
        <v>13.666860465116278</v>
      </c>
      <c r="U5025" s="43">
        <f ca="1">_xll.BInterpol('Base CDI'!$H$4:$H$28,'Base CDI'!$I$4:$I$29,S5025,"Cubic","Extrapolate=Linear","MultiX=Average","Skip=True","Sort=True")</f>
        <v>13.653372093023254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50961</v>
      </c>
      <c r="T5026" s="43">
        <f ca="1">_xll.BInterpol('Base CDI'!$H$4:$H$28,'Base CDI'!$J$4:$J$29,S5026,"Cubic","Extrapolate=Linear","MultiX=Average","Skip=True","Sort=True")</f>
        <v>13.66676880984952</v>
      </c>
      <c r="U5026" s="43">
        <f ca="1">_xll.BInterpol('Base CDI'!$H$4:$H$28,'Base CDI'!$I$4:$I$29,S5026,"Cubic","Extrapolate=Linear","MultiX=Average","Skip=True","Sort=True")</f>
        <v>13.653283173734607</v>
      </c>
    </row>
    <row r="5027" spans="16:21" x14ac:dyDescent="0.25">
      <c r="P5027" s="10">
        <v>41823</v>
      </c>
      <c r="Q5027">
        <v>33.70946</v>
      </c>
      <c r="S5027" s="42">
        <f t="shared" ca="1" si="83"/>
        <v>50962</v>
      </c>
      <c r="T5027" s="43">
        <f ca="1">_xll.BInterpol('Base CDI'!$H$4:$H$28,'Base CDI'!$J$4:$J$29,S5027,"Cubic","Extrapolate=Linear","MultiX=Average","Skip=True","Sort=True")</f>
        <v>13.666677154582763</v>
      </c>
      <c r="U5027" s="43">
        <f ca="1">_xll.BInterpol('Base CDI'!$H$4:$H$28,'Base CDI'!$I$4:$I$29,S5027,"Cubic","Extrapolate=Linear","MultiX=Average","Skip=True","Sort=True")</f>
        <v>13.653194254445962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50963</v>
      </c>
      <c r="T5028" s="43">
        <f ca="1">_xll.BInterpol('Base CDI'!$H$4:$H$28,'Base CDI'!$J$4:$J$29,S5028,"Cubic","Extrapolate=Linear","MultiX=Average","Skip=True","Sort=True")</f>
        <v>13.666585499316005</v>
      </c>
      <c r="U5028" s="43">
        <f ca="1">_xll.BInterpol('Base CDI'!$H$4:$H$28,'Base CDI'!$I$4:$I$29,S5028,"Cubic","Extrapolate=Linear","MultiX=Average","Skip=True","Sort=True")</f>
        <v>13.653105335157317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50964</v>
      </c>
      <c r="T5029" s="43">
        <f ca="1">_xll.BInterpol('Base CDI'!$H$4:$H$28,'Base CDI'!$J$4:$J$29,S5029,"Cubic","Extrapolate=Linear","MultiX=Average","Skip=True","Sort=True")</f>
        <v>13.666493844049247</v>
      </c>
      <c r="U5029" s="43">
        <f ca="1">_xll.BInterpol('Base CDI'!$H$4:$H$28,'Base CDI'!$I$4:$I$29,S5029,"Cubic","Extrapolate=Linear","MultiX=Average","Skip=True","Sort=True")</f>
        <v>13.65301641586867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50965</v>
      </c>
      <c r="T5030" s="43">
        <f ca="1">_xll.BInterpol('Base CDI'!$H$4:$H$28,'Base CDI'!$J$4:$J$29,S5030,"Cubic","Extrapolate=Linear","MultiX=Average","Skip=True","Sort=True")</f>
        <v>13.66640218878249</v>
      </c>
      <c r="U5030" s="43">
        <f ca="1">_xll.BInterpol('Base CDI'!$H$4:$H$28,'Base CDI'!$I$4:$I$29,S5030,"Cubic","Extrapolate=Linear","MultiX=Average","Skip=True","Sort=True")</f>
        <v>13.652927496580025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50966</v>
      </c>
      <c r="T5031" s="43">
        <f ca="1">_xll.BInterpol('Base CDI'!$H$4:$H$28,'Base CDI'!$J$4:$J$29,S5031,"Cubic","Extrapolate=Linear","MultiX=Average","Skip=True","Sort=True")</f>
        <v>13.66631053351573</v>
      </c>
      <c r="U5031" s="43">
        <f ca="1">_xll.BInterpol('Base CDI'!$H$4:$H$28,'Base CDI'!$I$4:$I$29,S5031,"Cubic","Extrapolate=Linear","MultiX=Average","Skip=True","Sort=True")</f>
        <v>13.65283857729138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50967</v>
      </c>
      <c r="T5032" s="43">
        <f ca="1">_xll.BInterpol('Base CDI'!$H$4:$H$28,'Base CDI'!$J$4:$J$29,S5032,"Cubic","Extrapolate=Linear","MultiX=Average","Skip=True","Sort=True")</f>
        <v>13.666218878248973</v>
      </c>
      <c r="U5032" s="43">
        <f ca="1">_xll.BInterpol('Base CDI'!$H$4:$H$28,'Base CDI'!$I$4:$I$29,S5032,"Cubic","Extrapolate=Linear","MultiX=Average","Skip=True","Sort=True")</f>
        <v>13.652749658002733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50968</v>
      </c>
      <c r="T5033" s="43">
        <f ca="1">_xll.BInterpol('Base CDI'!$H$4:$H$28,'Base CDI'!$J$4:$J$29,S5033,"Cubic","Extrapolate=Linear","MultiX=Average","Skip=True","Sort=True")</f>
        <v>13.666127222982215</v>
      </c>
      <c r="U5033" s="43">
        <f ca="1">_xll.BInterpol('Base CDI'!$H$4:$H$28,'Base CDI'!$I$4:$I$29,S5033,"Cubic","Extrapolate=Linear","MultiX=Average","Skip=True","Sort=True")</f>
        <v>13.652660738714088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50969</v>
      </c>
      <c r="T5034" s="43">
        <f ca="1">_xll.BInterpol('Base CDI'!$H$4:$H$28,'Base CDI'!$J$4:$J$29,S5034,"Cubic","Extrapolate=Linear","MultiX=Average","Skip=True","Sort=True")</f>
        <v>13.666035567715458</v>
      </c>
      <c r="U5034" s="43">
        <f ca="1">_xll.BInterpol('Base CDI'!$H$4:$H$28,'Base CDI'!$I$4:$I$29,S5034,"Cubic","Extrapolate=Linear","MultiX=Average","Skip=True","Sort=True")</f>
        <v>13.652571819425443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50970</v>
      </c>
      <c r="T5035" s="43">
        <f ca="1">_xll.BInterpol('Base CDI'!$H$4:$H$28,'Base CDI'!$J$4:$J$29,S5035,"Cubic","Extrapolate=Linear","MultiX=Average","Skip=True","Sort=True")</f>
        <v>13.6659439124487</v>
      </c>
      <c r="U5035" s="43">
        <f ca="1">_xll.BInterpol('Base CDI'!$H$4:$H$28,'Base CDI'!$I$4:$I$29,S5035,"Cubic","Extrapolate=Linear","MultiX=Average","Skip=True","Sort=True")</f>
        <v>13.652482900136796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50971</v>
      </c>
      <c r="T5036" s="43">
        <f ca="1">_xll.BInterpol('Base CDI'!$H$4:$H$28,'Base CDI'!$J$4:$J$29,S5036,"Cubic","Extrapolate=Linear","MultiX=Average","Skip=True","Sort=True")</f>
        <v>13.665852257181943</v>
      </c>
      <c r="U5036" s="43">
        <f ca="1">_xll.BInterpol('Base CDI'!$H$4:$H$28,'Base CDI'!$I$4:$I$29,S5036,"Cubic","Extrapolate=Linear","MultiX=Average","Skip=True","Sort=True")</f>
        <v>13.652393980848151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50972</v>
      </c>
      <c r="T5037" s="43">
        <f ca="1">_xll.BInterpol('Base CDI'!$H$4:$H$28,'Base CDI'!$J$4:$J$29,S5037,"Cubic","Extrapolate=Linear","MultiX=Average","Skip=True","Sort=True")</f>
        <v>13.665760601915183</v>
      </c>
      <c r="U5037" s="43">
        <f ca="1">_xll.BInterpol('Base CDI'!$H$4:$H$28,'Base CDI'!$I$4:$I$29,S5037,"Cubic","Extrapolate=Linear","MultiX=Average","Skip=True","Sort=True")</f>
        <v>13.652305061559506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50973</v>
      </c>
      <c r="T5038" s="43">
        <f ca="1">_xll.BInterpol('Base CDI'!$H$4:$H$28,'Base CDI'!$J$4:$J$29,S5038,"Cubic","Extrapolate=Linear","MultiX=Average","Skip=True","Sort=True")</f>
        <v>13.665668946648426</v>
      </c>
      <c r="U5038" s="43">
        <f ca="1">_xll.BInterpol('Base CDI'!$H$4:$H$28,'Base CDI'!$I$4:$I$29,S5038,"Cubic","Extrapolate=Linear","MultiX=Average","Skip=True","Sort=True")</f>
        <v>13.652216142270859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50974</v>
      </c>
      <c r="T5039" s="43">
        <f ca="1">_xll.BInterpol('Base CDI'!$H$4:$H$28,'Base CDI'!$J$4:$J$29,S5039,"Cubic","Extrapolate=Linear","MultiX=Average","Skip=True","Sort=True")</f>
        <v>13.665577291381668</v>
      </c>
      <c r="U5039" s="43">
        <f ca="1">_xll.BInterpol('Base CDI'!$H$4:$H$28,'Base CDI'!$I$4:$I$29,S5039,"Cubic","Extrapolate=Linear","MultiX=Average","Skip=True","Sort=True")</f>
        <v>13.652127222982214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50975</v>
      </c>
      <c r="T5040" s="43">
        <f ca="1">_xll.BInterpol('Base CDI'!$H$4:$H$28,'Base CDI'!$J$4:$J$29,S5040,"Cubic","Extrapolate=Linear","MultiX=Average","Skip=True","Sort=True")</f>
        <v>13.66548563611491</v>
      </c>
      <c r="U5040" s="43">
        <f ca="1">_xll.BInterpol('Base CDI'!$H$4:$H$28,'Base CDI'!$I$4:$I$29,S5040,"Cubic","Extrapolate=Linear","MultiX=Average","Skip=True","Sort=True")</f>
        <v>13.652038303693569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50976</v>
      </c>
      <c r="T5041" s="43">
        <f ca="1">_xll.BInterpol('Base CDI'!$H$4:$H$28,'Base CDI'!$J$4:$J$29,S5041,"Cubic","Extrapolate=Linear","MultiX=Average","Skip=True","Sort=True")</f>
        <v>13.665393980848153</v>
      </c>
      <c r="U5041" s="43">
        <f ca="1">_xll.BInterpol('Base CDI'!$H$4:$H$28,'Base CDI'!$I$4:$I$29,S5041,"Cubic","Extrapolate=Linear","MultiX=Average","Skip=True","Sort=True")</f>
        <v>13.651949384404922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50977</v>
      </c>
      <c r="T5042" s="43">
        <f ca="1">_xll.BInterpol('Base CDI'!$H$4:$H$28,'Base CDI'!$J$4:$J$29,S5042,"Cubic","Extrapolate=Linear","MultiX=Average","Skip=True","Sort=True")</f>
        <v>13.665302325581395</v>
      </c>
      <c r="U5042" s="43">
        <f ca="1">_xll.BInterpol('Base CDI'!$H$4:$H$28,'Base CDI'!$I$4:$I$29,S5042,"Cubic","Extrapolate=Linear","MultiX=Average","Skip=True","Sort=True")</f>
        <v>13.651860465116277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50978</v>
      </c>
      <c r="T5043" s="43">
        <f ca="1">_xll.BInterpol('Base CDI'!$H$4:$H$28,'Base CDI'!$J$4:$J$29,S5043,"Cubic","Extrapolate=Linear","MultiX=Average","Skip=True","Sort=True")</f>
        <v>13.665210670314636</v>
      </c>
      <c r="U5043" s="43">
        <f ca="1">_xll.BInterpol('Base CDI'!$H$4:$H$28,'Base CDI'!$I$4:$I$29,S5043,"Cubic","Extrapolate=Linear","MultiX=Average","Skip=True","Sort=True")</f>
        <v>13.651771545827632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50979</v>
      </c>
      <c r="T5044" s="43">
        <f ca="1">_xll.BInterpol('Base CDI'!$H$4:$H$28,'Base CDI'!$J$4:$J$29,S5044,"Cubic","Extrapolate=Linear","MultiX=Average","Skip=True","Sort=True")</f>
        <v>13.665119015047878</v>
      </c>
      <c r="U5044" s="43">
        <f ca="1">_xll.BInterpol('Base CDI'!$H$4:$H$28,'Base CDI'!$I$4:$I$29,S5044,"Cubic","Extrapolate=Linear","MultiX=Average","Skip=True","Sort=True")</f>
        <v>13.651682626538985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50980</v>
      </c>
      <c r="T5045" s="43">
        <f ca="1">_xll.BInterpol('Base CDI'!$H$4:$H$28,'Base CDI'!$J$4:$J$29,S5045,"Cubic","Extrapolate=Linear","MultiX=Average","Skip=True","Sort=True")</f>
        <v>13.665027359781121</v>
      </c>
      <c r="U5045" s="43">
        <f ca="1">_xll.BInterpol('Base CDI'!$H$4:$H$28,'Base CDI'!$I$4:$I$29,S5045,"Cubic","Extrapolate=Linear","MultiX=Average","Skip=True","Sort=True")</f>
        <v>13.65159370725034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50981</v>
      </c>
      <c r="T5046" s="43">
        <f ca="1">_xll.BInterpol('Base CDI'!$H$4:$H$28,'Base CDI'!$J$4:$J$29,S5046,"Cubic","Extrapolate=Linear","MultiX=Average","Skip=True","Sort=True")</f>
        <v>13.664935704514363</v>
      </c>
      <c r="U5046" s="43">
        <f ca="1">_xll.BInterpol('Base CDI'!$H$4:$H$28,'Base CDI'!$I$4:$I$29,S5046,"Cubic","Extrapolate=Linear","MultiX=Average","Skip=True","Sort=True")</f>
        <v>13.651504787961693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50982</v>
      </c>
      <c r="T5047" s="43">
        <f ca="1">_xll.BInterpol('Base CDI'!$H$4:$H$28,'Base CDI'!$J$4:$J$29,S5047,"Cubic","Extrapolate=Linear","MultiX=Average","Skip=True","Sort=True")</f>
        <v>13.664844049247606</v>
      </c>
      <c r="U5047" s="43">
        <f ca="1">_xll.BInterpol('Base CDI'!$H$4:$H$28,'Base CDI'!$I$4:$I$29,S5047,"Cubic","Extrapolate=Linear","MultiX=Average","Skip=True","Sort=True")</f>
        <v>13.651415868673048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50983</v>
      </c>
      <c r="T5048" s="43">
        <f ca="1">_xll.BInterpol('Base CDI'!$H$4:$H$28,'Base CDI'!$J$4:$J$29,S5048,"Cubic","Extrapolate=Linear","MultiX=Average","Skip=True","Sort=True")</f>
        <v>13.664752393980848</v>
      </c>
      <c r="U5048" s="43">
        <f ca="1">_xll.BInterpol('Base CDI'!$H$4:$H$28,'Base CDI'!$I$4:$I$29,S5048,"Cubic","Extrapolate=Linear","MultiX=Average","Skip=True","Sort=True")</f>
        <v>13.651326949384403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50984</v>
      </c>
      <c r="T5049" s="43">
        <f ca="1">_xll.BInterpol('Base CDI'!$H$4:$H$28,'Base CDI'!$J$4:$J$29,S5049,"Cubic","Extrapolate=Linear","MultiX=Average","Skip=True","Sort=True")</f>
        <v>13.66466073871409</v>
      </c>
      <c r="U5049" s="43">
        <f ca="1">_xll.BInterpol('Base CDI'!$H$4:$H$28,'Base CDI'!$I$4:$I$29,S5049,"Cubic","Extrapolate=Linear","MultiX=Average","Skip=True","Sort=True")</f>
        <v>13.651238030095756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50985</v>
      </c>
      <c r="T5050" s="43">
        <f ca="1">_xll.BInterpol('Base CDI'!$H$4:$H$28,'Base CDI'!$J$4:$J$29,S5050,"Cubic","Extrapolate=Linear","MultiX=Average","Skip=True","Sort=True")</f>
        <v>13.664569083447331</v>
      </c>
      <c r="U5050" s="43">
        <f ca="1">_xll.BInterpol('Base CDI'!$H$4:$H$28,'Base CDI'!$I$4:$I$29,S5050,"Cubic","Extrapolate=Linear","MultiX=Average","Skip=True","Sort=True")</f>
        <v>13.651149110807111</v>
      </c>
    </row>
    <row r="5051" spans="16:21" x14ac:dyDescent="0.25">
      <c r="P5051" s="10">
        <v>41857</v>
      </c>
      <c r="Q5051">
        <v>34.04034</v>
      </c>
      <c r="S5051" s="42">
        <f t="shared" ca="1" si="83"/>
        <v>50986</v>
      </c>
      <c r="T5051" s="43">
        <f ca="1">_xll.BInterpol('Base CDI'!$H$4:$H$28,'Base CDI'!$J$4:$J$29,S5051,"Cubic","Extrapolate=Linear","MultiX=Average","Skip=True","Sort=True")</f>
        <v>13.664477428180573</v>
      </c>
      <c r="U5051" s="43">
        <f ca="1">_xll.BInterpol('Base CDI'!$H$4:$H$28,'Base CDI'!$I$4:$I$29,S5051,"Cubic","Extrapolate=Linear","MultiX=Average","Skip=True","Sort=True")</f>
        <v>13.651060191518466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50987</v>
      </c>
      <c r="T5052" s="43">
        <f ca="1">_xll.BInterpol('Base CDI'!$H$4:$H$28,'Base CDI'!$J$4:$J$29,S5052,"Cubic","Extrapolate=Linear","MultiX=Average","Skip=True","Sort=True")</f>
        <v>13.664385772913816</v>
      </c>
      <c r="U5052" s="43">
        <f ca="1">_xll.BInterpol('Base CDI'!$H$4:$H$28,'Base CDI'!$I$4:$I$29,S5052,"Cubic","Extrapolate=Linear","MultiX=Average","Skip=True","Sort=True")</f>
        <v>13.650971272229819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50988</v>
      </c>
      <c r="T5053" s="43">
        <f ca="1">_xll.BInterpol('Base CDI'!$H$4:$H$28,'Base CDI'!$J$4:$J$29,S5053,"Cubic","Extrapolate=Linear","MultiX=Average","Skip=True","Sort=True")</f>
        <v>13.664294117647058</v>
      </c>
      <c r="U5053" s="43">
        <f ca="1">_xll.BInterpol('Base CDI'!$H$4:$H$28,'Base CDI'!$I$4:$I$29,S5053,"Cubic","Extrapolate=Linear","MultiX=Average","Skip=True","Sort=True")</f>
        <v>13.650882352941174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50989</v>
      </c>
      <c r="T5054" s="43">
        <f ca="1">_xll.BInterpol('Base CDI'!$H$4:$H$28,'Base CDI'!$J$4:$J$29,S5054,"Cubic","Extrapolate=Linear","MultiX=Average","Skip=True","Sort=True")</f>
        <v>13.664202462380301</v>
      </c>
      <c r="U5054" s="43">
        <f ca="1">_xll.BInterpol('Base CDI'!$H$4:$H$28,'Base CDI'!$I$4:$I$29,S5054,"Cubic","Extrapolate=Linear","MultiX=Average","Skip=True","Sort=True")</f>
        <v>13.650793433652529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50990</v>
      </c>
      <c r="T5055" s="43">
        <f ca="1">_xll.BInterpol('Base CDI'!$H$4:$H$28,'Base CDI'!$J$4:$J$29,S5055,"Cubic","Extrapolate=Linear","MultiX=Average","Skip=True","Sort=True")</f>
        <v>13.664110807113543</v>
      </c>
      <c r="U5055" s="43">
        <f ca="1">_xll.BInterpol('Base CDI'!$H$4:$H$28,'Base CDI'!$I$4:$I$29,S5055,"Cubic","Extrapolate=Linear","MultiX=Average","Skip=True","Sort=True")</f>
        <v>13.650704514363882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50991</v>
      </c>
      <c r="T5056" s="43">
        <f ca="1">_xll.BInterpol('Base CDI'!$H$4:$H$28,'Base CDI'!$J$4:$J$29,S5056,"Cubic","Extrapolate=Linear","MultiX=Average","Skip=True","Sort=True")</f>
        <v>13.664019151846784</v>
      </c>
      <c r="U5056" s="43">
        <f ca="1">_xll.BInterpol('Base CDI'!$H$4:$H$28,'Base CDI'!$I$4:$I$29,S5056,"Cubic","Extrapolate=Linear","MultiX=Average","Skip=True","Sort=True")</f>
        <v>13.650615595075237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50992</v>
      </c>
      <c r="T5057" s="43">
        <f ca="1">_xll.BInterpol('Base CDI'!$H$4:$H$28,'Base CDI'!$J$4:$J$29,S5057,"Cubic","Extrapolate=Linear","MultiX=Average","Skip=True","Sort=True")</f>
        <v>13.663927496580026</v>
      </c>
      <c r="U5057" s="43">
        <f ca="1">_xll.BInterpol('Base CDI'!$H$4:$H$28,'Base CDI'!$I$4:$I$29,S5057,"Cubic","Extrapolate=Linear","MultiX=Average","Skip=True","Sort=True")</f>
        <v>13.650526675786592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50993</v>
      </c>
      <c r="T5058" s="43">
        <f ca="1">_xll.BInterpol('Base CDI'!$H$4:$H$28,'Base CDI'!$J$4:$J$29,S5058,"Cubic","Extrapolate=Linear","MultiX=Average","Skip=True","Sort=True")</f>
        <v>13.663835841313269</v>
      </c>
      <c r="U5058" s="43">
        <f ca="1">_xll.BInterpol('Base CDI'!$H$4:$H$28,'Base CDI'!$I$4:$I$29,S5058,"Cubic","Extrapolate=Linear","MultiX=Average","Skip=True","Sort=True")</f>
        <v>13.650437756497945</v>
      </c>
    </row>
    <row r="5059" spans="16:21" x14ac:dyDescent="0.25">
      <c r="P5059" s="10">
        <v>41869</v>
      </c>
      <c r="Q5059">
        <v>34.15146</v>
      </c>
      <c r="S5059" s="42">
        <f t="shared" ca="1" si="83"/>
        <v>50994</v>
      </c>
      <c r="T5059" s="43">
        <f ca="1">_xll.BInterpol('Base CDI'!$H$4:$H$28,'Base CDI'!$J$4:$J$29,S5059,"Cubic","Extrapolate=Linear","MultiX=Average","Skip=True","Sort=True")</f>
        <v>13.663744186046511</v>
      </c>
      <c r="U5059" s="43">
        <f ca="1">_xll.BInterpol('Base CDI'!$H$4:$H$28,'Base CDI'!$I$4:$I$29,S5059,"Cubic","Extrapolate=Linear","MultiX=Average","Skip=True","Sort=True")</f>
        <v>13.6503488372093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50995</v>
      </c>
      <c r="T5060" s="43">
        <f ca="1">_xll.BInterpol('Base CDI'!$H$4:$H$28,'Base CDI'!$J$4:$J$29,S5060,"Cubic","Extrapolate=Linear","MultiX=Average","Skip=True","Sort=True")</f>
        <v>13.663652530779753</v>
      </c>
      <c r="U5060" s="43">
        <f ca="1">_xll.BInterpol('Base CDI'!$H$4:$H$28,'Base CDI'!$I$4:$I$29,S5060,"Cubic","Extrapolate=Linear","MultiX=Average","Skip=True","Sort=True")</f>
        <v>13.650259917920655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50996</v>
      </c>
      <c r="T5061" s="43">
        <f ca="1">_xll.BInterpol('Base CDI'!$H$4:$H$28,'Base CDI'!$J$4:$J$29,S5061,"Cubic","Extrapolate=Linear","MultiX=Average","Skip=True","Sort=True")</f>
        <v>13.663560875512996</v>
      </c>
      <c r="U5061" s="43">
        <f ca="1">_xll.BInterpol('Base CDI'!$H$4:$H$28,'Base CDI'!$I$4:$I$29,S5061,"Cubic","Extrapolate=Linear","MultiX=Average","Skip=True","Sort=True")</f>
        <v>13.650170998632008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50997</v>
      </c>
      <c r="T5062" s="43">
        <f ca="1">_xll.BInterpol('Base CDI'!$H$4:$H$28,'Base CDI'!$J$4:$J$29,S5062,"Cubic","Extrapolate=Linear","MultiX=Average","Skip=True","Sort=True")</f>
        <v>13.663469220246236</v>
      </c>
      <c r="U5062" s="43">
        <f ca="1">_xll.BInterpol('Base CDI'!$H$4:$H$28,'Base CDI'!$I$4:$I$29,S5062,"Cubic","Extrapolate=Linear","MultiX=Average","Skip=True","Sort=True")</f>
        <v>13.650082079343363</v>
      </c>
    </row>
    <row r="5063" spans="16:21" x14ac:dyDescent="0.25">
      <c r="P5063" s="10">
        <v>41873</v>
      </c>
      <c r="Q5063">
        <v>34.2072</v>
      </c>
      <c r="S5063" s="42">
        <f t="shared" ca="1" si="83"/>
        <v>50998</v>
      </c>
      <c r="T5063" s="43">
        <f ca="1">_xll.BInterpol('Base CDI'!$H$4:$H$28,'Base CDI'!$J$4:$J$29,S5063,"Cubic","Extrapolate=Linear","MultiX=Average","Skip=True","Sort=True")</f>
        <v>13.663377564979479</v>
      </c>
      <c r="U5063" s="43">
        <f ca="1">_xll.BInterpol('Base CDI'!$H$4:$H$28,'Base CDI'!$I$4:$I$29,S5063,"Cubic","Extrapolate=Linear","MultiX=Average","Skip=True","Sort=True")</f>
        <v>13.649993160054718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50999</v>
      </c>
      <c r="T5064" s="43">
        <f ca="1">_xll.BInterpol('Base CDI'!$H$4:$H$28,'Base CDI'!$J$4:$J$29,S5064,"Cubic","Extrapolate=Linear","MultiX=Average","Skip=True","Sort=True")</f>
        <v>13.663285909712721</v>
      </c>
      <c r="U5064" s="43">
        <f ca="1">_xll.BInterpol('Base CDI'!$H$4:$H$28,'Base CDI'!$I$4:$I$29,S5064,"Cubic","Extrapolate=Linear","MultiX=Average","Skip=True","Sort=True")</f>
        <v>13.649904240766071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51000</v>
      </c>
      <c r="T5065" s="43">
        <f ca="1">_xll.BInterpol('Base CDI'!$H$4:$H$28,'Base CDI'!$J$4:$J$29,S5065,"Cubic","Extrapolate=Linear","MultiX=Average","Skip=True","Sort=True")</f>
        <v>13.663194254445964</v>
      </c>
      <c r="U5065" s="43">
        <f ca="1">_xll.BInterpol('Base CDI'!$H$4:$H$28,'Base CDI'!$I$4:$I$29,S5065,"Cubic","Extrapolate=Linear","MultiX=Average","Skip=True","Sort=True")</f>
        <v>13.649815321477426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51001</v>
      </c>
      <c r="T5066" s="43">
        <f ca="1">_xll.BInterpol('Base CDI'!$H$4:$H$28,'Base CDI'!$J$4:$J$29,S5066,"Cubic","Extrapolate=Linear","MultiX=Average","Skip=True","Sort=True")</f>
        <v>13.663102599179206</v>
      </c>
      <c r="U5066" s="43">
        <f ca="1">_xll.BInterpol('Base CDI'!$H$4:$H$28,'Base CDI'!$I$4:$I$29,S5066,"Cubic","Extrapolate=Linear","MultiX=Average","Skip=True","Sort=True")</f>
        <v>13.649726402188779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51002</v>
      </c>
      <c r="T5067" s="43">
        <f ca="1">_xll.BInterpol('Base CDI'!$H$4:$H$28,'Base CDI'!$J$4:$J$29,S5067,"Cubic","Extrapolate=Linear","MultiX=Average","Skip=True","Sort=True")</f>
        <v>13.663010943912449</v>
      </c>
      <c r="U5067" s="43">
        <f ca="1">_xll.BInterpol('Base CDI'!$H$4:$H$28,'Base CDI'!$I$4:$I$29,S5067,"Cubic","Extrapolate=Linear","MultiX=Average","Skip=True","Sort=True")</f>
        <v>13.649637482900134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51003</v>
      </c>
      <c r="T5068" s="43">
        <f ca="1">_xll.BInterpol('Base CDI'!$H$4:$H$28,'Base CDI'!$J$4:$J$29,S5068,"Cubic","Extrapolate=Linear","MultiX=Average","Skip=True","Sort=True")</f>
        <v>13.662919288645691</v>
      </c>
      <c r="U5068" s="43">
        <f ca="1">_xll.BInterpol('Base CDI'!$H$4:$H$28,'Base CDI'!$I$4:$I$29,S5068,"Cubic","Extrapolate=Linear","MultiX=Average","Skip=True","Sort=True")</f>
        <v>13.649548563611489</v>
      </c>
    </row>
    <row r="5069" spans="16:21" x14ac:dyDescent="0.25">
      <c r="P5069" s="10">
        <v>41883</v>
      </c>
      <c r="Q5069">
        <v>34.29101</v>
      </c>
      <c r="S5069" s="42">
        <f t="shared" ca="1" si="84"/>
        <v>51004</v>
      </c>
      <c r="T5069" s="43">
        <f ca="1">_xll.BInterpol('Base CDI'!$H$4:$H$28,'Base CDI'!$J$4:$J$29,S5069,"Cubic","Extrapolate=Linear","MultiX=Average","Skip=True","Sort=True")</f>
        <v>13.662827633378932</v>
      </c>
      <c r="U5069" s="43">
        <f ca="1">_xll.BInterpol('Base CDI'!$H$4:$H$28,'Base CDI'!$I$4:$I$29,S5069,"Cubic","Extrapolate=Linear","MultiX=Average","Skip=True","Sort=True")</f>
        <v>13.649459644322842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51005</v>
      </c>
      <c r="T5070" s="43">
        <f ca="1">_xll.BInterpol('Base CDI'!$H$4:$H$28,'Base CDI'!$J$4:$J$29,S5070,"Cubic","Extrapolate=Linear","MultiX=Average","Skip=True","Sort=True")</f>
        <v>13.662735978112174</v>
      </c>
      <c r="U5070" s="43">
        <f ca="1">_xll.BInterpol('Base CDI'!$H$4:$H$28,'Base CDI'!$I$4:$I$29,S5070,"Cubic","Extrapolate=Linear","MultiX=Average","Skip=True","Sort=True")</f>
        <v>13.649370725034197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51006</v>
      </c>
      <c r="T5071" s="43">
        <f ca="1">_xll.BInterpol('Base CDI'!$H$4:$H$28,'Base CDI'!$J$4:$J$29,S5071,"Cubic","Extrapolate=Linear","MultiX=Average","Skip=True","Sort=True")</f>
        <v>13.662644322845416</v>
      </c>
      <c r="U5071" s="43">
        <f ca="1">_xll.BInterpol('Base CDI'!$H$4:$H$28,'Base CDI'!$I$4:$I$29,S5071,"Cubic","Extrapolate=Linear","MultiX=Average","Skip=True","Sort=True")</f>
        <v>13.649281805745552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51007</v>
      </c>
      <c r="T5072" s="43">
        <f ca="1">_xll.BInterpol('Base CDI'!$H$4:$H$28,'Base CDI'!$J$4:$J$29,S5072,"Cubic","Extrapolate=Linear","MultiX=Average","Skip=True","Sort=True")</f>
        <v>13.662552667578659</v>
      </c>
      <c r="U5072" s="43">
        <f ca="1">_xll.BInterpol('Base CDI'!$H$4:$H$28,'Base CDI'!$I$4:$I$29,S5072,"Cubic","Extrapolate=Linear","MultiX=Average","Skip=True","Sort=True")</f>
        <v>13.649192886456905</v>
      </c>
    </row>
    <row r="5073" spans="16:21" x14ac:dyDescent="0.25">
      <c r="P5073" s="10">
        <v>41887</v>
      </c>
      <c r="Q5073">
        <v>34.34693</v>
      </c>
      <c r="S5073" s="42">
        <f t="shared" ca="1" si="84"/>
        <v>51008</v>
      </c>
      <c r="T5073" s="43">
        <f ca="1">_xll.BInterpol('Base CDI'!$H$4:$H$28,'Base CDI'!$J$4:$J$29,S5073,"Cubic","Extrapolate=Linear","MultiX=Average","Skip=True","Sort=True")</f>
        <v>13.662461012311901</v>
      </c>
      <c r="U5073" s="43">
        <f ca="1">_xll.BInterpol('Base CDI'!$H$4:$H$28,'Base CDI'!$I$4:$I$29,S5073,"Cubic","Extrapolate=Linear","MultiX=Average","Skip=True","Sort=True")</f>
        <v>13.64910396716826</v>
      </c>
    </row>
    <row r="5074" spans="16:21" x14ac:dyDescent="0.25">
      <c r="P5074" s="10">
        <v>41890</v>
      </c>
      <c r="Q5074">
        <v>34.36092</v>
      </c>
      <c r="S5074" s="42">
        <f t="shared" ca="1" si="84"/>
        <v>51009</v>
      </c>
      <c r="T5074" s="43">
        <f ca="1">_xll.BInterpol('Base CDI'!$H$4:$H$28,'Base CDI'!$J$4:$J$29,S5074,"Cubic","Extrapolate=Linear","MultiX=Average","Skip=True","Sort=True")</f>
        <v>13.662369357045144</v>
      </c>
      <c r="U5074" s="43">
        <f ca="1">_xll.BInterpol('Base CDI'!$H$4:$H$28,'Base CDI'!$I$4:$I$29,S5074,"Cubic","Extrapolate=Linear","MultiX=Average","Skip=True","Sort=True")</f>
        <v>13.649015047879615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51010</v>
      </c>
      <c r="T5075" s="43">
        <f ca="1">_xll.BInterpol('Base CDI'!$H$4:$H$28,'Base CDI'!$J$4:$J$29,S5075,"Cubic","Extrapolate=Linear","MultiX=Average","Skip=True","Sort=True")</f>
        <v>13.662277701778384</v>
      </c>
      <c r="U5075" s="43">
        <f ca="1">_xll.BInterpol('Base CDI'!$H$4:$H$28,'Base CDI'!$I$4:$I$29,S5075,"Cubic","Extrapolate=Linear","MultiX=Average","Skip=True","Sort=True")</f>
        <v>13.648926128590968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51011</v>
      </c>
      <c r="T5076" s="43">
        <f ca="1">_xll.BInterpol('Base CDI'!$H$4:$H$28,'Base CDI'!$J$4:$J$29,S5076,"Cubic","Extrapolate=Linear","MultiX=Average","Skip=True","Sort=True")</f>
        <v>13.662186046511627</v>
      </c>
      <c r="U5076" s="43">
        <f ca="1">_xll.BInterpol('Base CDI'!$H$4:$H$28,'Base CDI'!$I$4:$I$29,S5076,"Cubic","Extrapolate=Linear","MultiX=Average","Skip=True","Sort=True")</f>
        <v>13.648837209302323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51012</v>
      </c>
      <c r="T5077" s="43">
        <f ca="1">_xll.BInterpol('Base CDI'!$H$4:$H$28,'Base CDI'!$J$4:$J$29,S5077,"Cubic","Extrapolate=Linear","MultiX=Average","Skip=True","Sort=True")</f>
        <v>13.662094391244869</v>
      </c>
      <c r="U5077" s="43">
        <f ca="1">_xll.BInterpol('Base CDI'!$H$4:$H$28,'Base CDI'!$I$4:$I$29,S5077,"Cubic","Extrapolate=Linear","MultiX=Average","Skip=True","Sort=True")</f>
        <v>13.648748290013678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51013</v>
      </c>
      <c r="T5078" s="43">
        <f ca="1">_xll.BInterpol('Base CDI'!$H$4:$H$28,'Base CDI'!$J$4:$J$29,S5078,"Cubic","Extrapolate=Linear","MultiX=Average","Skip=True","Sort=True")</f>
        <v>13.662002735978112</v>
      </c>
      <c r="U5078" s="43">
        <f ca="1">_xll.BInterpol('Base CDI'!$H$4:$H$28,'Base CDI'!$I$4:$I$29,S5078,"Cubic","Extrapolate=Linear","MultiX=Average","Skip=True","Sort=True")</f>
        <v>13.648659370725031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51014</v>
      </c>
      <c r="T5079" s="43">
        <f ca="1">_xll.BInterpol('Base CDI'!$H$4:$H$28,'Base CDI'!$J$4:$J$29,S5079,"Cubic","Extrapolate=Linear","MultiX=Average","Skip=True","Sort=True")</f>
        <v>13.661911080711354</v>
      </c>
      <c r="U5079" s="43">
        <f ca="1">_xll.BInterpol('Base CDI'!$H$4:$H$28,'Base CDI'!$I$4:$I$29,S5079,"Cubic","Extrapolate=Linear","MultiX=Average","Skip=True","Sort=True")</f>
        <v>13.648570451436386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51015</v>
      </c>
      <c r="T5080" s="43">
        <f ca="1">_xll.BInterpol('Base CDI'!$H$4:$H$28,'Base CDI'!$J$4:$J$29,S5080,"Cubic","Extrapolate=Linear","MultiX=Average","Skip=True","Sort=True")</f>
        <v>13.661819425444596</v>
      </c>
      <c r="U5080" s="43">
        <f ca="1">_xll.BInterpol('Base CDI'!$H$4:$H$28,'Base CDI'!$I$4:$I$29,S5080,"Cubic","Extrapolate=Linear","MultiX=Average","Skip=True","Sort=True")</f>
        <v>13.648481532147741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51016</v>
      </c>
      <c r="T5081" s="43">
        <f ca="1">_xll.BInterpol('Base CDI'!$H$4:$H$28,'Base CDI'!$J$4:$J$29,S5081,"Cubic","Extrapolate=Linear","MultiX=Average","Skip=True","Sort=True")</f>
        <v>13.661727770177837</v>
      </c>
      <c r="U5081" s="43">
        <f ca="1">_xll.BInterpol('Base CDI'!$H$4:$H$28,'Base CDI'!$I$4:$I$29,S5081,"Cubic","Extrapolate=Linear","MultiX=Average","Skip=True","Sort=True")</f>
        <v>13.648392612859094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51017</v>
      </c>
      <c r="T5082" s="43">
        <f ca="1">_xll.BInterpol('Base CDI'!$H$4:$H$28,'Base CDI'!$J$4:$J$29,S5082,"Cubic","Extrapolate=Linear","MultiX=Average","Skip=True","Sort=True")</f>
        <v>13.661636114911079</v>
      </c>
      <c r="U5082" s="43">
        <f ca="1">_xll.BInterpol('Base CDI'!$H$4:$H$28,'Base CDI'!$I$4:$I$29,S5082,"Cubic","Extrapolate=Linear","MultiX=Average","Skip=True","Sort=True")</f>
        <v>13.648303693570449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51018</v>
      </c>
      <c r="T5083" s="43">
        <f ca="1">_xll.BInterpol('Base CDI'!$H$4:$H$28,'Base CDI'!$J$4:$J$29,S5083,"Cubic","Extrapolate=Linear","MultiX=Average","Skip=True","Sort=True")</f>
        <v>13.661544459644322</v>
      </c>
      <c r="U5083" s="43">
        <f ca="1">_xll.BInterpol('Base CDI'!$H$4:$H$28,'Base CDI'!$I$4:$I$29,S5083,"Cubic","Extrapolate=Linear","MultiX=Average","Skip=True","Sort=True")</f>
        <v>13.648214774281804</v>
      </c>
    </row>
    <row r="5084" spans="16:21" x14ac:dyDescent="0.25">
      <c r="P5084" s="10">
        <v>41904</v>
      </c>
      <c r="Q5084">
        <v>34.50121</v>
      </c>
      <c r="S5084" s="42">
        <f t="shared" ca="1" si="84"/>
        <v>51019</v>
      </c>
      <c r="T5084" s="43">
        <f ca="1">_xll.BInterpol('Base CDI'!$H$4:$H$28,'Base CDI'!$J$4:$J$29,S5084,"Cubic","Extrapolate=Linear","MultiX=Average","Skip=True","Sort=True")</f>
        <v>13.661452804377564</v>
      </c>
      <c r="U5084" s="43">
        <f ca="1">_xll.BInterpol('Base CDI'!$H$4:$H$28,'Base CDI'!$I$4:$I$29,S5084,"Cubic","Extrapolate=Linear","MultiX=Average","Skip=True","Sort=True")</f>
        <v>13.648125854993157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51020</v>
      </c>
      <c r="T5085" s="43">
        <f ca="1">_xll.BInterpol('Base CDI'!$H$4:$H$28,'Base CDI'!$J$4:$J$29,S5085,"Cubic","Extrapolate=Linear","MultiX=Average","Skip=True","Sort=True")</f>
        <v>13.661361149110807</v>
      </c>
      <c r="U5085" s="43">
        <f ca="1">_xll.BInterpol('Base CDI'!$H$4:$H$28,'Base CDI'!$I$4:$I$29,S5085,"Cubic","Extrapolate=Linear","MultiX=Average","Skip=True","Sort=True")</f>
        <v>13.648036935704512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51021</v>
      </c>
      <c r="T5086" s="43">
        <f ca="1">_xll.BInterpol('Base CDI'!$H$4:$H$28,'Base CDI'!$J$4:$J$29,S5086,"Cubic","Extrapolate=Linear","MultiX=Average","Skip=True","Sort=True")</f>
        <v>13.661269493844049</v>
      </c>
      <c r="U5086" s="43">
        <f ca="1">_xll.BInterpol('Base CDI'!$H$4:$H$28,'Base CDI'!$I$4:$I$29,S5086,"Cubic","Extrapolate=Linear","MultiX=Average","Skip=True","Sort=True")</f>
        <v>13.647948016415866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51022</v>
      </c>
      <c r="T5087" s="43">
        <f ca="1">_xll.BInterpol('Base CDI'!$H$4:$H$28,'Base CDI'!$J$4:$J$29,S5087,"Cubic","Extrapolate=Linear","MultiX=Average","Skip=True","Sort=True")</f>
        <v>13.66117783857729</v>
      </c>
      <c r="U5087" s="43">
        <f ca="1">_xll.BInterpol('Base CDI'!$H$4:$H$28,'Base CDI'!$I$4:$I$29,S5087,"Cubic","Extrapolate=Linear","MultiX=Average","Skip=True","Sort=True")</f>
        <v>13.64785909712722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51023</v>
      </c>
      <c r="T5088" s="43">
        <f ca="1">_xll.BInterpol('Base CDI'!$H$4:$H$28,'Base CDI'!$J$4:$J$29,S5088,"Cubic","Extrapolate=Linear","MultiX=Average","Skip=True","Sort=True")</f>
        <v>13.661086183310532</v>
      </c>
      <c r="U5088" s="43">
        <f ca="1">_xll.BInterpol('Base CDI'!$H$4:$H$28,'Base CDI'!$I$4:$I$29,S5088,"Cubic","Extrapolate=Linear","MultiX=Average","Skip=True","Sort=True")</f>
        <v>13.647770177838575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51024</v>
      </c>
      <c r="T5089" s="43">
        <f ca="1">_xll.BInterpol('Base CDI'!$H$4:$H$28,'Base CDI'!$J$4:$J$29,S5089,"Cubic","Extrapolate=Linear","MultiX=Average","Skip=True","Sort=True")</f>
        <v>13.660994528043775</v>
      </c>
      <c r="U5089" s="43">
        <f ca="1">_xll.BInterpol('Base CDI'!$H$4:$H$28,'Base CDI'!$I$4:$I$29,S5089,"Cubic","Extrapolate=Linear","MultiX=Average","Skip=True","Sort=True")</f>
        <v>13.647681258549929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51025</v>
      </c>
      <c r="T5090" s="43">
        <f ca="1">_xll.BInterpol('Base CDI'!$H$4:$H$28,'Base CDI'!$J$4:$J$29,S5090,"Cubic","Extrapolate=Linear","MultiX=Average","Skip=True","Sort=True")</f>
        <v>13.660902872777017</v>
      </c>
      <c r="U5090" s="43">
        <f ca="1">_xll.BInterpol('Base CDI'!$H$4:$H$28,'Base CDI'!$I$4:$I$29,S5090,"Cubic","Extrapolate=Linear","MultiX=Average","Skip=True","Sort=True")</f>
        <v>13.647592339261283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51026</v>
      </c>
      <c r="T5091" s="43">
        <f ca="1">_xll.BInterpol('Base CDI'!$H$4:$H$28,'Base CDI'!$J$4:$J$29,S5091,"Cubic","Extrapolate=Linear","MultiX=Average","Skip=True","Sort=True")</f>
        <v>13.660811217510259</v>
      </c>
      <c r="U5091" s="43">
        <f ca="1">_xll.BInterpol('Base CDI'!$H$4:$H$28,'Base CDI'!$I$4:$I$29,S5091,"Cubic","Extrapolate=Linear","MultiX=Average","Skip=True","Sort=True")</f>
        <v>13.647503419972638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51027</v>
      </c>
      <c r="T5092" s="43">
        <f ca="1">_xll.BInterpol('Base CDI'!$H$4:$H$28,'Base CDI'!$J$4:$J$29,S5092,"Cubic","Extrapolate=Linear","MultiX=Average","Skip=True","Sort=True")</f>
        <v>13.660719562243502</v>
      </c>
      <c r="U5092" s="43">
        <f ca="1">_xll.BInterpol('Base CDI'!$H$4:$H$28,'Base CDI'!$I$4:$I$29,S5092,"Cubic","Extrapolate=Linear","MultiX=Average","Skip=True","Sort=True")</f>
        <v>13.647414500683992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51028</v>
      </c>
      <c r="T5093" s="43">
        <f ca="1">_xll.BInterpol('Base CDI'!$H$4:$H$28,'Base CDI'!$J$4:$J$29,S5093,"Cubic","Extrapolate=Linear","MultiX=Average","Skip=True","Sort=True")</f>
        <v>13.660627906976744</v>
      </c>
      <c r="U5093" s="43">
        <f ca="1">_xll.BInterpol('Base CDI'!$H$4:$H$28,'Base CDI'!$I$4:$I$29,S5093,"Cubic","Extrapolate=Linear","MultiX=Average","Skip=True","Sort=True")</f>
        <v>13.647325581395346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51029</v>
      </c>
      <c r="T5094" s="43">
        <f ca="1">_xll.BInterpol('Base CDI'!$H$4:$H$28,'Base CDI'!$J$4:$J$29,S5094,"Cubic","Extrapolate=Linear","MultiX=Average","Skip=True","Sort=True")</f>
        <v>13.660536251709985</v>
      </c>
      <c r="U5094" s="43">
        <f ca="1">_xll.BInterpol('Base CDI'!$H$4:$H$28,'Base CDI'!$I$4:$I$29,S5094,"Cubic","Extrapolate=Linear","MultiX=Average","Skip=True","Sort=True")</f>
        <v>13.647236662106701</v>
      </c>
    </row>
    <row r="5095" spans="16:21" x14ac:dyDescent="0.25">
      <c r="P5095" s="10">
        <v>41919</v>
      </c>
      <c r="Q5095">
        <v>34.65625</v>
      </c>
      <c r="S5095" s="42">
        <f t="shared" ca="1" si="84"/>
        <v>51030</v>
      </c>
      <c r="T5095" s="43">
        <f ca="1">_xll.BInterpol('Base CDI'!$H$4:$H$28,'Base CDI'!$J$4:$J$29,S5095,"Cubic","Extrapolate=Linear","MultiX=Average","Skip=True","Sort=True")</f>
        <v>13.660444596443227</v>
      </c>
      <c r="U5095" s="43">
        <f ca="1">_xll.BInterpol('Base CDI'!$H$4:$H$28,'Base CDI'!$I$4:$I$29,S5095,"Cubic","Extrapolate=Linear","MultiX=Average","Skip=True","Sort=True")</f>
        <v>13.647147742818055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51031</v>
      </c>
      <c r="T5096" s="43">
        <f ca="1">_xll.BInterpol('Base CDI'!$H$4:$H$28,'Base CDI'!$J$4:$J$29,S5096,"Cubic","Extrapolate=Linear","MultiX=Average","Skip=True","Sort=True")</f>
        <v>13.66035294117647</v>
      </c>
      <c r="U5096" s="43">
        <f ca="1">_xll.BInterpol('Base CDI'!$H$4:$H$28,'Base CDI'!$I$4:$I$29,S5096,"Cubic","Extrapolate=Linear","MultiX=Average","Skip=True","Sort=True")</f>
        <v>13.647058823529409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51032</v>
      </c>
      <c r="T5097" s="43">
        <f ca="1">_xll.BInterpol('Base CDI'!$H$4:$H$28,'Base CDI'!$J$4:$J$29,S5097,"Cubic","Extrapolate=Linear","MultiX=Average","Skip=True","Sort=True")</f>
        <v>13.660261285909712</v>
      </c>
      <c r="U5097" s="43">
        <f ca="1">_xll.BInterpol('Base CDI'!$H$4:$H$28,'Base CDI'!$I$4:$I$29,S5097,"Cubic","Extrapolate=Linear","MultiX=Average","Skip=True","Sort=True")</f>
        <v>13.646969904240764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51033</v>
      </c>
      <c r="T5098" s="43">
        <f ca="1">_xll.BInterpol('Base CDI'!$H$4:$H$28,'Base CDI'!$J$4:$J$29,S5098,"Cubic","Extrapolate=Linear","MultiX=Average","Skip=True","Sort=True")</f>
        <v>13.660169630642955</v>
      </c>
      <c r="U5098" s="43">
        <f ca="1">_xll.BInterpol('Base CDI'!$H$4:$H$28,'Base CDI'!$I$4:$I$29,S5098,"Cubic","Extrapolate=Linear","MultiX=Average","Skip=True","Sort=True")</f>
        <v>13.646880984952118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51034</v>
      </c>
      <c r="T5099" s="43">
        <f ca="1">_xll.BInterpol('Base CDI'!$H$4:$H$28,'Base CDI'!$J$4:$J$29,S5099,"Cubic","Extrapolate=Linear","MultiX=Average","Skip=True","Sort=True")</f>
        <v>13.660077975376197</v>
      </c>
      <c r="U5099" s="43">
        <f ca="1">_xll.BInterpol('Base CDI'!$H$4:$H$28,'Base CDI'!$I$4:$I$29,S5099,"Cubic","Extrapolate=Linear","MultiX=Average","Skip=True","Sort=True")</f>
        <v>13.646792065663472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51035</v>
      </c>
      <c r="T5100" s="43">
        <f ca="1">_xll.BInterpol('Base CDI'!$H$4:$H$28,'Base CDI'!$J$4:$J$29,S5100,"Cubic","Extrapolate=Linear","MultiX=Average","Skip=True","Sort=True")</f>
        <v>13.659986320109438</v>
      </c>
      <c r="U5100" s="43">
        <f ca="1">_xll.BInterpol('Base CDI'!$H$4:$H$28,'Base CDI'!$I$4:$I$29,S5100,"Cubic","Extrapolate=Linear","MultiX=Average","Skip=True","Sort=True")</f>
        <v>13.646703146374827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51036</v>
      </c>
      <c r="T5101" s="43">
        <f ca="1">_xll.BInterpol('Base CDI'!$H$4:$H$28,'Base CDI'!$J$4:$J$29,S5101,"Cubic","Extrapolate=Linear","MultiX=Average","Skip=True","Sort=True")</f>
        <v>13.65989466484268</v>
      </c>
      <c r="U5101" s="43">
        <f ca="1">_xll.BInterpol('Base CDI'!$H$4:$H$28,'Base CDI'!$I$4:$I$29,S5101,"Cubic","Extrapolate=Linear","MultiX=Average","Skip=True","Sort=True")</f>
        <v>13.646614227086181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51037</v>
      </c>
      <c r="T5102" s="43">
        <f ca="1">_xll.BInterpol('Base CDI'!$H$4:$H$28,'Base CDI'!$J$4:$J$29,S5102,"Cubic","Extrapolate=Linear","MultiX=Average","Skip=True","Sort=True")</f>
        <v>13.659803009575922</v>
      </c>
      <c r="U5102" s="43">
        <f ca="1">_xll.BInterpol('Base CDI'!$H$4:$H$28,'Base CDI'!$I$4:$I$29,S5102,"Cubic","Extrapolate=Linear","MultiX=Average","Skip=True","Sort=True")</f>
        <v>13.646525307797535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51038</v>
      </c>
      <c r="T5103" s="43">
        <f ca="1">_xll.BInterpol('Base CDI'!$H$4:$H$28,'Base CDI'!$J$4:$J$29,S5103,"Cubic","Extrapolate=Linear","MultiX=Average","Skip=True","Sort=True")</f>
        <v>13.659711354309165</v>
      </c>
      <c r="U5103" s="43">
        <f ca="1">_xll.BInterpol('Base CDI'!$H$4:$H$28,'Base CDI'!$I$4:$I$29,S5103,"Cubic","Extrapolate=Linear","MultiX=Average","Skip=True","Sort=True")</f>
        <v>13.64643638850889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51039</v>
      </c>
      <c r="T5104" s="43">
        <f ca="1">_xll.BInterpol('Base CDI'!$H$4:$H$28,'Base CDI'!$J$4:$J$29,S5104,"Cubic","Extrapolate=Linear","MultiX=Average","Skip=True","Sort=True")</f>
        <v>13.659619699042407</v>
      </c>
      <c r="U5104" s="43">
        <f ca="1">_xll.BInterpol('Base CDI'!$H$4:$H$28,'Base CDI'!$I$4:$I$29,S5104,"Cubic","Extrapolate=Linear","MultiX=Average","Skip=True","Sort=True")</f>
        <v>13.646347469220244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51040</v>
      </c>
      <c r="T5105" s="43">
        <f ca="1">_xll.BInterpol('Base CDI'!$H$4:$H$28,'Base CDI'!$J$4:$J$29,S5105,"Cubic","Extrapolate=Linear","MultiX=Average","Skip=True","Sort=True")</f>
        <v>13.65952804377565</v>
      </c>
      <c r="U5105" s="43">
        <f ca="1">_xll.BInterpol('Base CDI'!$H$4:$H$28,'Base CDI'!$I$4:$I$29,S5105,"Cubic","Extrapolate=Linear","MultiX=Average","Skip=True","Sort=True")</f>
        <v>13.646258549931598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51041</v>
      </c>
      <c r="T5106" s="43">
        <f ca="1">_xll.BInterpol('Base CDI'!$H$4:$H$28,'Base CDI'!$J$4:$J$29,S5106,"Cubic","Extrapolate=Linear","MultiX=Average","Skip=True","Sort=True")</f>
        <v>13.65943638850889</v>
      </c>
      <c r="U5106" s="43">
        <f ca="1">_xll.BInterpol('Base CDI'!$H$4:$H$28,'Base CDI'!$I$4:$I$29,S5106,"Cubic","Extrapolate=Linear","MultiX=Average","Skip=True","Sort=True")</f>
        <v>13.646169630642953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51042</v>
      </c>
      <c r="T5107" s="43">
        <f ca="1">_xll.BInterpol('Base CDI'!$H$4:$H$28,'Base CDI'!$J$4:$J$29,S5107,"Cubic","Extrapolate=Linear","MultiX=Average","Skip=True","Sort=True")</f>
        <v>13.659344733242133</v>
      </c>
      <c r="U5107" s="43">
        <f ca="1">_xll.BInterpol('Base CDI'!$H$4:$H$28,'Base CDI'!$I$4:$I$29,S5107,"Cubic","Extrapolate=Linear","MultiX=Average","Skip=True","Sort=True")</f>
        <v>13.646080711354307</v>
      </c>
    </row>
    <row r="5108" spans="16:21" x14ac:dyDescent="0.25">
      <c r="P5108" s="10">
        <v>41936</v>
      </c>
      <c r="Q5108">
        <v>34.84066</v>
      </c>
      <c r="S5108" s="42">
        <f t="shared" ca="1" si="84"/>
        <v>51043</v>
      </c>
      <c r="T5108" s="43">
        <f ca="1">_xll.BInterpol('Base CDI'!$H$4:$H$28,'Base CDI'!$J$4:$J$29,S5108,"Cubic","Extrapolate=Linear","MultiX=Average","Skip=True","Sort=True")</f>
        <v>13.659253077975375</v>
      </c>
      <c r="U5108" s="43">
        <f ca="1">_xll.BInterpol('Base CDI'!$H$4:$H$28,'Base CDI'!$I$4:$I$29,S5108,"Cubic","Extrapolate=Linear","MultiX=Average","Skip=True","Sort=True")</f>
        <v>13.645991792065661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51044</v>
      </c>
      <c r="T5109" s="43">
        <f ca="1">_xll.BInterpol('Base CDI'!$H$4:$H$28,'Base CDI'!$J$4:$J$29,S5109,"Cubic","Extrapolate=Linear","MultiX=Average","Skip=True","Sort=True")</f>
        <v>13.659161422708618</v>
      </c>
      <c r="U5109" s="43">
        <f ca="1">_xll.BInterpol('Base CDI'!$H$4:$H$28,'Base CDI'!$I$4:$I$29,S5109,"Cubic","Extrapolate=Linear","MultiX=Average","Skip=True","Sort=True")</f>
        <v>13.645902872777015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51045</v>
      </c>
      <c r="T5110" s="43">
        <f ca="1">_xll.BInterpol('Base CDI'!$H$4:$H$28,'Base CDI'!$J$4:$J$29,S5110,"Cubic","Extrapolate=Linear","MultiX=Average","Skip=True","Sort=True")</f>
        <v>13.65906976744186</v>
      </c>
      <c r="U5110" s="43">
        <f ca="1">_xll.BInterpol('Base CDI'!$H$4:$H$28,'Base CDI'!$I$4:$I$29,S5110,"Cubic","Extrapolate=Linear","MultiX=Average","Skip=True","Sort=True")</f>
        <v>13.64581395348837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51046</v>
      </c>
      <c r="T5111" s="43">
        <f ca="1">_xll.BInterpol('Base CDI'!$H$4:$H$28,'Base CDI'!$J$4:$J$29,S5111,"Cubic","Extrapolate=Linear","MultiX=Average","Skip=True","Sort=True")</f>
        <v>13.658978112175102</v>
      </c>
      <c r="U5111" s="43">
        <f ca="1">_xll.BInterpol('Base CDI'!$H$4:$H$28,'Base CDI'!$I$4:$I$29,S5111,"Cubic","Extrapolate=Linear","MultiX=Average","Skip=True","Sort=True")</f>
        <v>13.645725034199724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51047</v>
      </c>
      <c r="T5112" s="43">
        <f ca="1">_xll.BInterpol('Base CDI'!$H$4:$H$28,'Base CDI'!$J$4:$J$29,S5112,"Cubic","Extrapolate=Linear","MultiX=Average","Skip=True","Sort=True")</f>
        <v>13.658886456908345</v>
      </c>
      <c r="U5112" s="43">
        <f ca="1">_xll.BInterpol('Base CDI'!$H$4:$H$28,'Base CDI'!$I$4:$I$29,S5112,"Cubic","Extrapolate=Linear","MultiX=Average","Skip=True","Sort=True")</f>
        <v>13.645636114911078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51048</v>
      </c>
      <c r="T5113" s="43">
        <f ca="1">_xll.BInterpol('Base CDI'!$H$4:$H$28,'Base CDI'!$J$4:$J$29,S5113,"Cubic","Extrapolate=Linear","MultiX=Average","Skip=True","Sort=True")</f>
        <v>13.658794801641585</v>
      </c>
      <c r="U5113" s="43">
        <f ca="1">_xll.BInterpol('Base CDI'!$H$4:$H$28,'Base CDI'!$I$4:$I$29,S5113,"Cubic","Extrapolate=Linear","MultiX=Average","Skip=True","Sort=True")</f>
        <v>13.645547195622433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51049</v>
      </c>
      <c r="T5114" s="43">
        <f ca="1">_xll.BInterpol('Base CDI'!$H$4:$H$28,'Base CDI'!$J$4:$J$29,S5114,"Cubic","Extrapolate=Linear","MultiX=Average","Skip=True","Sort=True")</f>
        <v>13.658703146374828</v>
      </c>
      <c r="U5114" s="43">
        <f ca="1">_xll.BInterpol('Base CDI'!$H$4:$H$28,'Base CDI'!$I$4:$I$29,S5114,"Cubic","Extrapolate=Linear","MultiX=Average","Skip=True","Sort=True")</f>
        <v>13.645458276333787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51050</v>
      </c>
      <c r="T5115" s="43">
        <f ca="1">_xll.BInterpol('Base CDI'!$H$4:$H$28,'Base CDI'!$J$4:$J$29,S5115,"Cubic","Extrapolate=Linear","MultiX=Average","Skip=True","Sort=True")</f>
        <v>13.65861149110807</v>
      </c>
      <c r="U5115" s="43">
        <f ca="1">_xll.BInterpol('Base CDI'!$H$4:$H$28,'Base CDI'!$I$4:$I$29,S5115,"Cubic","Extrapolate=Linear","MultiX=Average","Skip=True","Sort=True")</f>
        <v>13.645369357045141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51051</v>
      </c>
      <c r="T5116" s="43">
        <f ca="1">_xll.BInterpol('Base CDI'!$H$4:$H$28,'Base CDI'!$J$4:$J$29,S5116,"Cubic","Extrapolate=Linear","MultiX=Average","Skip=True","Sort=True")</f>
        <v>13.658519835841313</v>
      </c>
      <c r="U5116" s="43">
        <f ca="1">_xll.BInterpol('Base CDI'!$H$4:$H$28,'Base CDI'!$I$4:$I$29,S5116,"Cubic","Extrapolate=Linear","MultiX=Average","Skip=True","Sort=True")</f>
        <v>13.645280437756496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51052</v>
      </c>
      <c r="T5117" s="43">
        <f ca="1">_xll.BInterpol('Base CDI'!$H$4:$H$28,'Base CDI'!$J$4:$J$29,S5117,"Cubic","Extrapolate=Linear","MultiX=Average","Skip=True","Sort=True")</f>
        <v>13.658428180574555</v>
      </c>
      <c r="U5117" s="43">
        <f ca="1">_xll.BInterpol('Base CDI'!$H$4:$H$28,'Base CDI'!$I$4:$I$29,S5117,"Cubic","Extrapolate=Linear","MultiX=Average","Skip=True","Sort=True")</f>
        <v>13.64519151846785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51053</v>
      </c>
      <c r="T5118" s="43">
        <f ca="1">_xll.BInterpol('Base CDI'!$H$4:$H$28,'Base CDI'!$J$4:$J$29,S5118,"Cubic","Extrapolate=Linear","MultiX=Average","Skip=True","Sort=True")</f>
        <v>13.658336525307798</v>
      </c>
      <c r="U5118" s="43">
        <f ca="1">_xll.BInterpol('Base CDI'!$H$4:$H$28,'Base CDI'!$I$4:$I$29,S5118,"Cubic","Extrapolate=Linear","MultiX=Average","Skip=True","Sort=True")</f>
        <v>13.645102599179204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51054</v>
      </c>
      <c r="T5119" s="43">
        <f ca="1">_xll.BInterpol('Base CDI'!$H$4:$H$28,'Base CDI'!$J$4:$J$29,S5119,"Cubic","Extrapolate=Linear","MultiX=Average","Skip=True","Sort=True")</f>
        <v>13.658244870041038</v>
      </c>
      <c r="U5119" s="43">
        <f ca="1">_xll.BInterpol('Base CDI'!$H$4:$H$28,'Base CDI'!$I$4:$I$29,S5119,"Cubic","Extrapolate=Linear","MultiX=Average","Skip=True","Sort=True")</f>
        <v>13.645013679890559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51055</v>
      </c>
      <c r="T5120" s="43">
        <f ca="1">_xll.BInterpol('Base CDI'!$H$4:$H$28,'Base CDI'!$J$4:$J$29,S5120,"Cubic","Extrapolate=Linear","MultiX=Average","Skip=True","Sort=True")</f>
        <v>13.658153214774281</v>
      </c>
      <c r="U5120" s="43">
        <f ca="1">_xll.BInterpol('Base CDI'!$H$4:$H$28,'Base CDI'!$I$4:$I$29,S5120,"Cubic","Extrapolate=Linear","MultiX=Average","Skip=True","Sort=True")</f>
        <v>13.644924760601914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51056</v>
      </c>
      <c r="T5121" s="43">
        <f ca="1">_xll.BInterpol('Base CDI'!$H$4:$H$28,'Base CDI'!$J$4:$J$29,S5121,"Cubic","Extrapolate=Linear","MultiX=Average","Skip=True","Sort=True")</f>
        <v>13.658061559507523</v>
      </c>
      <c r="U5121" s="43">
        <f ca="1">_xll.BInterpol('Base CDI'!$H$4:$H$28,'Base CDI'!$I$4:$I$29,S5121,"Cubic","Extrapolate=Linear","MultiX=Average","Skip=True","Sort=True")</f>
        <v>13.644835841313267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51057</v>
      </c>
      <c r="T5122" s="43">
        <f ca="1">_xll.BInterpol('Base CDI'!$H$4:$H$28,'Base CDI'!$J$4:$J$29,S5122,"Cubic","Extrapolate=Linear","MultiX=Average","Skip=True","Sort=True")</f>
        <v>13.657969904240765</v>
      </c>
      <c r="U5122" s="43">
        <f ca="1">_xll.BInterpol('Base CDI'!$H$4:$H$28,'Base CDI'!$I$4:$I$29,S5122,"Cubic","Extrapolate=Linear","MultiX=Average","Skip=True","Sort=True")</f>
        <v>13.644746922024622</v>
      </c>
    </row>
    <row r="5123" spans="16:21" x14ac:dyDescent="0.25">
      <c r="P5123" s="10">
        <v>41957</v>
      </c>
      <c r="Q5123">
        <v>35.05809</v>
      </c>
      <c r="S5123" s="42">
        <f t="shared" ca="1" si="84"/>
        <v>51058</v>
      </c>
      <c r="T5123" s="43">
        <f ca="1">_xll.BInterpol('Base CDI'!$H$4:$H$28,'Base CDI'!$J$4:$J$29,S5123,"Cubic","Extrapolate=Linear","MultiX=Average","Skip=True","Sort=True")</f>
        <v>13.657878248974008</v>
      </c>
      <c r="U5123" s="43">
        <f ca="1">_xll.BInterpol('Base CDI'!$H$4:$H$28,'Base CDI'!$I$4:$I$29,S5123,"Cubic","Extrapolate=Linear","MultiX=Average","Skip=True","Sort=True")</f>
        <v>13.644658002735977</v>
      </c>
    </row>
    <row r="5124" spans="16:21" x14ac:dyDescent="0.25">
      <c r="P5124" s="10">
        <v>41960</v>
      </c>
      <c r="Q5124">
        <v>35.07273</v>
      </c>
      <c r="S5124" s="42">
        <f t="shared" ca="1" si="84"/>
        <v>51059</v>
      </c>
      <c r="T5124" s="43">
        <f ca="1">_xll.BInterpol('Base CDI'!$H$4:$H$28,'Base CDI'!$J$4:$J$29,S5124,"Cubic","Extrapolate=Linear","MultiX=Average","Skip=True","Sort=True")</f>
        <v>13.65778659370725</v>
      </c>
      <c r="U5124" s="43">
        <f ca="1">_xll.BInterpol('Base CDI'!$H$4:$H$28,'Base CDI'!$I$4:$I$29,S5124,"Cubic","Extrapolate=Linear","MultiX=Average","Skip=True","Sort=True")</f>
        <v>13.64456908344733</v>
      </c>
    </row>
    <row r="5125" spans="16:21" x14ac:dyDescent="0.25">
      <c r="P5125" s="10">
        <v>41961</v>
      </c>
      <c r="Q5125">
        <v>35.08737</v>
      </c>
      <c r="S5125" s="42">
        <f t="shared" ca="1" si="84"/>
        <v>51060</v>
      </c>
      <c r="T5125" s="43">
        <f ca="1">_xll.BInterpol('Base CDI'!$H$4:$H$28,'Base CDI'!$J$4:$J$29,S5125,"Cubic","Extrapolate=Linear","MultiX=Average","Skip=True","Sort=True")</f>
        <v>13.657694938440491</v>
      </c>
      <c r="U5125" s="43">
        <f ca="1">_xll.BInterpol('Base CDI'!$H$4:$H$28,'Base CDI'!$I$4:$I$29,S5125,"Cubic","Extrapolate=Linear","MultiX=Average","Skip=True","Sort=True")</f>
        <v>13.644480164158685</v>
      </c>
    </row>
    <row r="5126" spans="16:21" x14ac:dyDescent="0.25">
      <c r="P5126" s="10">
        <v>41962</v>
      </c>
      <c r="Q5126">
        <v>35.10201</v>
      </c>
      <c r="S5126" s="42">
        <f t="shared" ca="1" si="84"/>
        <v>51061</v>
      </c>
      <c r="T5126" s="43">
        <f ca="1">_xll.BInterpol('Base CDI'!$H$4:$H$28,'Base CDI'!$J$4:$J$29,S5126,"Cubic","Extrapolate=Linear","MultiX=Average","Skip=True","Sort=True")</f>
        <v>13.657603283173733</v>
      </c>
      <c r="U5126" s="43">
        <f ca="1">_xll.BInterpol('Base CDI'!$H$4:$H$28,'Base CDI'!$I$4:$I$29,S5126,"Cubic","Extrapolate=Linear","MultiX=Average","Skip=True","Sort=True")</f>
        <v>13.64439124487004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51062</v>
      </c>
      <c r="T5127" s="43">
        <f ca="1">_xll.BInterpol('Base CDI'!$H$4:$H$28,'Base CDI'!$J$4:$J$29,S5127,"Cubic","Extrapolate=Linear","MultiX=Average","Skip=True","Sort=True")</f>
        <v>13.657511627906976</v>
      </c>
      <c r="U5127" s="43">
        <f ca="1">_xll.BInterpol('Base CDI'!$H$4:$H$28,'Base CDI'!$I$4:$I$29,S5127,"Cubic","Extrapolate=Linear","MultiX=Average","Skip=True","Sort=True")</f>
        <v>13.644302325581393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51063</v>
      </c>
      <c r="T5128" s="43">
        <f ca="1">_xll.BInterpol('Base CDI'!$H$4:$H$28,'Base CDI'!$J$4:$J$29,S5128,"Cubic","Extrapolate=Linear","MultiX=Average","Skip=True","Sort=True")</f>
        <v>13.657419972640218</v>
      </c>
      <c r="U5128" s="43">
        <f ca="1">_xll.BInterpol('Base CDI'!$H$4:$H$28,'Base CDI'!$I$4:$I$29,S5128,"Cubic","Extrapolate=Linear","MultiX=Average","Skip=True","Sort=True")</f>
        <v>13.644213406292748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51064</v>
      </c>
      <c r="T5129" s="43">
        <f ca="1">_xll.BInterpol('Base CDI'!$H$4:$H$28,'Base CDI'!$J$4:$J$29,S5129,"Cubic","Extrapolate=Linear","MultiX=Average","Skip=True","Sort=True")</f>
        <v>13.657328317373461</v>
      </c>
      <c r="U5129" s="43">
        <f ca="1">_xll.BInterpol('Base CDI'!$H$4:$H$28,'Base CDI'!$I$4:$I$29,S5129,"Cubic","Extrapolate=Linear","MultiX=Average","Skip=True","Sort=True")</f>
        <v>13.644124487004101</v>
      </c>
    </row>
    <row r="5130" spans="16:21" x14ac:dyDescent="0.25">
      <c r="P5130" s="10">
        <v>41968</v>
      </c>
      <c r="Q5130">
        <v>35.16066</v>
      </c>
      <c r="S5130" s="42">
        <f t="shared" ca="1" si="84"/>
        <v>51065</v>
      </c>
      <c r="T5130" s="43">
        <f ca="1">_xll.BInterpol('Base CDI'!$H$4:$H$28,'Base CDI'!$J$4:$J$29,S5130,"Cubic","Extrapolate=Linear","MultiX=Average","Skip=True","Sort=True")</f>
        <v>13.657236662106703</v>
      </c>
      <c r="U5130" s="43">
        <f ca="1">_xll.BInterpol('Base CDI'!$H$4:$H$28,'Base CDI'!$I$4:$I$29,S5130,"Cubic","Extrapolate=Linear","MultiX=Average","Skip=True","Sort=True")</f>
        <v>13.644035567715456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51066</v>
      </c>
      <c r="T5131" s="43">
        <f ca="1">_xll.BInterpol('Base CDI'!$H$4:$H$28,'Base CDI'!$J$4:$J$29,S5131,"Cubic","Extrapolate=Linear","MultiX=Average","Skip=True","Sort=True")</f>
        <v>13.657145006839944</v>
      </c>
      <c r="U5131" s="43">
        <f ca="1">_xll.BInterpol('Base CDI'!$H$4:$H$28,'Base CDI'!$I$4:$I$29,S5131,"Cubic","Extrapolate=Linear","MultiX=Average","Skip=True","Sort=True")</f>
        <v>13.643946648426811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51067</v>
      </c>
      <c r="T5132" s="43">
        <f ca="1">_xll.BInterpol('Base CDI'!$H$4:$H$28,'Base CDI'!$J$4:$J$29,S5132,"Cubic","Extrapolate=Linear","MultiX=Average","Skip=True","Sort=True")</f>
        <v>13.657053351573186</v>
      </c>
      <c r="U5132" s="43">
        <f ca="1">_xll.BInterpol('Base CDI'!$H$4:$H$28,'Base CDI'!$I$4:$I$29,S5132,"Cubic","Extrapolate=Linear","MultiX=Average","Skip=True","Sort=True")</f>
        <v>13.643857729138164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51068</v>
      </c>
      <c r="T5133" s="43">
        <f ca="1">_xll.BInterpol('Base CDI'!$H$4:$H$28,'Base CDI'!$J$4:$J$29,S5133,"Cubic","Extrapolate=Linear","MultiX=Average","Skip=True","Sort=True")</f>
        <v>13.656961696306428</v>
      </c>
      <c r="U5133" s="43">
        <f ca="1">_xll.BInterpol('Base CDI'!$H$4:$H$28,'Base CDI'!$I$4:$I$29,S5133,"Cubic","Extrapolate=Linear","MultiX=Average","Skip=True","Sort=True")</f>
        <v>13.643768809849519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51069</v>
      </c>
      <c r="T5134" s="43">
        <f ca="1">_xll.BInterpol('Base CDI'!$H$4:$H$28,'Base CDI'!$J$4:$J$29,S5134,"Cubic","Extrapolate=Linear","MultiX=Average","Skip=True","Sort=True")</f>
        <v>13.656870041039671</v>
      </c>
      <c r="U5134" s="43">
        <f ca="1">_xll.BInterpol('Base CDI'!$H$4:$H$28,'Base CDI'!$I$4:$I$29,S5134,"Cubic","Extrapolate=Linear","MultiX=Average","Skip=True","Sort=True")</f>
        <v>13.643679890560874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51070</v>
      </c>
      <c r="T5135" s="43">
        <f ca="1">_xll.BInterpol('Base CDI'!$H$4:$H$28,'Base CDI'!$J$4:$J$29,S5135,"Cubic","Extrapolate=Linear","MultiX=Average","Skip=True","Sort=True")</f>
        <v>13.656778385772913</v>
      </c>
      <c r="U5135" s="43">
        <f ca="1">_xll.BInterpol('Base CDI'!$H$4:$H$28,'Base CDI'!$I$4:$I$29,S5135,"Cubic","Extrapolate=Linear","MultiX=Average","Skip=True","Sort=True")</f>
        <v>13.643590971272227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51071</v>
      </c>
      <c r="T5136" s="43">
        <f ca="1">_xll.BInterpol('Base CDI'!$H$4:$H$28,'Base CDI'!$J$4:$J$29,S5136,"Cubic","Extrapolate=Linear","MultiX=Average","Skip=True","Sort=True")</f>
        <v>13.656686730506156</v>
      </c>
      <c r="U5136" s="43">
        <f ca="1">_xll.BInterpol('Base CDI'!$H$4:$H$28,'Base CDI'!$I$4:$I$29,S5136,"Cubic","Extrapolate=Linear","MultiX=Average","Skip=True","Sort=True")</f>
        <v>13.643502051983582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51072</v>
      </c>
      <c r="T5137" s="43">
        <f ca="1">_xll.BInterpol('Base CDI'!$H$4:$H$28,'Base CDI'!$J$4:$J$29,S5137,"Cubic","Extrapolate=Linear","MultiX=Average","Skip=True","Sort=True")</f>
        <v>13.656595075239398</v>
      </c>
      <c r="U5137" s="43">
        <f ca="1">_xll.BInterpol('Base CDI'!$H$4:$H$28,'Base CDI'!$I$4:$I$29,S5137,"Cubic","Extrapolate=Linear","MultiX=Average","Skip=True","Sort=True")</f>
        <v>13.643413132694937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51073</v>
      </c>
      <c r="T5138" s="43">
        <f ca="1">_xll.BInterpol('Base CDI'!$H$4:$H$28,'Base CDI'!$J$4:$J$29,S5138,"Cubic","Extrapolate=Linear","MultiX=Average","Skip=True","Sort=True")</f>
        <v>13.656503419972639</v>
      </c>
      <c r="U5138" s="43">
        <f ca="1">_xll.BInterpol('Base CDI'!$H$4:$H$28,'Base CDI'!$I$4:$I$29,S5138,"Cubic","Extrapolate=Linear","MultiX=Average","Skip=True","Sort=True")</f>
        <v>13.64332421340629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51074</v>
      </c>
      <c r="T5139" s="43">
        <f ca="1">_xll.BInterpol('Base CDI'!$H$4:$H$28,'Base CDI'!$J$4:$J$29,S5139,"Cubic","Extrapolate=Linear","MultiX=Average","Skip=True","Sort=True")</f>
        <v>13.656411764705881</v>
      </c>
      <c r="U5139" s="43">
        <f ca="1">_xll.BInterpol('Base CDI'!$H$4:$H$28,'Base CDI'!$I$4:$I$29,S5139,"Cubic","Extrapolate=Linear","MultiX=Average","Skip=True","Sort=True")</f>
        <v>13.643235294117645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51075</v>
      </c>
      <c r="T5140" s="43">
        <f ca="1">_xll.BInterpol('Base CDI'!$H$4:$H$28,'Base CDI'!$J$4:$J$29,S5140,"Cubic","Extrapolate=Linear","MultiX=Average","Skip=True","Sort=True")</f>
        <v>13.656320109439124</v>
      </c>
      <c r="U5140" s="43">
        <f ca="1">_xll.BInterpol('Base CDI'!$H$4:$H$28,'Base CDI'!$I$4:$I$29,S5140,"Cubic","Extrapolate=Linear","MultiX=Average","Skip=True","Sort=True")</f>
        <v>13.643146374829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51076</v>
      </c>
      <c r="T5141" s="43">
        <f ca="1">_xll.BInterpol('Base CDI'!$H$4:$H$28,'Base CDI'!$J$4:$J$29,S5141,"Cubic","Extrapolate=Linear","MultiX=Average","Skip=True","Sort=True")</f>
        <v>13.656228454172366</v>
      </c>
      <c r="U5141" s="43">
        <f ca="1">_xll.BInterpol('Base CDI'!$H$4:$H$28,'Base CDI'!$I$4:$I$29,S5141,"Cubic","Extrapolate=Linear","MultiX=Average","Skip=True","Sort=True")</f>
        <v>13.643057455540353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51077</v>
      </c>
      <c r="T5142" s="43">
        <f ca="1">_xll.BInterpol('Base CDI'!$H$4:$H$28,'Base CDI'!$J$4:$J$29,S5142,"Cubic","Extrapolate=Linear","MultiX=Average","Skip=True","Sort=True")</f>
        <v>13.656136798905608</v>
      </c>
      <c r="U5142" s="43">
        <f ca="1">_xll.BInterpol('Base CDI'!$H$4:$H$28,'Base CDI'!$I$4:$I$29,S5142,"Cubic","Extrapolate=Linear","MultiX=Average","Skip=True","Sort=True")</f>
        <v>13.642968536251708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51078</v>
      </c>
      <c r="T5143" s="43">
        <f ca="1">_xll.BInterpol('Base CDI'!$H$4:$H$28,'Base CDI'!$J$4:$J$29,S5143,"Cubic","Extrapolate=Linear","MultiX=Average","Skip=True","Sort=True")</f>
        <v>13.656045143638851</v>
      </c>
      <c r="U5143" s="43">
        <f ca="1">_xll.BInterpol('Base CDI'!$H$4:$H$28,'Base CDI'!$I$4:$I$29,S5143,"Cubic","Extrapolate=Linear","MultiX=Average","Skip=True","Sort=True")</f>
        <v>13.642879616963063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51079</v>
      </c>
      <c r="T5144" s="43">
        <f ca="1">_xll.BInterpol('Base CDI'!$H$4:$H$28,'Base CDI'!$J$4:$J$29,S5144,"Cubic","Extrapolate=Linear","MultiX=Average","Skip=True","Sort=True")</f>
        <v>13.655953488372091</v>
      </c>
      <c r="U5144" s="43">
        <f ca="1">_xll.BInterpol('Base CDI'!$H$4:$H$28,'Base CDI'!$I$4:$I$29,S5144,"Cubic","Extrapolate=Linear","MultiX=Average","Skip=True","Sort=True")</f>
        <v>13.642790697674416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51080</v>
      </c>
      <c r="T5145" s="43">
        <f ca="1">_xll.BInterpol('Base CDI'!$H$4:$H$28,'Base CDI'!$J$4:$J$29,S5145,"Cubic","Extrapolate=Linear","MultiX=Average","Skip=True","Sort=True")</f>
        <v>13.655861833105334</v>
      </c>
      <c r="U5145" s="43">
        <f ca="1">_xll.BInterpol('Base CDI'!$H$4:$H$28,'Base CDI'!$I$4:$I$29,S5145,"Cubic","Extrapolate=Linear","MultiX=Average","Skip=True","Sort=True")</f>
        <v>13.642701778385771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51081</v>
      </c>
      <c r="T5146" s="43">
        <f ca="1">_xll.BInterpol('Base CDI'!$H$4:$H$28,'Base CDI'!$J$4:$J$29,S5146,"Cubic","Extrapolate=Linear","MultiX=Average","Skip=True","Sort=True")</f>
        <v>13.655770177838576</v>
      </c>
      <c r="U5146" s="43">
        <f ca="1">_xll.BInterpol('Base CDI'!$H$4:$H$28,'Base CDI'!$I$4:$I$29,S5146,"Cubic","Extrapolate=Linear","MultiX=Average","Skip=True","Sort=True")</f>
        <v>13.642612859097126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51082</v>
      </c>
      <c r="T5147" s="43">
        <f ca="1">_xll.BInterpol('Base CDI'!$H$4:$H$28,'Base CDI'!$J$4:$J$29,S5147,"Cubic","Extrapolate=Linear","MultiX=Average","Skip=True","Sort=True")</f>
        <v>13.655678522571819</v>
      </c>
      <c r="U5147" s="43">
        <f ca="1">_xll.BInterpol('Base CDI'!$H$4:$H$28,'Base CDI'!$I$4:$I$29,S5147,"Cubic","Extrapolate=Linear","MultiX=Average","Skip=True","Sort=True")</f>
        <v>13.642523939808479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51083</v>
      </c>
      <c r="T5148" s="43">
        <f ca="1">_xll.BInterpol('Base CDI'!$H$4:$H$28,'Base CDI'!$J$4:$J$29,S5148,"Cubic","Extrapolate=Linear","MultiX=Average","Skip=True","Sort=True")</f>
        <v>13.655586867305061</v>
      </c>
      <c r="U5148" s="43">
        <f ca="1">_xll.BInterpol('Base CDI'!$H$4:$H$28,'Base CDI'!$I$4:$I$29,S5148,"Cubic","Extrapolate=Linear","MultiX=Average","Skip=True","Sort=True")</f>
        <v>13.642435020519834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51084</v>
      </c>
      <c r="T5149" s="43">
        <f ca="1">_xll.BInterpol('Base CDI'!$H$4:$H$28,'Base CDI'!$J$4:$J$29,S5149,"Cubic","Extrapolate=Linear","MultiX=Average","Skip=True","Sort=True")</f>
        <v>13.655495212038304</v>
      </c>
      <c r="U5149" s="43">
        <f ca="1">_xll.BInterpol('Base CDI'!$H$4:$H$28,'Base CDI'!$I$4:$I$29,S5149,"Cubic","Extrapolate=Linear","MultiX=Average","Skip=True","Sort=True")</f>
        <v>13.642346101231189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51085</v>
      </c>
      <c r="T5150" s="43">
        <f ca="1">_xll.BInterpol('Base CDI'!$H$4:$H$28,'Base CDI'!$J$4:$J$29,S5150,"Cubic","Extrapolate=Linear","MultiX=Average","Skip=True","Sort=True")</f>
        <v>13.655403556771544</v>
      </c>
      <c r="U5150" s="43">
        <f ca="1">_xll.BInterpol('Base CDI'!$H$4:$H$28,'Base CDI'!$I$4:$I$29,S5150,"Cubic","Extrapolate=Linear","MultiX=Average","Skip=True","Sort=True")</f>
        <v>13.642257181942542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51086</v>
      </c>
      <c r="T5151" s="43">
        <f ca="1">_xll.BInterpol('Base CDI'!$H$4:$H$28,'Base CDI'!$J$4:$J$29,S5151,"Cubic","Extrapolate=Linear","MultiX=Average","Skip=True","Sort=True")</f>
        <v>13.655311901504787</v>
      </c>
      <c r="U5151" s="43">
        <f ca="1">_xll.BInterpol('Base CDI'!$H$4:$H$28,'Base CDI'!$I$4:$I$29,S5151,"Cubic","Extrapolate=Linear","MultiX=Average","Skip=True","Sort=True")</f>
        <v>13.642168262653897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51087</v>
      </c>
      <c r="T5152" s="43">
        <f ca="1">_xll.BInterpol('Base CDI'!$H$4:$H$28,'Base CDI'!$J$4:$J$29,S5152,"Cubic","Extrapolate=Linear","MultiX=Average","Skip=True","Sort=True")</f>
        <v>13.655220246238029</v>
      </c>
      <c r="U5152" s="43">
        <f ca="1">_xll.BInterpol('Base CDI'!$H$4:$H$28,'Base CDI'!$I$4:$I$29,S5152,"Cubic","Extrapolate=Linear","MultiX=Average","Skip=True","Sort=True")</f>
        <v>13.64207934336525</v>
      </c>
    </row>
    <row r="5153" spans="16:21" x14ac:dyDescent="0.25">
      <c r="P5153" s="10">
        <v>42002</v>
      </c>
      <c r="Q5153">
        <v>35.50967</v>
      </c>
      <c r="S5153" s="42">
        <f t="shared" ca="1" si="85"/>
        <v>51088</v>
      </c>
      <c r="T5153" s="43">
        <f ca="1">_xll.BInterpol('Base CDI'!$H$4:$H$28,'Base CDI'!$J$4:$J$29,S5153,"Cubic","Extrapolate=Linear","MultiX=Average","Skip=True","Sort=True")</f>
        <v>13.655128590971271</v>
      </c>
      <c r="U5153" s="43">
        <f ca="1">_xll.BInterpol('Base CDI'!$H$4:$H$28,'Base CDI'!$I$4:$I$29,S5153,"Cubic","Extrapolate=Linear","MultiX=Average","Skip=True","Sort=True")</f>
        <v>13.641990424076605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51089</v>
      </c>
      <c r="T5154" s="43">
        <f ca="1">_xll.BInterpol('Base CDI'!$H$4:$H$28,'Base CDI'!$J$4:$J$29,S5154,"Cubic","Extrapolate=Linear","MultiX=Average","Skip=True","Sort=True")</f>
        <v>13.655036935704514</v>
      </c>
      <c r="U5154" s="43">
        <f ca="1">_xll.BInterpol('Base CDI'!$H$4:$H$28,'Base CDI'!$I$4:$I$29,S5154,"Cubic","Extrapolate=Linear","MultiX=Average","Skip=True","Sort=True")</f>
        <v>13.64190150478796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51090</v>
      </c>
      <c r="T5155" s="43">
        <f ca="1">_xll.BInterpol('Base CDI'!$H$4:$H$28,'Base CDI'!$J$4:$J$29,S5155,"Cubic","Extrapolate=Linear","MultiX=Average","Skip=True","Sort=True")</f>
        <v>13.654945280437756</v>
      </c>
      <c r="U5155" s="43">
        <f ca="1">_xll.BInterpol('Base CDI'!$H$4:$H$28,'Base CDI'!$I$4:$I$29,S5155,"Cubic","Extrapolate=Linear","MultiX=Average","Skip=True","Sort=True")</f>
        <v>13.641812585499313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51091</v>
      </c>
      <c r="T5156" s="43">
        <f ca="1">_xll.BInterpol('Base CDI'!$H$4:$H$28,'Base CDI'!$J$4:$J$29,S5156,"Cubic","Extrapolate=Linear","MultiX=Average","Skip=True","Sort=True")</f>
        <v>13.654853625170999</v>
      </c>
      <c r="U5156" s="43">
        <f ca="1">_xll.BInterpol('Base CDI'!$H$4:$H$28,'Base CDI'!$I$4:$I$29,S5156,"Cubic","Extrapolate=Linear","MultiX=Average","Skip=True","Sort=True")</f>
        <v>13.641723666210668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51092</v>
      </c>
      <c r="T5157" s="43">
        <f ca="1">_xll.BInterpol('Base CDI'!$H$4:$H$28,'Base CDI'!$J$4:$J$29,S5157,"Cubic","Extrapolate=Linear","MultiX=Average","Skip=True","Sort=True")</f>
        <v>13.654761969904239</v>
      </c>
      <c r="U5157" s="43">
        <f ca="1">_xll.BInterpol('Base CDI'!$H$4:$H$28,'Base CDI'!$I$4:$I$29,S5157,"Cubic","Extrapolate=Linear","MultiX=Average","Skip=True","Sort=True")</f>
        <v>13.641634746922023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51093</v>
      </c>
      <c r="T5158" s="43">
        <f ca="1">_xll.BInterpol('Base CDI'!$H$4:$H$28,'Base CDI'!$J$4:$J$29,S5158,"Cubic","Extrapolate=Linear","MultiX=Average","Skip=True","Sort=True")</f>
        <v>13.654670314637482</v>
      </c>
      <c r="U5158" s="43">
        <f ca="1">_xll.BInterpol('Base CDI'!$H$4:$H$28,'Base CDI'!$I$4:$I$29,S5158,"Cubic","Extrapolate=Linear","MultiX=Average","Skip=True","Sort=True")</f>
        <v>13.641545827633376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51094</v>
      </c>
      <c r="T5159" s="43">
        <f ca="1">_xll.BInterpol('Base CDI'!$H$4:$H$28,'Base CDI'!$J$4:$J$29,S5159,"Cubic","Extrapolate=Linear","MultiX=Average","Skip=True","Sort=True")</f>
        <v>13.654578659370724</v>
      </c>
      <c r="U5159" s="43">
        <f ca="1">_xll.BInterpol('Base CDI'!$H$4:$H$28,'Base CDI'!$I$4:$I$29,S5159,"Cubic","Extrapolate=Linear","MultiX=Average","Skip=True","Sort=True")</f>
        <v>13.641456908344731</v>
      </c>
    </row>
    <row r="5160" spans="16:21" x14ac:dyDescent="0.25">
      <c r="P5160" s="10">
        <v>42012</v>
      </c>
      <c r="Q5160">
        <v>35.61786</v>
      </c>
      <c r="S5160" s="42">
        <f t="shared" ca="1" si="85"/>
        <v>51095</v>
      </c>
      <c r="T5160" s="43">
        <f ca="1">_xll.BInterpol('Base CDI'!$H$4:$H$28,'Base CDI'!$J$4:$J$29,S5160,"Cubic","Extrapolate=Linear","MultiX=Average","Skip=True","Sort=True")</f>
        <v>13.654487004103967</v>
      </c>
      <c r="U5160" s="43">
        <f ca="1">_xll.BInterpol('Base CDI'!$H$4:$H$28,'Base CDI'!$I$4:$I$29,S5160,"Cubic","Extrapolate=Linear","MultiX=Average","Skip=True","Sort=True")</f>
        <v>13.641367989056086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51096</v>
      </c>
      <c r="T5161" s="43">
        <f ca="1">_xll.BInterpol('Base CDI'!$H$4:$H$28,'Base CDI'!$J$4:$J$29,S5161,"Cubic","Extrapolate=Linear","MultiX=Average","Skip=True","Sort=True")</f>
        <v>13.654395348837209</v>
      </c>
      <c r="U5161" s="43">
        <f ca="1">_xll.BInterpol('Base CDI'!$H$4:$H$28,'Base CDI'!$I$4:$I$29,S5161,"Cubic","Extrapolate=Linear","MultiX=Average","Skip=True","Sort=True")</f>
        <v>13.641279069767439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51097</v>
      </c>
      <c r="T5162" s="43">
        <f ca="1">_xll.BInterpol('Base CDI'!$H$4:$H$28,'Base CDI'!$J$4:$J$29,S5162,"Cubic","Extrapolate=Linear","MultiX=Average","Skip=True","Sort=True")</f>
        <v>13.654303693570451</v>
      </c>
      <c r="U5162" s="43">
        <f ca="1">_xll.BInterpol('Base CDI'!$H$4:$H$28,'Base CDI'!$I$4:$I$29,S5162,"Cubic","Extrapolate=Linear","MultiX=Average","Skip=True","Sort=True")</f>
        <v>13.641190150478794</v>
      </c>
    </row>
    <row r="5163" spans="16:21" x14ac:dyDescent="0.25">
      <c r="P5163" s="10">
        <v>42017</v>
      </c>
      <c r="Q5163">
        <v>35.66431</v>
      </c>
      <c r="S5163" s="42">
        <f t="shared" ca="1" si="85"/>
        <v>51098</v>
      </c>
      <c r="T5163" s="43">
        <f ca="1">_xll.BInterpol('Base CDI'!$H$4:$H$28,'Base CDI'!$J$4:$J$29,S5163,"Cubic","Extrapolate=Linear","MultiX=Average","Skip=True","Sort=True")</f>
        <v>13.654212038303692</v>
      </c>
      <c r="U5163" s="43">
        <f ca="1">_xll.BInterpol('Base CDI'!$H$4:$H$28,'Base CDI'!$I$4:$I$29,S5163,"Cubic","Extrapolate=Linear","MultiX=Average","Skip=True","Sort=True")</f>
        <v>13.641101231190149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51099</v>
      </c>
      <c r="T5164" s="43">
        <f ca="1">_xll.BInterpol('Base CDI'!$H$4:$H$28,'Base CDI'!$J$4:$J$29,S5164,"Cubic","Extrapolate=Linear","MultiX=Average","Skip=True","Sort=True")</f>
        <v>13.654120383036934</v>
      </c>
      <c r="U5164" s="43">
        <f ca="1">_xll.BInterpol('Base CDI'!$H$4:$H$28,'Base CDI'!$I$4:$I$29,S5164,"Cubic","Extrapolate=Linear","MultiX=Average","Skip=True","Sort=True")</f>
        <v>13.641012311901502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51100</v>
      </c>
      <c r="T5165" s="43">
        <f ca="1">_xll.BInterpol('Base CDI'!$H$4:$H$28,'Base CDI'!$J$4:$J$29,S5165,"Cubic","Extrapolate=Linear","MultiX=Average","Skip=True","Sort=True")</f>
        <v>13.654028727770177</v>
      </c>
      <c r="U5165" s="43">
        <f ca="1">_xll.BInterpol('Base CDI'!$H$4:$H$28,'Base CDI'!$I$4:$I$29,S5165,"Cubic","Extrapolate=Linear","MultiX=Average","Skip=True","Sort=True")</f>
        <v>13.640923392612857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51101</v>
      </c>
      <c r="T5166" s="43">
        <f ca="1">_xll.BInterpol('Base CDI'!$H$4:$H$28,'Base CDI'!$J$4:$J$29,S5166,"Cubic","Extrapolate=Linear","MultiX=Average","Skip=True","Sort=True")</f>
        <v>13.653937072503419</v>
      </c>
      <c r="U5166" s="43">
        <f ca="1">_xll.BInterpol('Base CDI'!$H$4:$H$28,'Base CDI'!$I$4:$I$29,S5166,"Cubic","Extrapolate=Linear","MultiX=Average","Skip=True","Sort=True")</f>
        <v>13.640834473324212</v>
      </c>
    </row>
    <row r="5167" spans="16:21" x14ac:dyDescent="0.25">
      <c r="P5167" s="10">
        <v>42023</v>
      </c>
      <c r="Q5167">
        <v>35.72634</v>
      </c>
      <c r="S5167" s="42">
        <f t="shared" ca="1" si="85"/>
        <v>51102</v>
      </c>
      <c r="T5167" s="43">
        <f ca="1">_xll.BInterpol('Base CDI'!$H$4:$H$28,'Base CDI'!$J$4:$J$29,S5167,"Cubic","Extrapolate=Linear","MultiX=Average","Skip=True","Sort=True")</f>
        <v>13.653845417236662</v>
      </c>
      <c r="U5167" s="43">
        <f ca="1">_xll.BInterpol('Base CDI'!$H$4:$H$28,'Base CDI'!$I$4:$I$29,S5167,"Cubic","Extrapolate=Linear","MultiX=Average","Skip=True","Sort=True")</f>
        <v>13.640745554035565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51103</v>
      </c>
      <c r="T5168" s="43">
        <f ca="1">_xll.BInterpol('Base CDI'!$H$4:$H$28,'Base CDI'!$J$4:$J$29,S5168,"Cubic","Extrapolate=Linear","MultiX=Average","Skip=True","Sort=True")</f>
        <v>13.653753761969904</v>
      </c>
      <c r="U5168" s="43">
        <f ca="1">_xll.BInterpol('Base CDI'!$H$4:$H$28,'Base CDI'!$I$4:$I$29,S5168,"Cubic","Extrapolate=Linear","MultiX=Average","Skip=True","Sort=True")</f>
        <v>13.64065663474692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51104</v>
      </c>
      <c r="T5169" s="43">
        <f ca="1">_xll.BInterpol('Base CDI'!$H$4:$H$28,'Base CDI'!$J$4:$J$29,S5169,"Cubic","Extrapolate=Linear","MultiX=Average","Skip=True","Sort=True")</f>
        <v>13.653662106703145</v>
      </c>
      <c r="U5169" s="43">
        <f ca="1">_xll.BInterpol('Base CDI'!$H$4:$H$28,'Base CDI'!$I$4:$I$29,S5169,"Cubic","Extrapolate=Linear","MultiX=Average","Skip=True","Sort=True")</f>
        <v>13.640567715458275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51105</v>
      </c>
      <c r="T5170" s="43">
        <f ca="1">_xll.BInterpol('Base CDI'!$H$4:$H$28,'Base CDI'!$J$4:$J$29,S5170,"Cubic","Extrapolate=Linear","MultiX=Average","Skip=True","Sort=True")</f>
        <v>13.653570451436387</v>
      </c>
      <c r="U5170" s="43">
        <f ca="1">_xll.BInterpol('Base CDI'!$H$4:$H$28,'Base CDI'!$I$4:$I$29,S5170,"Cubic","Extrapolate=Linear","MultiX=Average","Skip=True","Sort=True")</f>
        <v>13.640478796169628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51106</v>
      </c>
      <c r="T5171" s="43">
        <f ca="1">_xll.BInterpol('Base CDI'!$H$4:$H$28,'Base CDI'!$J$4:$J$29,S5171,"Cubic","Extrapolate=Linear","MultiX=Average","Skip=True","Sort=True")</f>
        <v>13.65347879616963</v>
      </c>
      <c r="U5171" s="43">
        <f ca="1">_xll.BInterpol('Base CDI'!$H$4:$H$28,'Base CDI'!$I$4:$I$29,S5171,"Cubic","Extrapolate=Linear","MultiX=Average","Skip=True","Sort=True")</f>
        <v>13.640389876880983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51107</v>
      </c>
      <c r="T5172" s="43">
        <f ca="1">_xll.BInterpol('Base CDI'!$H$4:$H$28,'Base CDI'!$J$4:$J$29,S5172,"Cubic","Extrapolate=Linear","MultiX=Average","Skip=True","Sort=True")</f>
        <v>13.653387140902872</v>
      </c>
      <c r="U5172" s="43">
        <f ca="1">_xll.BInterpol('Base CDI'!$H$4:$H$28,'Base CDI'!$I$4:$I$29,S5172,"Cubic","Extrapolate=Linear","MultiX=Average","Skip=True","Sort=True")</f>
        <v>13.640300957592336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51108</v>
      </c>
      <c r="T5173" s="43">
        <f ca="1">_xll.BInterpol('Base CDI'!$H$4:$H$28,'Base CDI'!$J$4:$J$29,S5173,"Cubic","Extrapolate=Linear","MultiX=Average","Skip=True","Sort=True")</f>
        <v>13.653295485636114</v>
      </c>
      <c r="U5173" s="43">
        <f ca="1">_xll.BInterpol('Base CDI'!$H$4:$H$28,'Base CDI'!$I$4:$I$29,S5173,"Cubic","Extrapolate=Linear","MultiX=Average","Skip=True","Sort=True")</f>
        <v>13.640212038303691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51109</v>
      </c>
      <c r="T5174" s="43">
        <f ca="1">_xll.BInterpol('Base CDI'!$H$4:$H$28,'Base CDI'!$J$4:$J$29,S5174,"Cubic","Extrapolate=Linear","MultiX=Average","Skip=True","Sort=True")</f>
        <v>13.653203830369357</v>
      </c>
      <c r="U5174" s="43">
        <f ca="1">_xll.BInterpol('Base CDI'!$H$4:$H$28,'Base CDI'!$I$4:$I$29,S5174,"Cubic","Extrapolate=Linear","MultiX=Average","Skip=True","Sort=True")</f>
        <v>13.640123119015046</v>
      </c>
    </row>
    <row r="5175" spans="16:21" x14ac:dyDescent="0.25">
      <c r="P5175" s="10">
        <v>42033</v>
      </c>
      <c r="Q5175">
        <v>35.85398</v>
      </c>
      <c r="S5175" s="42">
        <f t="shared" ca="1" si="85"/>
        <v>51110</v>
      </c>
      <c r="T5175" s="43">
        <f ca="1">_xll.BInterpol('Base CDI'!$H$4:$H$28,'Base CDI'!$J$4:$J$29,S5175,"Cubic","Extrapolate=Linear","MultiX=Average","Skip=True","Sort=True")</f>
        <v>13.653112175102599</v>
      </c>
      <c r="U5175" s="43">
        <f ca="1">_xll.BInterpol('Base CDI'!$H$4:$H$28,'Base CDI'!$I$4:$I$29,S5175,"Cubic","Extrapolate=Linear","MultiX=Average","Skip=True","Sort=True")</f>
        <v>13.640034199726399</v>
      </c>
    </row>
    <row r="5176" spans="16:21" x14ac:dyDescent="0.25">
      <c r="P5176" s="10">
        <v>42034</v>
      </c>
      <c r="Q5176">
        <v>35.87021</v>
      </c>
      <c r="S5176" s="42">
        <f t="shared" ca="1" si="85"/>
        <v>51111</v>
      </c>
      <c r="T5176" s="43">
        <f ca="1">_xll.BInterpol('Base CDI'!$H$4:$H$28,'Base CDI'!$J$4:$J$29,S5176,"Cubic","Extrapolate=Linear","MultiX=Average","Skip=True","Sort=True")</f>
        <v>13.65302051983584</v>
      </c>
      <c r="U5176" s="43">
        <f ca="1">_xll.BInterpol('Base CDI'!$H$4:$H$28,'Base CDI'!$I$4:$I$29,S5176,"Cubic","Extrapolate=Linear","MultiX=Average","Skip=True","Sort=True")</f>
        <v>13.639945280437754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51112</v>
      </c>
      <c r="T5177" s="43">
        <f ca="1">_xll.BInterpol('Base CDI'!$H$4:$H$28,'Base CDI'!$J$4:$J$29,S5177,"Cubic","Extrapolate=Linear","MultiX=Average","Skip=True","Sort=True")</f>
        <v>13.652928864569082</v>
      </c>
      <c r="U5177" s="43">
        <f ca="1">_xll.BInterpol('Base CDI'!$H$4:$H$28,'Base CDI'!$I$4:$I$29,S5177,"Cubic","Extrapolate=Linear","MultiX=Average","Skip=True","Sort=True")</f>
        <v>13.639856361149109</v>
      </c>
    </row>
    <row r="5178" spans="16:21" x14ac:dyDescent="0.25">
      <c r="P5178" s="10">
        <v>42038</v>
      </c>
      <c r="Q5178">
        <v>35.90269</v>
      </c>
      <c r="S5178" s="42">
        <f t="shared" ca="1" si="85"/>
        <v>51113</v>
      </c>
      <c r="T5178" s="43">
        <f ca="1">_xll.BInterpol('Base CDI'!$H$4:$H$28,'Base CDI'!$J$4:$J$29,S5178,"Cubic","Extrapolate=Linear","MultiX=Average","Skip=True","Sort=True")</f>
        <v>13.652837209302325</v>
      </c>
      <c r="U5178" s="43">
        <f ca="1">_xll.BInterpol('Base CDI'!$H$4:$H$28,'Base CDI'!$I$4:$I$29,S5178,"Cubic","Extrapolate=Linear","MultiX=Average","Skip=True","Sort=True")</f>
        <v>13.639767441860462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51114</v>
      </c>
      <c r="T5179" s="43">
        <f ca="1">_xll.BInterpol('Base CDI'!$H$4:$H$28,'Base CDI'!$J$4:$J$29,S5179,"Cubic","Extrapolate=Linear","MultiX=Average","Skip=True","Sort=True")</f>
        <v>13.652745554035567</v>
      </c>
      <c r="U5179" s="43">
        <f ca="1">_xll.BInterpol('Base CDI'!$H$4:$H$28,'Base CDI'!$I$4:$I$29,S5179,"Cubic","Extrapolate=Linear","MultiX=Average","Skip=True","Sort=True")</f>
        <v>13.639678522571817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51115</v>
      </c>
      <c r="T5180" s="43">
        <f ca="1">_xll.BInterpol('Base CDI'!$H$4:$H$28,'Base CDI'!$J$4:$J$29,S5180,"Cubic","Extrapolate=Linear","MultiX=Average","Skip=True","Sort=True")</f>
        <v>13.65265389876881</v>
      </c>
      <c r="U5180" s="43">
        <f ca="1">_xll.BInterpol('Base CDI'!$H$4:$H$28,'Base CDI'!$I$4:$I$29,S5180,"Cubic","Extrapolate=Linear","MultiX=Average","Skip=True","Sort=True")</f>
        <v>13.639589603283172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51116</v>
      </c>
      <c r="T5181" s="43">
        <f ca="1">_xll.BInterpol('Base CDI'!$H$4:$H$28,'Base CDI'!$J$4:$J$29,S5181,"Cubic","Extrapolate=Linear","MultiX=Average","Skip=True","Sort=True")</f>
        <v>13.652562243502052</v>
      </c>
      <c r="U5181" s="43">
        <f ca="1">_xll.BInterpol('Base CDI'!$H$4:$H$28,'Base CDI'!$I$4:$I$29,S5181,"Cubic","Extrapolate=Linear","MultiX=Average","Skip=True","Sort=True")</f>
        <v>13.639500683994525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51117</v>
      </c>
      <c r="T5182" s="43">
        <f ca="1">_xll.BInterpol('Base CDI'!$H$4:$H$28,'Base CDI'!$J$4:$J$29,S5182,"Cubic","Extrapolate=Linear","MultiX=Average","Skip=True","Sort=True")</f>
        <v>13.652470588235293</v>
      </c>
      <c r="U5182" s="43">
        <f ca="1">_xll.BInterpol('Base CDI'!$H$4:$H$28,'Base CDI'!$I$4:$I$29,S5182,"Cubic","Extrapolate=Linear","MultiX=Average","Skip=True","Sort=True")</f>
        <v>13.63941176470588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51118</v>
      </c>
      <c r="T5183" s="43">
        <f ca="1">_xll.BInterpol('Base CDI'!$H$4:$H$28,'Base CDI'!$J$4:$J$29,S5183,"Cubic","Extrapolate=Linear","MultiX=Average","Skip=True","Sort=True")</f>
        <v>13.652378932968535</v>
      </c>
      <c r="U5183" s="43">
        <f ca="1">_xll.BInterpol('Base CDI'!$H$4:$H$28,'Base CDI'!$I$4:$I$29,S5183,"Cubic","Extrapolate=Linear","MultiX=Average","Skip=True","Sort=True")</f>
        <v>13.639322845417235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51119</v>
      </c>
      <c r="T5184" s="43">
        <f ca="1">_xll.BInterpol('Base CDI'!$H$4:$H$28,'Base CDI'!$J$4:$J$29,S5184,"Cubic","Extrapolate=Linear","MultiX=Average","Skip=True","Sort=True")</f>
        <v>13.652287277701777</v>
      </c>
      <c r="U5184" s="43">
        <f ca="1">_xll.BInterpol('Base CDI'!$H$4:$H$28,'Base CDI'!$I$4:$I$29,S5184,"Cubic","Extrapolate=Linear","MultiX=Average","Skip=True","Sort=True")</f>
        <v>13.639233926128588</v>
      </c>
    </row>
    <row r="5185" spans="16:21" x14ac:dyDescent="0.25">
      <c r="P5185" s="10">
        <v>42047</v>
      </c>
      <c r="Q5185">
        <v>36.0167</v>
      </c>
      <c r="S5185" s="42">
        <f t="shared" ca="1" si="85"/>
        <v>51120</v>
      </c>
      <c r="T5185" s="43">
        <f ca="1">_xll.BInterpol('Base CDI'!$H$4:$H$28,'Base CDI'!$J$4:$J$29,S5185,"Cubic","Extrapolate=Linear","MultiX=Average","Skip=True","Sort=True")</f>
        <v>13.65219562243502</v>
      </c>
      <c r="U5185" s="43">
        <f ca="1">_xll.BInterpol('Base CDI'!$H$4:$H$28,'Base CDI'!$I$4:$I$29,S5185,"Cubic","Extrapolate=Linear","MultiX=Average","Skip=True","Sort=True")</f>
        <v>13.639145006839943</v>
      </c>
    </row>
    <row r="5186" spans="16:21" x14ac:dyDescent="0.25">
      <c r="P5186" s="10">
        <v>42048</v>
      </c>
      <c r="Q5186">
        <v>36.03302</v>
      </c>
      <c r="S5186" s="42">
        <f t="shared" ca="1" si="85"/>
        <v>51121</v>
      </c>
      <c r="T5186" s="43">
        <f ca="1">_xll.BInterpol('Base CDI'!$H$4:$H$28,'Base CDI'!$J$4:$J$29,S5186,"Cubic","Extrapolate=Linear","MultiX=Average","Skip=True","Sort=True")</f>
        <v>13.652103967168262</v>
      </c>
      <c r="U5186" s="43">
        <f ca="1">_xll.BInterpol('Base CDI'!$H$4:$H$28,'Base CDI'!$I$4:$I$29,S5186,"Cubic","Extrapolate=Linear","MultiX=Average","Skip=True","Sort=True")</f>
        <v>13.639056087551298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51122</v>
      </c>
      <c r="T5187" s="43">
        <f ca="1">_xll.BInterpol('Base CDI'!$H$4:$H$28,'Base CDI'!$J$4:$J$29,S5187,"Cubic","Extrapolate=Linear","MultiX=Average","Skip=True","Sort=True")</f>
        <v>13.652012311901505</v>
      </c>
      <c r="U5187" s="43">
        <f ca="1">_xll.BInterpol('Base CDI'!$H$4:$H$28,'Base CDI'!$I$4:$I$29,S5187,"Cubic","Extrapolate=Linear","MultiX=Average","Skip=True","Sort=True")</f>
        <v>13.638967168262651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51123</v>
      </c>
      <c r="T5188" s="43">
        <f ca="1">_xll.BInterpol('Base CDI'!$H$4:$H$28,'Base CDI'!$J$4:$J$29,S5188,"Cubic","Extrapolate=Linear","MultiX=Average","Skip=True","Sort=True")</f>
        <v>13.651920656634745</v>
      </c>
      <c r="U5188" s="43">
        <f ca="1">_xll.BInterpol('Base CDI'!$H$4:$H$28,'Base CDI'!$I$4:$I$29,S5188,"Cubic","Extrapolate=Linear","MultiX=Average","Skip=True","Sort=True")</f>
        <v>13.638878248974006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51124</v>
      </c>
      <c r="T5189" s="43">
        <f ca="1">_xll.BInterpol('Base CDI'!$H$4:$H$28,'Base CDI'!$J$4:$J$29,S5189,"Cubic","Extrapolate=Linear","MultiX=Average","Skip=True","Sort=True")</f>
        <v>13.651829001367988</v>
      </c>
      <c r="U5189" s="43">
        <f ca="1">_xll.BInterpol('Base CDI'!$H$4:$H$28,'Base CDI'!$I$4:$I$29,S5189,"Cubic","Extrapolate=Linear","MultiX=Average","Skip=True","Sort=True")</f>
        <v>13.638789329685361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51125</v>
      </c>
      <c r="T5190" s="43">
        <f ca="1">_xll.BInterpol('Base CDI'!$H$4:$H$28,'Base CDI'!$J$4:$J$29,S5190,"Cubic","Extrapolate=Linear","MultiX=Average","Skip=True","Sort=True")</f>
        <v>13.65173734610123</v>
      </c>
      <c r="U5190" s="43">
        <f ca="1">_xll.BInterpol('Base CDI'!$H$4:$H$28,'Base CDI'!$I$4:$I$29,S5190,"Cubic","Extrapolate=Linear","MultiX=Average","Skip=True","Sort=True")</f>
        <v>13.638700410396714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51126</v>
      </c>
      <c r="T5191" s="43">
        <f ca="1">_xll.BInterpol('Base CDI'!$H$4:$H$28,'Base CDI'!$J$4:$J$29,S5191,"Cubic","Extrapolate=Linear","MultiX=Average","Skip=True","Sort=True")</f>
        <v>13.651645690834473</v>
      </c>
      <c r="U5191" s="43">
        <f ca="1">_xll.BInterpol('Base CDI'!$H$4:$H$28,'Base CDI'!$I$4:$I$29,S5191,"Cubic","Extrapolate=Linear","MultiX=Average","Skip=True","Sort=True")</f>
        <v>13.638611491108069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51127</v>
      </c>
      <c r="T5192" s="43">
        <f ca="1">_xll.BInterpol('Base CDI'!$H$4:$H$28,'Base CDI'!$J$4:$J$29,S5192,"Cubic","Extrapolate=Linear","MultiX=Average","Skip=True","Sort=True")</f>
        <v>13.651554035567715</v>
      </c>
      <c r="U5192" s="43">
        <f ca="1">_xll.BInterpol('Base CDI'!$H$4:$H$28,'Base CDI'!$I$4:$I$29,S5192,"Cubic","Extrapolate=Linear","MultiX=Average","Skip=True","Sort=True")</f>
        <v>13.638522571819424</v>
      </c>
    </row>
    <row r="5193" spans="16:21" x14ac:dyDescent="0.25">
      <c r="P5193" s="10">
        <v>42061</v>
      </c>
      <c r="Q5193">
        <v>36.14743</v>
      </c>
      <c r="S5193" s="42">
        <f t="shared" ca="1" si="85"/>
        <v>51128</v>
      </c>
      <c r="T5193" s="43">
        <f ca="1">_xll.BInterpol('Base CDI'!$H$4:$H$28,'Base CDI'!$J$4:$J$29,S5193,"Cubic","Extrapolate=Linear","MultiX=Average","Skip=True","Sort=True")</f>
        <v>13.651462380300957</v>
      </c>
      <c r="U5193" s="43">
        <f ca="1">_xll.BInterpol('Base CDI'!$H$4:$H$28,'Base CDI'!$I$4:$I$29,S5193,"Cubic","Extrapolate=Linear","MultiX=Average","Skip=True","Sort=True")</f>
        <v>13.638433652530777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51129</v>
      </c>
      <c r="T5194" s="43">
        <f ca="1">_xll.BInterpol('Base CDI'!$H$4:$H$28,'Base CDI'!$J$4:$J$29,S5194,"Cubic","Extrapolate=Linear","MultiX=Average","Skip=True","Sort=True")</f>
        <v>13.651370725034198</v>
      </c>
      <c r="U5194" s="43">
        <f ca="1">_xll.BInterpol('Base CDI'!$H$4:$H$28,'Base CDI'!$I$4:$I$29,S5194,"Cubic","Extrapolate=Linear","MultiX=Average","Skip=True","Sort=True")</f>
        <v>13.638344733242132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51130</v>
      </c>
      <c r="T5195" s="43">
        <f ca="1">_xll.BInterpol('Base CDI'!$H$4:$H$28,'Base CDI'!$J$4:$J$29,S5195,"Cubic","Extrapolate=Linear","MultiX=Average","Skip=True","Sort=True")</f>
        <v>13.65127906976744</v>
      </c>
      <c r="U5195" s="43">
        <f ca="1">_xll.BInterpol('Base CDI'!$H$4:$H$28,'Base CDI'!$I$4:$I$29,S5195,"Cubic","Extrapolate=Linear","MultiX=Average","Skip=True","Sort=True")</f>
        <v>13.638255813953485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51131</v>
      </c>
      <c r="T5196" s="43">
        <f ca="1">_xll.BInterpol('Base CDI'!$H$4:$H$28,'Base CDI'!$J$4:$J$29,S5196,"Cubic","Extrapolate=Linear","MultiX=Average","Skip=True","Sort=True")</f>
        <v>13.651187414500683</v>
      </c>
      <c r="U5196" s="43">
        <f ca="1">_xll.BInterpol('Base CDI'!$H$4:$H$28,'Base CDI'!$I$4:$I$29,S5196,"Cubic","Extrapolate=Linear","MultiX=Average","Skip=True","Sort=True")</f>
        <v>13.63816689466484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51132</v>
      </c>
      <c r="T5197" s="43">
        <f ca="1">_xll.BInterpol('Base CDI'!$H$4:$H$28,'Base CDI'!$J$4:$J$29,S5197,"Cubic","Extrapolate=Linear","MultiX=Average","Skip=True","Sort=True")</f>
        <v>13.651095759233925</v>
      </c>
      <c r="U5197" s="43">
        <f ca="1">_xll.BInterpol('Base CDI'!$H$4:$H$28,'Base CDI'!$I$4:$I$29,S5197,"Cubic","Extrapolate=Linear","MultiX=Average","Skip=True","Sort=True")</f>
        <v>13.638077975376195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51133</v>
      </c>
      <c r="T5198" s="43">
        <f ca="1">_xll.BInterpol('Base CDI'!$H$4:$H$28,'Base CDI'!$J$4:$J$29,S5198,"Cubic","Extrapolate=Linear","MultiX=Average","Skip=True","Sort=True")</f>
        <v>13.651004103967168</v>
      </c>
      <c r="U5198" s="43">
        <f ca="1">_xll.BInterpol('Base CDI'!$H$4:$H$28,'Base CDI'!$I$4:$I$29,S5198,"Cubic","Extrapolate=Linear","MultiX=Average","Skip=True","Sort=True")</f>
        <v>13.637989056087548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51134</v>
      </c>
      <c r="T5199" s="43">
        <f ca="1">_xll.BInterpol('Base CDI'!$H$4:$H$28,'Base CDI'!$J$4:$J$29,S5199,"Cubic","Extrapolate=Linear","MultiX=Average","Skip=True","Sort=True")</f>
        <v>13.65091244870041</v>
      </c>
      <c r="U5199" s="43">
        <f ca="1">_xll.BInterpol('Base CDI'!$H$4:$H$28,'Base CDI'!$I$4:$I$29,S5199,"Cubic","Extrapolate=Linear","MultiX=Average","Skip=True","Sort=True")</f>
        <v>13.637900136798903</v>
      </c>
    </row>
    <row r="5200" spans="16:21" x14ac:dyDescent="0.25">
      <c r="P5200" s="10">
        <v>42072</v>
      </c>
      <c r="Q5200">
        <v>36.26352</v>
      </c>
      <c r="S5200" s="42">
        <f t="shared" ca="1" si="86"/>
        <v>51135</v>
      </c>
      <c r="T5200" s="43">
        <f ca="1">_xll.BInterpol('Base CDI'!$H$4:$H$28,'Base CDI'!$J$4:$J$29,S5200,"Cubic","Extrapolate=Linear","MultiX=Average","Skip=True","Sort=True")</f>
        <v>13.650820793433653</v>
      </c>
      <c r="U5200" s="43">
        <f ca="1">_xll.BInterpol('Base CDI'!$H$4:$H$28,'Base CDI'!$I$4:$I$29,S5200,"Cubic","Extrapolate=Linear","MultiX=Average","Skip=True","Sort=True")</f>
        <v>13.637811217510258</v>
      </c>
    </row>
    <row r="5201" spans="16:21" x14ac:dyDescent="0.25">
      <c r="P5201" s="10">
        <v>42073</v>
      </c>
      <c r="Q5201">
        <v>36.2806</v>
      </c>
      <c r="S5201" s="42">
        <f t="shared" ca="1" si="86"/>
        <v>51136</v>
      </c>
      <c r="T5201" s="43">
        <f ca="1">_xll.BInterpol('Base CDI'!$H$4:$H$28,'Base CDI'!$J$4:$J$29,S5201,"Cubic","Extrapolate=Linear","MultiX=Average","Skip=True","Sort=True")</f>
        <v>13.650729138166893</v>
      </c>
      <c r="U5201" s="43">
        <f ca="1">_xll.BInterpol('Base CDI'!$H$4:$H$28,'Base CDI'!$I$4:$I$29,S5201,"Cubic","Extrapolate=Linear","MultiX=Average","Skip=True","Sort=True")</f>
        <v>13.637722298221611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51137</v>
      </c>
      <c r="T5202" s="43">
        <f ca="1">_xll.BInterpol('Base CDI'!$H$4:$H$28,'Base CDI'!$J$4:$J$29,S5202,"Cubic","Extrapolate=Linear","MultiX=Average","Skip=True","Sort=True")</f>
        <v>13.650637482900136</v>
      </c>
      <c r="U5202" s="43">
        <f ca="1">_xll.BInterpol('Base CDI'!$H$4:$H$28,'Base CDI'!$I$4:$I$29,S5202,"Cubic","Extrapolate=Linear","MultiX=Average","Skip=True","Sort=True")</f>
        <v>13.637633378932966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51138</v>
      </c>
      <c r="T5203" s="43">
        <f ca="1">_xll.BInterpol('Base CDI'!$H$4:$H$28,'Base CDI'!$J$4:$J$29,S5203,"Cubic","Extrapolate=Linear","MultiX=Average","Skip=True","Sort=True")</f>
        <v>13.650545827633378</v>
      </c>
      <c r="U5203" s="43">
        <f ca="1">_xll.BInterpol('Base CDI'!$H$4:$H$28,'Base CDI'!$I$4:$I$29,S5203,"Cubic","Extrapolate=Linear","MultiX=Average","Skip=True","Sort=True")</f>
        <v>13.637544459644321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51139</v>
      </c>
      <c r="T5204" s="43">
        <f ca="1">_xll.BInterpol('Base CDI'!$H$4:$H$28,'Base CDI'!$J$4:$J$29,S5204,"Cubic","Extrapolate=Linear","MultiX=Average","Skip=True","Sort=True")</f>
        <v>13.65045417236662</v>
      </c>
      <c r="U5204" s="43">
        <f ca="1">_xll.BInterpol('Base CDI'!$H$4:$H$28,'Base CDI'!$I$4:$I$29,S5204,"Cubic","Extrapolate=Linear","MultiX=Average","Skip=True","Sort=True")</f>
        <v>13.637455540355674</v>
      </c>
    </row>
    <row r="5205" spans="16:21" x14ac:dyDescent="0.25">
      <c r="P5205" s="10">
        <v>42079</v>
      </c>
      <c r="Q5205">
        <v>36.34901</v>
      </c>
      <c r="S5205" s="42">
        <f t="shared" ca="1" si="86"/>
        <v>51140</v>
      </c>
      <c r="T5205" s="43">
        <f ca="1">_xll.BInterpol('Base CDI'!$H$4:$H$28,'Base CDI'!$J$4:$J$29,S5205,"Cubic","Extrapolate=Linear","MultiX=Average","Skip=True","Sort=True")</f>
        <v>13.650362517099863</v>
      </c>
      <c r="U5205" s="43">
        <f ca="1">_xll.BInterpol('Base CDI'!$H$4:$H$28,'Base CDI'!$I$4:$I$29,S5205,"Cubic","Extrapolate=Linear","MultiX=Average","Skip=True","Sort=True")</f>
        <v>13.637366621067029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51141</v>
      </c>
      <c r="T5206" s="43">
        <f ca="1">_xll.BInterpol('Base CDI'!$H$4:$H$28,'Base CDI'!$J$4:$J$29,S5206,"Cubic","Extrapolate=Linear","MultiX=Average","Skip=True","Sort=True")</f>
        <v>13.650270861833105</v>
      </c>
      <c r="U5206" s="43">
        <f ca="1">_xll.BInterpol('Base CDI'!$H$4:$H$28,'Base CDI'!$I$4:$I$29,S5206,"Cubic","Extrapolate=Linear","MultiX=Average","Skip=True","Sort=True")</f>
        <v>13.637277701778384</v>
      </c>
    </row>
    <row r="5207" spans="16:21" x14ac:dyDescent="0.25">
      <c r="P5207" s="10">
        <v>42081</v>
      </c>
      <c r="Q5207">
        <v>36.38326</v>
      </c>
      <c r="S5207" s="42">
        <f t="shared" ca="1" si="86"/>
        <v>51142</v>
      </c>
      <c r="T5207" s="43">
        <f ca="1">_xll.BInterpol('Base CDI'!$H$4:$H$28,'Base CDI'!$J$4:$J$29,S5207,"Cubic","Extrapolate=Linear","MultiX=Average","Skip=True","Sort=True")</f>
        <v>13.650179206566346</v>
      </c>
      <c r="U5207" s="43">
        <f ca="1">_xll.BInterpol('Base CDI'!$H$4:$H$28,'Base CDI'!$I$4:$I$29,S5207,"Cubic","Extrapolate=Linear","MultiX=Average","Skip=True","Sort=True")</f>
        <v>13.637188782489737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51143</v>
      </c>
      <c r="T5208" s="43">
        <f ca="1">_xll.BInterpol('Base CDI'!$H$4:$H$28,'Base CDI'!$J$4:$J$29,S5208,"Cubic","Extrapolate=Linear","MultiX=Average","Skip=True","Sort=True")</f>
        <v>13.650087551299588</v>
      </c>
      <c r="U5208" s="43">
        <f ca="1">_xll.BInterpol('Base CDI'!$H$4:$H$28,'Base CDI'!$I$4:$I$29,S5208,"Cubic","Extrapolate=Linear","MultiX=Average","Skip=True","Sort=True")</f>
        <v>13.637099863201092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51144</v>
      </c>
      <c r="T5209" s="43">
        <f ca="1">_xll.BInterpol('Base CDI'!$H$4:$H$28,'Base CDI'!$J$4:$J$29,S5209,"Cubic","Extrapolate=Linear","MultiX=Average","Skip=True","Sort=True")</f>
        <v>13.649995896032831</v>
      </c>
      <c r="U5209" s="43">
        <f ca="1">_xll.BInterpol('Base CDI'!$H$4:$H$28,'Base CDI'!$I$4:$I$29,S5209,"Cubic","Extrapolate=Linear","MultiX=Average","Skip=True","Sort=True")</f>
        <v>13.637010943912447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51145</v>
      </c>
      <c r="T5210" s="43">
        <f ca="1">_xll.BInterpol('Base CDI'!$H$4:$H$28,'Base CDI'!$J$4:$J$29,S5210,"Cubic","Extrapolate=Linear","MultiX=Average","Skip=True","Sort=True")</f>
        <v>13.649904240766073</v>
      </c>
      <c r="U5210" s="43">
        <f ca="1">_xll.BInterpol('Base CDI'!$H$4:$H$28,'Base CDI'!$I$4:$I$29,S5210,"Cubic","Extrapolate=Linear","MultiX=Average","Skip=True","Sort=True")</f>
        <v>13.6369220246238</v>
      </c>
    </row>
    <row r="5211" spans="16:21" x14ac:dyDescent="0.25">
      <c r="P5211" s="10">
        <v>42087</v>
      </c>
      <c r="Q5211">
        <v>36.45187</v>
      </c>
      <c r="S5211" s="42">
        <f t="shared" ca="1" si="86"/>
        <v>51146</v>
      </c>
      <c r="T5211" s="43">
        <f ca="1">_xll.BInterpol('Base CDI'!$H$4:$H$28,'Base CDI'!$J$4:$J$29,S5211,"Cubic","Extrapolate=Linear","MultiX=Average","Skip=True","Sort=True")</f>
        <v>13.649812585499316</v>
      </c>
      <c r="U5211" s="43">
        <f ca="1">_xll.BInterpol('Base CDI'!$H$4:$H$28,'Base CDI'!$I$4:$I$29,S5211,"Cubic","Extrapolate=Linear","MultiX=Average","Skip=True","Sort=True")</f>
        <v>13.636833105335155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51147</v>
      </c>
      <c r="T5212" s="43">
        <f ca="1">_xll.BInterpol('Base CDI'!$H$4:$H$28,'Base CDI'!$J$4:$J$29,S5212,"Cubic","Extrapolate=Linear","MultiX=Average","Skip=True","Sort=True")</f>
        <v>13.649720930232558</v>
      </c>
      <c r="U5212" s="43">
        <f ca="1">_xll.BInterpol('Base CDI'!$H$4:$H$28,'Base CDI'!$I$4:$I$29,S5212,"Cubic","Extrapolate=Linear","MultiX=Average","Skip=True","Sort=True")</f>
        <v>13.63674418604651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51148</v>
      </c>
      <c r="T5213" s="43">
        <f ca="1">_xll.BInterpol('Base CDI'!$H$4:$H$28,'Base CDI'!$J$4:$J$29,S5213,"Cubic","Extrapolate=Linear","MultiX=Average","Skip=True","Sort=True")</f>
        <v>13.6496292749658</v>
      </c>
      <c r="U5213" s="43">
        <f ca="1">_xll.BInterpol('Base CDI'!$H$4:$H$28,'Base CDI'!$I$4:$I$29,S5213,"Cubic","Extrapolate=Linear","MultiX=Average","Skip=True","Sort=True")</f>
        <v>13.636655266757863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51149</v>
      </c>
      <c r="T5214" s="43">
        <f ca="1">_xll.BInterpol('Base CDI'!$H$4:$H$28,'Base CDI'!$J$4:$J$29,S5214,"Cubic","Extrapolate=Linear","MultiX=Average","Skip=True","Sort=True")</f>
        <v>13.649537619699041</v>
      </c>
      <c r="U5214" s="43">
        <f ca="1">_xll.BInterpol('Base CDI'!$H$4:$H$28,'Base CDI'!$I$4:$I$29,S5214,"Cubic","Extrapolate=Linear","MultiX=Average","Skip=True","Sort=True")</f>
        <v>13.636566347469218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51150</v>
      </c>
      <c r="T5215" s="43">
        <f ca="1">_xll.BInterpol('Base CDI'!$H$4:$H$28,'Base CDI'!$J$4:$J$29,S5215,"Cubic","Extrapolate=Linear","MultiX=Average","Skip=True","Sort=True")</f>
        <v>13.649445964432283</v>
      </c>
      <c r="U5215" s="43">
        <f ca="1">_xll.BInterpol('Base CDI'!$H$4:$H$28,'Base CDI'!$I$4:$I$29,S5215,"Cubic","Extrapolate=Linear","MultiX=Average","Skip=True","Sort=True")</f>
        <v>13.636477428180571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51151</v>
      </c>
      <c r="T5216" s="43">
        <f ca="1">_xll.BInterpol('Base CDI'!$H$4:$H$28,'Base CDI'!$J$4:$J$29,S5216,"Cubic","Extrapolate=Linear","MultiX=Average","Skip=True","Sort=True")</f>
        <v>13.649354309165526</v>
      </c>
      <c r="U5216" s="43">
        <f ca="1">_xll.BInterpol('Base CDI'!$H$4:$H$28,'Base CDI'!$I$4:$I$29,S5216,"Cubic","Extrapolate=Linear","MultiX=Average","Skip=True","Sort=True")</f>
        <v>13.636388508891926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51152</v>
      </c>
      <c r="T5217" s="43">
        <f ca="1">_xll.BInterpol('Base CDI'!$H$4:$H$28,'Base CDI'!$J$4:$J$29,S5217,"Cubic","Extrapolate=Linear","MultiX=Average","Skip=True","Sort=True")</f>
        <v>13.649262653898768</v>
      </c>
      <c r="U5217" s="43">
        <f ca="1">_xll.BInterpol('Base CDI'!$H$4:$H$28,'Base CDI'!$I$4:$I$29,S5217,"Cubic","Extrapolate=Linear","MultiX=Average","Skip=True","Sort=True")</f>
        <v>13.636299589603281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51153</v>
      </c>
      <c r="T5218" s="43">
        <f ca="1">_xll.BInterpol('Base CDI'!$H$4:$H$28,'Base CDI'!$J$4:$J$29,S5218,"Cubic","Extrapolate=Linear","MultiX=Average","Skip=True","Sort=True")</f>
        <v>13.649170998632011</v>
      </c>
      <c r="U5218" s="43">
        <f ca="1">_xll.BInterpol('Base CDI'!$H$4:$H$28,'Base CDI'!$I$4:$I$29,S5218,"Cubic","Extrapolate=Linear","MultiX=Average","Skip=True","Sort=True")</f>
        <v>13.636210670314634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51154</v>
      </c>
      <c r="T5219" s="43">
        <f ca="1">_xll.BInterpol('Base CDI'!$H$4:$H$28,'Base CDI'!$J$4:$J$29,S5219,"Cubic","Extrapolate=Linear","MultiX=Average","Skip=True","Sort=True")</f>
        <v>13.649079343365253</v>
      </c>
      <c r="U5219" s="43">
        <f ca="1">_xll.BInterpol('Base CDI'!$H$4:$H$28,'Base CDI'!$I$4:$I$29,S5219,"Cubic","Extrapolate=Linear","MultiX=Average","Skip=True","Sort=True")</f>
        <v>13.636121751025989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51155</v>
      </c>
      <c r="T5220" s="43">
        <f ca="1">_xll.BInterpol('Base CDI'!$H$4:$H$28,'Base CDI'!$J$4:$J$29,S5220,"Cubic","Extrapolate=Linear","MultiX=Average","Skip=True","Sort=True")</f>
        <v>13.648987688098494</v>
      </c>
      <c r="U5220" s="43">
        <f ca="1">_xll.BInterpol('Base CDI'!$H$4:$H$28,'Base CDI'!$I$4:$I$29,S5220,"Cubic","Extrapolate=Linear","MultiX=Average","Skip=True","Sort=True")</f>
        <v>13.636032831737344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51156</v>
      </c>
      <c r="T5221" s="43">
        <f ca="1">_xll.BInterpol('Base CDI'!$H$4:$H$28,'Base CDI'!$J$4:$J$29,S5221,"Cubic","Extrapolate=Linear","MultiX=Average","Skip=True","Sort=True")</f>
        <v>13.648896032831736</v>
      </c>
      <c r="U5221" s="43">
        <f ca="1">_xll.BInterpol('Base CDI'!$H$4:$H$28,'Base CDI'!$I$4:$I$29,S5221,"Cubic","Extrapolate=Linear","MultiX=Average","Skip=True","Sort=True")</f>
        <v>13.635943912448697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51157</v>
      </c>
      <c r="T5222" s="43">
        <f ca="1">_xll.BInterpol('Base CDI'!$H$4:$H$28,'Base CDI'!$J$4:$J$29,S5222,"Cubic","Extrapolate=Linear","MultiX=Average","Skip=True","Sort=True")</f>
        <v>13.648804377564979</v>
      </c>
      <c r="U5222" s="43">
        <f ca="1">_xll.BInterpol('Base CDI'!$H$4:$H$28,'Base CDI'!$I$4:$I$29,S5222,"Cubic","Extrapolate=Linear","MultiX=Average","Skip=True","Sort=True")</f>
        <v>13.635854993160052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51158</v>
      </c>
      <c r="T5223" s="43">
        <f ca="1">_xll.BInterpol('Base CDI'!$H$4:$H$28,'Base CDI'!$J$4:$J$29,S5223,"Cubic","Extrapolate=Linear","MultiX=Average","Skip=True","Sort=True")</f>
        <v>13.648712722298221</v>
      </c>
      <c r="U5223" s="43">
        <f ca="1">_xll.BInterpol('Base CDI'!$H$4:$H$28,'Base CDI'!$I$4:$I$29,S5223,"Cubic","Extrapolate=Linear","MultiX=Average","Skip=True","Sort=True")</f>
        <v>13.635766073871407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51159</v>
      </c>
      <c r="T5224" s="43">
        <f ca="1">_xll.BInterpol('Base CDI'!$H$4:$H$28,'Base CDI'!$J$4:$J$29,S5224,"Cubic","Extrapolate=Linear","MultiX=Average","Skip=True","Sort=True")</f>
        <v>13.648621067031463</v>
      </c>
      <c r="U5224" s="43">
        <f ca="1">_xll.BInterpol('Base CDI'!$H$4:$H$28,'Base CDI'!$I$4:$I$29,S5224,"Cubic","Extrapolate=Linear","MultiX=Average","Skip=True","Sort=True")</f>
        <v>13.63567715458276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51160</v>
      </c>
      <c r="T5225" s="43">
        <f ca="1">_xll.BInterpol('Base CDI'!$H$4:$H$28,'Base CDI'!$J$4:$J$29,S5225,"Cubic","Extrapolate=Linear","MultiX=Average","Skip=True","Sort=True")</f>
        <v>13.648529411764706</v>
      </c>
      <c r="U5225" s="43">
        <f ca="1">_xll.BInterpol('Base CDI'!$H$4:$H$28,'Base CDI'!$I$4:$I$29,S5225,"Cubic","Extrapolate=Linear","MultiX=Average","Skip=True","Sort=True")</f>
        <v>13.635588235294115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51161</v>
      </c>
      <c r="T5226" s="43">
        <f ca="1">_xll.BInterpol('Base CDI'!$H$4:$H$28,'Base CDI'!$J$4:$J$29,S5226,"Cubic","Extrapolate=Linear","MultiX=Average","Skip=True","Sort=True")</f>
        <v>13.648437756497946</v>
      </c>
      <c r="U5226" s="43">
        <f ca="1">_xll.BInterpol('Base CDI'!$H$4:$H$28,'Base CDI'!$I$4:$I$29,S5226,"Cubic","Extrapolate=Linear","MultiX=Average","Skip=True","Sort=True")</f>
        <v>13.63549931600547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51162</v>
      </c>
      <c r="T5227" s="43">
        <f ca="1">_xll.BInterpol('Base CDI'!$H$4:$H$28,'Base CDI'!$J$4:$J$29,S5227,"Cubic","Extrapolate=Linear","MultiX=Average","Skip=True","Sort=True")</f>
        <v>13.648346101231189</v>
      </c>
      <c r="U5227" s="43">
        <f ca="1">_xll.BInterpol('Base CDI'!$H$4:$H$28,'Base CDI'!$I$4:$I$29,S5227,"Cubic","Extrapolate=Linear","MultiX=Average","Skip=True","Sort=True")</f>
        <v>13.635410396716823</v>
      </c>
    </row>
    <row r="5228" spans="16:21" x14ac:dyDescent="0.25">
      <c r="P5228" s="10">
        <v>42111</v>
      </c>
      <c r="Q5228">
        <v>36.74492</v>
      </c>
      <c r="S5228" s="42">
        <f t="shared" ca="1" si="86"/>
        <v>51163</v>
      </c>
      <c r="T5228" s="43">
        <f ca="1">_xll.BInterpol('Base CDI'!$H$4:$H$28,'Base CDI'!$J$4:$J$29,S5228,"Cubic","Extrapolate=Linear","MultiX=Average","Skip=True","Sort=True")</f>
        <v>13.648254445964431</v>
      </c>
      <c r="U5228" s="43">
        <f ca="1">_xll.BInterpol('Base CDI'!$H$4:$H$28,'Base CDI'!$I$4:$I$29,S5228,"Cubic","Extrapolate=Linear","MultiX=Average","Skip=True","Sort=True")</f>
        <v>13.635321477428178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51164</v>
      </c>
      <c r="T5229" s="43">
        <f ca="1">_xll.BInterpol('Base CDI'!$H$4:$H$28,'Base CDI'!$J$4:$J$29,S5229,"Cubic","Extrapolate=Linear","MultiX=Average","Skip=True","Sort=True")</f>
        <v>13.648162790697674</v>
      </c>
      <c r="U5229" s="43">
        <f ca="1">_xll.BInterpol('Base CDI'!$H$4:$H$28,'Base CDI'!$I$4:$I$29,S5229,"Cubic","Extrapolate=Linear","MultiX=Average","Skip=True","Sort=True")</f>
        <v>13.635232558139533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51165</v>
      </c>
      <c r="T5230" s="43">
        <f ca="1">_xll.BInterpol('Base CDI'!$H$4:$H$28,'Base CDI'!$J$4:$J$29,S5230,"Cubic","Extrapolate=Linear","MultiX=Average","Skip=True","Sort=True")</f>
        <v>13.648071135430916</v>
      </c>
      <c r="U5230" s="43">
        <f ca="1">_xll.BInterpol('Base CDI'!$H$4:$H$28,'Base CDI'!$I$4:$I$29,S5230,"Cubic","Extrapolate=Linear","MultiX=Average","Skip=True","Sort=True")</f>
        <v>13.635143638850886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51166</v>
      </c>
      <c r="T5231" s="43">
        <f ca="1">_xll.BInterpol('Base CDI'!$H$4:$H$28,'Base CDI'!$J$4:$J$29,S5231,"Cubic","Extrapolate=Linear","MultiX=Average","Skip=True","Sort=True")</f>
        <v>13.647979480164159</v>
      </c>
      <c r="U5231" s="43">
        <f ca="1">_xll.BInterpol('Base CDI'!$H$4:$H$28,'Base CDI'!$I$4:$I$29,S5231,"Cubic","Extrapolate=Linear","MultiX=Average","Skip=True","Sort=True")</f>
        <v>13.635054719562241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51167</v>
      </c>
      <c r="T5232" s="43">
        <f ca="1">_xll.BInterpol('Base CDI'!$H$4:$H$28,'Base CDI'!$J$4:$J$29,S5232,"Cubic","Extrapolate=Linear","MultiX=Average","Skip=True","Sort=True")</f>
        <v>13.647887824897399</v>
      </c>
      <c r="U5232" s="43">
        <f ca="1">_xll.BInterpol('Base CDI'!$H$4:$H$28,'Base CDI'!$I$4:$I$29,S5232,"Cubic","Extrapolate=Linear","MultiX=Average","Skip=True","Sort=True")</f>
        <v>13.634965800273596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51168</v>
      </c>
      <c r="T5233" s="43">
        <f ca="1">_xll.BInterpol('Base CDI'!$H$4:$H$28,'Base CDI'!$J$4:$J$29,S5233,"Cubic","Extrapolate=Linear","MultiX=Average","Skip=True","Sort=True")</f>
        <v>13.647796169630642</v>
      </c>
      <c r="U5233" s="43">
        <f ca="1">_xll.BInterpol('Base CDI'!$H$4:$H$28,'Base CDI'!$I$4:$I$29,S5233,"Cubic","Extrapolate=Linear","MultiX=Average","Skip=True","Sort=True")</f>
        <v>13.634876880984949</v>
      </c>
    </row>
    <row r="5234" spans="16:21" x14ac:dyDescent="0.25">
      <c r="P5234" s="10">
        <v>42122</v>
      </c>
      <c r="Q5234">
        <v>36.8489</v>
      </c>
      <c r="S5234" s="42">
        <f t="shared" ca="1" si="86"/>
        <v>51169</v>
      </c>
      <c r="T5234" s="43">
        <f ca="1">_xll.BInterpol('Base CDI'!$H$4:$H$28,'Base CDI'!$J$4:$J$29,S5234,"Cubic","Extrapolate=Linear","MultiX=Average","Skip=True","Sort=True")</f>
        <v>13.647704514363884</v>
      </c>
      <c r="U5234" s="43">
        <f ca="1">_xll.BInterpol('Base CDI'!$H$4:$H$28,'Base CDI'!$I$4:$I$29,S5234,"Cubic","Extrapolate=Linear","MultiX=Average","Skip=True","Sort=True")</f>
        <v>13.634787961696304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51170</v>
      </c>
      <c r="T5235" s="43">
        <f ca="1">_xll.BInterpol('Base CDI'!$H$4:$H$28,'Base CDI'!$J$4:$J$29,S5235,"Cubic","Extrapolate=Linear","MultiX=Average","Skip=True","Sort=True")</f>
        <v>13.647612859097126</v>
      </c>
      <c r="U5235" s="43">
        <f ca="1">_xll.BInterpol('Base CDI'!$H$4:$H$28,'Base CDI'!$I$4:$I$29,S5235,"Cubic","Extrapolate=Linear","MultiX=Average","Skip=True","Sort=True")</f>
        <v>13.634699042407659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51171</v>
      </c>
      <c r="T5236" s="43">
        <f ca="1">_xll.BInterpol('Base CDI'!$H$4:$H$28,'Base CDI'!$J$4:$J$29,S5236,"Cubic","Extrapolate=Linear","MultiX=Average","Skip=True","Sort=True")</f>
        <v>13.647521203830369</v>
      </c>
      <c r="U5236" s="43">
        <f ca="1">_xll.BInterpol('Base CDI'!$H$4:$H$28,'Base CDI'!$I$4:$I$29,S5236,"Cubic","Extrapolate=Linear","MultiX=Average","Skip=True","Sort=True")</f>
        <v>13.634610123119012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51172</v>
      </c>
      <c r="T5237" s="43">
        <f ca="1">_xll.BInterpol('Base CDI'!$H$4:$H$28,'Base CDI'!$J$4:$J$29,S5237,"Cubic","Extrapolate=Linear","MultiX=Average","Skip=True","Sort=True")</f>
        <v>13.647429548563611</v>
      </c>
      <c r="U5237" s="43">
        <f ca="1">_xll.BInterpol('Base CDI'!$H$4:$H$28,'Base CDI'!$I$4:$I$29,S5237,"Cubic","Extrapolate=Linear","MultiX=Average","Skip=True","Sort=True")</f>
        <v>13.634521203830367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51173</v>
      </c>
      <c r="T5238" s="43">
        <f ca="1">_xll.BInterpol('Base CDI'!$H$4:$H$28,'Base CDI'!$J$4:$J$29,S5238,"Cubic","Extrapolate=Linear","MultiX=Average","Skip=True","Sort=True")</f>
        <v>13.647337893296854</v>
      </c>
      <c r="U5238" s="43">
        <f ca="1">_xll.BInterpol('Base CDI'!$H$4:$H$28,'Base CDI'!$I$4:$I$29,S5238,"Cubic","Extrapolate=Linear","MultiX=Average","Skip=True","Sort=True")</f>
        <v>13.63443228454172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51174</v>
      </c>
      <c r="T5239" s="43">
        <f ca="1">_xll.BInterpol('Base CDI'!$H$4:$H$28,'Base CDI'!$J$4:$J$29,S5239,"Cubic","Extrapolate=Linear","MultiX=Average","Skip=True","Sort=True")</f>
        <v>13.647246238030094</v>
      </c>
      <c r="U5239" s="43">
        <f ca="1">_xll.BInterpol('Base CDI'!$H$4:$H$28,'Base CDI'!$I$4:$I$29,S5239,"Cubic","Extrapolate=Linear","MultiX=Average","Skip=True","Sort=True")</f>
        <v>13.634343365253075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51175</v>
      </c>
      <c r="T5240" s="43">
        <f ca="1">_xll.BInterpol('Base CDI'!$H$4:$H$28,'Base CDI'!$J$4:$J$29,S5240,"Cubic","Extrapolate=Linear","MultiX=Average","Skip=True","Sort=True")</f>
        <v>13.647154582763337</v>
      </c>
      <c r="U5240" s="43">
        <f ca="1">_xll.BInterpol('Base CDI'!$H$4:$H$28,'Base CDI'!$I$4:$I$29,S5240,"Cubic","Extrapolate=Linear","MultiX=Average","Skip=True","Sort=True")</f>
        <v>13.63425444596443</v>
      </c>
    </row>
    <row r="5241" spans="16:21" x14ac:dyDescent="0.25">
      <c r="P5241" s="10">
        <v>42132</v>
      </c>
      <c r="Q5241">
        <v>36.97401</v>
      </c>
      <c r="S5241" s="42">
        <f t="shared" ca="1" si="86"/>
        <v>51176</v>
      </c>
      <c r="T5241" s="43">
        <f ca="1">_xll.BInterpol('Base CDI'!$H$4:$H$28,'Base CDI'!$J$4:$J$29,S5241,"Cubic","Extrapolate=Linear","MultiX=Average","Skip=True","Sort=True")</f>
        <v>13.647062927496579</v>
      </c>
      <c r="U5241" s="43">
        <f ca="1">_xll.BInterpol('Base CDI'!$H$4:$H$28,'Base CDI'!$I$4:$I$29,S5241,"Cubic","Extrapolate=Linear","MultiX=Average","Skip=True","Sort=True")</f>
        <v>13.634165526675783</v>
      </c>
    </row>
    <row r="5242" spans="16:21" x14ac:dyDescent="0.25">
      <c r="P5242" s="10">
        <v>42135</v>
      </c>
      <c r="Q5242">
        <v>36.99212</v>
      </c>
      <c r="S5242" s="42">
        <f t="shared" ca="1" si="86"/>
        <v>51177</v>
      </c>
      <c r="T5242" s="43">
        <f ca="1">_xll.BInterpol('Base CDI'!$H$4:$H$28,'Base CDI'!$J$4:$J$29,S5242,"Cubic","Extrapolate=Linear","MultiX=Average","Skip=True","Sort=True")</f>
        <v>13.646971272229822</v>
      </c>
      <c r="U5242" s="43">
        <f ca="1">_xll.BInterpol('Base CDI'!$H$4:$H$28,'Base CDI'!$I$4:$I$29,S5242,"Cubic","Extrapolate=Linear","MultiX=Average","Skip=True","Sort=True")</f>
        <v>13.634076607387138</v>
      </c>
    </row>
    <row r="5243" spans="16:21" x14ac:dyDescent="0.25">
      <c r="P5243" s="10">
        <v>42136</v>
      </c>
      <c r="Q5243">
        <v>37.01023</v>
      </c>
      <c r="S5243" s="42">
        <f t="shared" ca="1" si="86"/>
        <v>51178</v>
      </c>
      <c r="T5243" s="43">
        <f ca="1">_xll.BInterpol('Base CDI'!$H$4:$H$28,'Base CDI'!$J$4:$J$29,S5243,"Cubic","Extrapolate=Linear","MultiX=Average","Skip=True","Sort=True")</f>
        <v>13.646879616963064</v>
      </c>
      <c r="U5243" s="43">
        <f ca="1">_xll.BInterpol('Base CDI'!$H$4:$H$28,'Base CDI'!$I$4:$I$29,S5243,"Cubic","Extrapolate=Linear","MultiX=Average","Skip=True","Sort=True")</f>
        <v>13.633987688098493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51179</v>
      </c>
      <c r="T5244" s="43">
        <f ca="1">_xll.BInterpol('Base CDI'!$H$4:$H$28,'Base CDI'!$J$4:$J$29,S5244,"Cubic","Extrapolate=Linear","MultiX=Average","Skip=True","Sort=True")</f>
        <v>13.646787961696306</v>
      </c>
      <c r="U5244" s="43">
        <f ca="1">_xll.BInterpol('Base CDI'!$H$4:$H$28,'Base CDI'!$I$4:$I$29,S5244,"Cubic","Extrapolate=Linear","MultiX=Average","Skip=True","Sort=True")</f>
        <v>13.633898768809846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51180</v>
      </c>
      <c r="T5245" s="43">
        <f ca="1">_xll.BInterpol('Base CDI'!$H$4:$H$28,'Base CDI'!$J$4:$J$29,S5245,"Cubic","Extrapolate=Linear","MultiX=Average","Skip=True","Sort=True")</f>
        <v>13.646696306429547</v>
      </c>
      <c r="U5245" s="43">
        <f ca="1">_xll.BInterpol('Base CDI'!$H$4:$H$28,'Base CDI'!$I$4:$I$29,S5245,"Cubic","Extrapolate=Linear","MultiX=Average","Skip=True","Sort=True")</f>
        <v>13.633809849521201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51181</v>
      </c>
      <c r="T5246" s="43">
        <f ca="1">_xll.BInterpol('Base CDI'!$H$4:$H$28,'Base CDI'!$J$4:$J$29,S5246,"Cubic","Extrapolate=Linear","MultiX=Average","Skip=True","Sort=True")</f>
        <v>13.646604651162789</v>
      </c>
      <c r="U5246" s="43">
        <f ca="1">_xll.BInterpol('Base CDI'!$H$4:$H$28,'Base CDI'!$I$4:$I$29,S5246,"Cubic","Extrapolate=Linear","MultiX=Average","Skip=True","Sort=True")</f>
        <v>13.633720930232556</v>
      </c>
    </row>
    <row r="5247" spans="16:21" x14ac:dyDescent="0.25">
      <c r="P5247" s="10">
        <v>42142</v>
      </c>
      <c r="Q5247">
        <v>37.08278</v>
      </c>
      <c r="S5247" s="42">
        <f t="shared" ca="1" si="86"/>
        <v>51182</v>
      </c>
      <c r="T5247" s="43">
        <f ca="1">_xll.BInterpol('Base CDI'!$H$4:$H$28,'Base CDI'!$J$4:$J$29,S5247,"Cubic","Extrapolate=Linear","MultiX=Average","Skip=True","Sort=True")</f>
        <v>13.646512995896032</v>
      </c>
      <c r="U5247" s="43">
        <f ca="1">_xll.BInterpol('Base CDI'!$H$4:$H$28,'Base CDI'!$I$4:$I$29,S5247,"Cubic","Extrapolate=Linear","MultiX=Average","Skip=True","Sort=True")</f>
        <v>13.633632010943909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51183</v>
      </c>
      <c r="T5248" s="43">
        <f ca="1">_xll.BInterpol('Base CDI'!$H$4:$H$28,'Base CDI'!$J$4:$J$29,S5248,"Cubic","Extrapolate=Linear","MultiX=Average","Skip=True","Sort=True")</f>
        <v>13.646421340629274</v>
      </c>
      <c r="U5248" s="43">
        <f ca="1">_xll.BInterpol('Base CDI'!$H$4:$H$28,'Base CDI'!$I$4:$I$29,S5248,"Cubic","Extrapolate=Linear","MultiX=Average","Skip=True","Sort=True")</f>
        <v>13.633543091655264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51184</v>
      </c>
      <c r="T5249" s="43">
        <f ca="1">_xll.BInterpol('Base CDI'!$H$4:$H$28,'Base CDI'!$J$4:$J$29,S5249,"Cubic","Extrapolate=Linear","MultiX=Average","Skip=True","Sort=True")</f>
        <v>13.646329685362517</v>
      </c>
      <c r="U5249" s="43">
        <f ca="1">_xll.BInterpol('Base CDI'!$H$4:$H$28,'Base CDI'!$I$4:$I$29,S5249,"Cubic","Extrapolate=Linear","MultiX=Average","Skip=True","Sort=True")</f>
        <v>13.633454172366619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51185</v>
      </c>
      <c r="T5250" s="43">
        <f ca="1">_xll.BInterpol('Base CDI'!$H$4:$H$28,'Base CDI'!$J$4:$J$29,S5250,"Cubic","Extrapolate=Linear","MultiX=Average","Skip=True","Sort=True")</f>
        <v>13.646238030095759</v>
      </c>
      <c r="U5250" s="43">
        <f ca="1">_xll.BInterpol('Base CDI'!$H$4:$H$28,'Base CDI'!$I$4:$I$29,S5250,"Cubic","Extrapolate=Linear","MultiX=Average","Skip=True","Sort=True")</f>
        <v>13.633365253077972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51186</v>
      </c>
      <c r="T5251" s="43">
        <f ca="1">_xll.BInterpol('Base CDI'!$H$4:$H$28,'Base CDI'!$J$4:$J$29,S5251,"Cubic","Extrapolate=Linear","MultiX=Average","Skip=True","Sort=True")</f>
        <v>13.646146374829</v>
      </c>
      <c r="U5251" s="43">
        <f ca="1">_xll.BInterpol('Base CDI'!$H$4:$H$28,'Base CDI'!$I$4:$I$29,S5251,"Cubic","Extrapolate=Linear","MultiX=Average","Skip=True","Sort=True")</f>
        <v>13.633276333789327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51187</v>
      </c>
      <c r="T5252" s="43">
        <f ca="1">_xll.BInterpol('Base CDI'!$H$4:$H$28,'Base CDI'!$J$4:$J$29,S5252,"Cubic","Extrapolate=Linear","MultiX=Average","Skip=True","Sort=True")</f>
        <v>13.646054719562242</v>
      </c>
      <c r="U5252" s="43">
        <f ca="1">_xll.BInterpol('Base CDI'!$H$4:$H$28,'Base CDI'!$I$4:$I$29,S5252,"Cubic","Extrapolate=Linear","MultiX=Average","Skip=True","Sort=True")</f>
        <v>13.633187414500682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51188</v>
      </c>
      <c r="T5253" s="43">
        <f ca="1">_xll.BInterpol('Base CDI'!$H$4:$H$28,'Base CDI'!$J$4:$J$29,S5253,"Cubic","Extrapolate=Linear","MultiX=Average","Skip=True","Sort=True")</f>
        <v>13.645963064295485</v>
      </c>
      <c r="U5253" s="43">
        <f ca="1">_xll.BInterpol('Base CDI'!$H$4:$H$28,'Base CDI'!$I$4:$I$29,S5253,"Cubic","Extrapolate=Linear","MultiX=Average","Skip=True","Sort=True")</f>
        <v>13.633098495212035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51189</v>
      </c>
      <c r="T5254" s="43">
        <f ca="1">_xll.BInterpol('Base CDI'!$H$4:$H$28,'Base CDI'!$J$4:$J$29,S5254,"Cubic","Extrapolate=Linear","MultiX=Average","Skip=True","Sort=True")</f>
        <v>13.645871409028727</v>
      </c>
      <c r="U5254" s="43">
        <f ca="1">_xll.BInterpol('Base CDI'!$H$4:$H$28,'Base CDI'!$I$4:$I$29,S5254,"Cubic","Extrapolate=Linear","MultiX=Average","Skip=True","Sort=True")</f>
        <v>13.63300957592339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51190</v>
      </c>
      <c r="T5255" s="43">
        <f ca="1">_xll.BInterpol('Base CDI'!$H$4:$H$28,'Base CDI'!$J$4:$J$29,S5255,"Cubic","Extrapolate=Linear","MultiX=Average","Skip=True","Sort=True")</f>
        <v>13.645779753761969</v>
      </c>
      <c r="U5255" s="43">
        <f ca="1">_xll.BInterpol('Base CDI'!$H$4:$H$28,'Base CDI'!$I$4:$I$29,S5255,"Cubic","Extrapolate=Linear","MultiX=Average","Skip=True","Sort=True")</f>
        <v>13.632920656634745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51191</v>
      </c>
      <c r="T5256" s="43">
        <f ca="1">_xll.BInterpol('Base CDI'!$H$4:$H$28,'Base CDI'!$J$4:$J$29,S5256,"Cubic","Extrapolate=Linear","MultiX=Average","Skip=True","Sort=True")</f>
        <v>13.645688098495212</v>
      </c>
      <c r="U5256" s="43">
        <f ca="1">_xll.BInterpol('Base CDI'!$H$4:$H$28,'Base CDI'!$I$4:$I$29,S5256,"Cubic","Extrapolate=Linear","MultiX=Average","Skip=True","Sort=True")</f>
        <v>13.632831737346098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51192</v>
      </c>
      <c r="T5257" s="43">
        <f ca="1">_xll.BInterpol('Base CDI'!$H$4:$H$28,'Base CDI'!$J$4:$J$29,S5257,"Cubic","Extrapolate=Linear","MultiX=Average","Skip=True","Sort=True")</f>
        <v>13.645596443228454</v>
      </c>
      <c r="U5257" s="43">
        <f ca="1">_xll.BInterpol('Base CDI'!$H$4:$H$28,'Base CDI'!$I$4:$I$29,S5257,"Cubic","Extrapolate=Linear","MultiX=Average","Skip=True","Sort=True")</f>
        <v>13.632742818057453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51193</v>
      </c>
      <c r="T5258" s="43">
        <f ca="1">_xll.BInterpol('Base CDI'!$H$4:$H$28,'Base CDI'!$J$4:$J$29,S5258,"Cubic","Extrapolate=Linear","MultiX=Average","Skip=True","Sort=True")</f>
        <v>13.645504787961695</v>
      </c>
      <c r="U5258" s="43">
        <f ca="1">_xll.BInterpol('Base CDI'!$H$4:$H$28,'Base CDI'!$I$4:$I$29,S5258,"Cubic","Extrapolate=Linear","MultiX=Average","Skip=True","Sort=True")</f>
        <v>13.632653898768806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51194</v>
      </c>
      <c r="T5259" s="43">
        <f ca="1">_xll.BInterpol('Base CDI'!$H$4:$H$28,'Base CDI'!$J$4:$J$29,S5259,"Cubic","Extrapolate=Linear","MultiX=Average","Skip=True","Sort=True")</f>
        <v>13.645413132694937</v>
      </c>
      <c r="U5259" s="43">
        <f ca="1">_xll.BInterpol('Base CDI'!$H$4:$H$28,'Base CDI'!$I$4:$I$29,S5259,"Cubic","Extrapolate=Linear","MultiX=Average","Skip=True","Sort=True")</f>
        <v>13.632564979480161</v>
      </c>
    </row>
    <row r="5260" spans="16:21" x14ac:dyDescent="0.25">
      <c r="P5260" s="10">
        <v>42160</v>
      </c>
      <c r="Q5260">
        <v>37.31953</v>
      </c>
      <c r="S5260" s="42">
        <f t="shared" ca="1" si="87"/>
        <v>51195</v>
      </c>
      <c r="T5260" s="43">
        <f ca="1">_xll.BInterpol('Base CDI'!$H$4:$H$28,'Base CDI'!$J$4:$J$29,S5260,"Cubic","Extrapolate=Linear","MultiX=Average","Skip=True","Sort=True")</f>
        <v>13.64532147742818</v>
      </c>
      <c r="U5260" s="43">
        <f ca="1">_xll.BInterpol('Base CDI'!$H$4:$H$28,'Base CDI'!$I$4:$I$29,S5260,"Cubic","Extrapolate=Linear","MultiX=Average","Skip=True","Sort=True")</f>
        <v>13.632476060191516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51196</v>
      </c>
      <c r="T5261" s="43">
        <f ca="1">_xll.BInterpol('Base CDI'!$H$4:$H$28,'Base CDI'!$J$4:$J$29,S5261,"Cubic","Extrapolate=Linear","MultiX=Average","Skip=True","Sort=True")</f>
        <v>13.645229822161422</v>
      </c>
      <c r="U5261" s="43">
        <f ca="1">_xll.BInterpol('Base CDI'!$H$4:$H$28,'Base CDI'!$I$4:$I$29,S5261,"Cubic","Extrapolate=Linear","MultiX=Average","Skip=True","Sort=True")</f>
        <v>13.632387140902869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51197</v>
      </c>
      <c r="T5262" s="43">
        <f ca="1">_xll.BInterpol('Base CDI'!$H$4:$H$28,'Base CDI'!$J$4:$J$29,S5262,"Cubic","Extrapolate=Linear","MultiX=Average","Skip=True","Sort=True")</f>
        <v>13.645138166894665</v>
      </c>
      <c r="U5262" s="43">
        <f ca="1">_xll.BInterpol('Base CDI'!$H$4:$H$28,'Base CDI'!$I$4:$I$29,S5262,"Cubic","Extrapolate=Linear","MultiX=Average","Skip=True","Sort=True")</f>
        <v>13.632298221614224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51198</v>
      </c>
      <c r="T5263" s="43">
        <f ca="1">_xll.BInterpol('Base CDI'!$H$4:$H$28,'Base CDI'!$J$4:$J$29,S5263,"Cubic","Extrapolate=Linear","MultiX=Average","Skip=True","Sort=True")</f>
        <v>13.645046511627907</v>
      </c>
      <c r="U5263" s="43">
        <f ca="1">_xll.BInterpol('Base CDI'!$H$4:$H$28,'Base CDI'!$I$4:$I$29,S5263,"Cubic","Extrapolate=Linear","MultiX=Average","Skip=True","Sort=True")</f>
        <v>13.632209302325579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51199</v>
      </c>
      <c r="T5264" s="43">
        <f ca="1">_xll.BInterpol('Base CDI'!$H$4:$H$28,'Base CDI'!$J$4:$J$29,S5264,"Cubic","Extrapolate=Linear","MultiX=Average","Skip=True","Sort=True")</f>
        <v>13.644954856361148</v>
      </c>
      <c r="U5264" s="43">
        <f ca="1">_xll.BInterpol('Base CDI'!$H$4:$H$28,'Base CDI'!$I$4:$I$29,S5264,"Cubic","Extrapolate=Linear","MultiX=Average","Skip=True","Sort=True")</f>
        <v>13.632120383036932</v>
      </c>
    </row>
    <row r="5265" spans="16:21" x14ac:dyDescent="0.25">
      <c r="P5265" s="10">
        <v>42167</v>
      </c>
      <c r="Q5265">
        <v>37.41433</v>
      </c>
      <c r="S5265" s="42">
        <f t="shared" ca="1" si="87"/>
        <v>51200</v>
      </c>
      <c r="T5265" s="43">
        <f ca="1">_xll.BInterpol('Base CDI'!$H$4:$H$28,'Base CDI'!$J$4:$J$29,S5265,"Cubic","Extrapolate=Linear","MultiX=Average","Skip=True","Sort=True")</f>
        <v>13.64486320109439</v>
      </c>
      <c r="U5265" s="43">
        <f ca="1">_xll.BInterpol('Base CDI'!$H$4:$H$28,'Base CDI'!$I$4:$I$29,S5265,"Cubic","Extrapolate=Linear","MultiX=Average","Skip=True","Sort=True")</f>
        <v>13.632031463748287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51201</v>
      </c>
      <c r="T5266" s="43">
        <f ca="1">_xll.BInterpol('Base CDI'!$H$4:$H$28,'Base CDI'!$J$4:$J$29,S5266,"Cubic","Extrapolate=Linear","MultiX=Average","Skip=True","Sort=True")</f>
        <v>13.644771545827632</v>
      </c>
      <c r="U5266" s="43">
        <f ca="1">_xll.BInterpol('Base CDI'!$H$4:$H$28,'Base CDI'!$I$4:$I$29,S5266,"Cubic","Extrapolate=Linear","MultiX=Average","Skip=True","Sort=True")</f>
        <v>13.631942544459642</v>
      </c>
    </row>
    <row r="5267" spans="16:21" x14ac:dyDescent="0.25">
      <c r="P5267" s="10">
        <v>42171</v>
      </c>
      <c r="Q5267">
        <v>37.45232</v>
      </c>
      <c r="S5267" s="42">
        <f t="shared" ca="1" si="87"/>
        <v>51202</v>
      </c>
      <c r="T5267" s="43">
        <f ca="1">_xll.BInterpol('Base CDI'!$H$4:$H$28,'Base CDI'!$J$4:$J$29,S5267,"Cubic","Extrapolate=Linear","MultiX=Average","Skip=True","Sort=True")</f>
        <v>13.644679890560875</v>
      </c>
      <c r="U5267" s="43">
        <f ca="1">_xll.BInterpol('Base CDI'!$H$4:$H$28,'Base CDI'!$I$4:$I$29,S5267,"Cubic","Extrapolate=Linear","MultiX=Average","Skip=True","Sort=True")</f>
        <v>13.631853625170995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51203</v>
      </c>
      <c r="T5268" s="43">
        <f ca="1">_xll.BInterpol('Base CDI'!$H$4:$H$28,'Base CDI'!$J$4:$J$29,S5268,"Cubic","Extrapolate=Linear","MultiX=Average","Skip=True","Sort=True")</f>
        <v>13.644588235294117</v>
      </c>
      <c r="U5268" s="43">
        <f ca="1">_xll.BInterpol('Base CDI'!$H$4:$H$28,'Base CDI'!$I$4:$I$29,S5268,"Cubic","Extrapolate=Linear","MultiX=Average","Skip=True","Sort=True")</f>
        <v>13.63176470588235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51204</v>
      </c>
      <c r="T5269" s="43">
        <f ca="1">_xll.BInterpol('Base CDI'!$H$4:$H$28,'Base CDI'!$J$4:$J$29,S5269,"Cubic","Extrapolate=Linear","MultiX=Average","Skip=True","Sort=True")</f>
        <v>13.64449658002736</v>
      </c>
      <c r="U5269" s="43">
        <f ca="1">_xll.BInterpol('Base CDI'!$H$4:$H$28,'Base CDI'!$I$4:$I$29,S5269,"Cubic","Extrapolate=Linear","MultiX=Average","Skip=True","Sort=True")</f>
        <v>13.631675786593705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51205</v>
      </c>
      <c r="T5270" s="43">
        <f ca="1">_xll.BInterpol('Base CDI'!$H$4:$H$28,'Base CDI'!$J$4:$J$29,S5270,"Cubic","Extrapolate=Linear","MultiX=Average","Skip=True","Sort=True")</f>
        <v>13.6444049247606</v>
      </c>
      <c r="U5270" s="43">
        <f ca="1">_xll.BInterpol('Base CDI'!$H$4:$H$28,'Base CDI'!$I$4:$I$29,S5270,"Cubic","Extrapolate=Linear","MultiX=Average","Skip=True","Sort=True")</f>
        <v>13.631586867305058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51206</v>
      </c>
      <c r="T5271" s="43">
        <f ca="1">_xll.BInterpol('Base CDI'!$H$4:$H$28,'Base CDI'!$J$4:$J$29,S5271,"Cubic","Extrapolate=Linear","MultiX=Average","Skip=True","Sort=True")</f>
        <v>13.644313269493843</v>
      </c>
      <c r="U5271" s="43">
        <f ca="1">_xll.BInterpol('Base CDI'!$H$4:$H$28,'Base CDI'!$I$4:$I$29,S5271,"Cubic","Extrapolate=Linear","MultiX=Average","Skip=True","Sort=True")</f>
        <v>13.631497948016413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51207</v>
      </c>
      <c r="T5272" s="43">
        <f ca="1">_xll.BInterpol('Base CDI'!$H$4:$H$28,'Base CDI'!$J$4:$J$29,S5272,"Cubic","Extrapolate=Linear","MultiX=Average","Skip=True","Sort=True")</f>
        <v>13.644221614227085</v>
      </c>
      <c r="U5272" s="43">
        <f ca="1">_xll.BInterpol('Base CDI'!$H$4:$H$28,'Base CDI'!$I$4:$I$29,S5272,"Cubic","Extrapolate=Linear","MultiX=Average","Skip=True","Sort=True")</f>
        <v>13.631409028727768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51208</v>
      </c>
      <c r="T5273" s="43">
        <f ca="1">_xll.BInterpol('Base CDI'!$H$4:$H$28,'Base CDI'!$J$4:$J$29,S5273,"Cubic","Extrapolate=Linear","MultiX=Average","Skip=True","Sort=True")</f>
        <v>13.644129958960328</v>
      </c>
      <c r="U5273" s="43">
        <f ca="1">_xll.BInterpol('Base CDI'!$H$4:$H$28,'Base CDI'!$I$4:$I$29,S5273,"Cubic","Extrapolate=Linear","MultiX=Average","Skip=True","Sort=True")</f>
        <v>13.631320109439121</v>
      </c>
    </row>
    <row r="5274" spans="16:21" x14ac:dyDescent="0.25">
      <c r="P5274" s="10">
        <v>42180</v>
      </c>
      <c r="Q5274">
        <v>37.58558</v>
      </c>
      <c r="S5274" s="42">
        <f t="shared" ca="1" si="87"/>
        <v>51209</v>
      </c>
      <c r="T5274" s="43">
        <f ca="1">_xll.BInterpol('Base CDI'!$H$4:$H$28,'Base CDI'!$J$4:$J$29,S5274,"Cubic","Extrapolate=Linear","MultiX=Average","Skip=True","Sort=True")</f>
        <v>13.64403830369357</v>
      </c>
      <c r="U5274" s="43">
        <f ca="1">_xll.BInterpol('Base CDI'!$H$4:$H$28,'Base CDI'!$I$4:$I$29,S5274,"Cubic","Extrapolate=Linear","MultiX=Average","Skip=True","Sort=True")</f>
        <v>13.631231190150476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51210</v>
      </c>
      <c r="T5275" s="43">
        <f ca="1">_xll.BInterpol('Base CDI'!$H$4:$H$28,'Base CDI'!$J$4:$J$29,S5275,"Cubic","Extrapolate=Linear","MultiX=Average","Skip=True","Sort=True")</f>
        <v>13.643946648426812</v>
      </c>
      <c r="U5275" s="43">
        <f ca="1">_xll.BInterpol('Base CDI'!$H$4:$H$28,'Base CDI'!$I$4:$I$29,S5275,"Cubic","Extrapolate=Linear","MultiX=Average","Skip=True","Sort=True")</f>
        <v>13.631142270861831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51211</v>
      </c>
      <c r="T5276" s="43">
        <f ca="1">_xll.BInterpol('Base CDI'!$H$4:$H$28,'Base CDI'!$J$4:$J$29,S5276,"Cubic","Extrapolate=Linear","MultiX=Average","Skip=True","Sort=True")</f>
        <v>13.643854993160055</v>
      </c>
      <c r="U5276" s="43">
        <f ca="1">_xll.BInterpol('Base CDI'!$H$4:$H$28,'Base CDI'!$I$4:$I$29,S5276,"Cubic","Extrapolate=Linear","MultiX=Average","Skip=True","Sort=True")</f>
        <v>13.631053351573184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51212</v>
      </c>
      <c r="T5277" s="43">
        <f ca="1">_xll.BInterpol('Base CDI'!$H$4:$H$28,'Base CDI'!$J$4:$J$29,S5277,"Cubic","Extrapolate=Linear","MultiX=Average","Skip=True","Sort=True")</f>
        <v>13.643763337893295</v>
      </c>
      <c r="U5277" s="43">
        <f ca="1">_xll.BInterpol('Base CDI'!$H$4:$H$28,'Base CDI'!$I$4:$I$29,S5277,"Cubic","Extrapolate=Linear","MultiX=Average","Skip=True","Sort=True")</f>
        <v>13.630964432284539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51213</v>
      </c>
      <c r="T5278" s="43">
        <f ca="1">_xll.BInterpol('Base CDI'!$H$4:$H$28,'Base CDI'!$J$4:$J$29,S5278,"Cubic","Extrapolate=Linear","MultiX=Average","Skip=True","Sort=True")</f>
        <v>13.643671682626538</v>
      </c>
      <c r="U5278" s="43">
        <f ca="1">_xll.BInterpol('Base CDI'!$H$4:$H$28,'Base CDI'!$I$4:$I$29,S5278,"Cubic","Extrapolate=Linear","MultiX=Average","Skip=True","Sort=True")</f>
        <v>13.630875512995894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51214</v>
      </c>
      <c r="T5279" s="43">
        <f ca="1">_xll.BInterpol('Base CDI'!$H$4:$H$28,'Base CDI'!$J$4:$J$29,S5279,"Cubic","Extrapolate=Linear","MultiX=Average","Skip=True","Sort=True")</f>
        <v>13.64358002735978</v>
      </c>
      <c r="U5279" s="43">
        <f ca="1">_xll.BInterpol('Base CDI'!$H$4:$H$28,'Base CDI'!$I$4:$I$29,S5279,"Cubic","Extrapolate=Linear","MultiX=Average","Skip=True","Sort=True")</f>
        <v>13.630786593707247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51215</v>
      </c>
      <c r="T5280" s="43">
        <f ca="1">_xll.BInterpol('Base CDI'!$H$4:$H$28,'Base CDI'!$J$4:$J$29,S5280,"Cubic","Extrapolate=Linear","MultiX=Average","Skip=True","Sort=True")</f>
        <v>13.643488372093023</v>
      </c>
      <c r="U5280" s="43">
        <f ca="1">_xll.BInterpol('Base CDI'!$H$4:$H$28,'Base CDI'!$I$4:$I$29,S5280,"Cubic","Extrapolate=Linear","MultiX=Average","Skip=True","Sort=True")</f>
        <v>13.630697674418602</v>
      </c>
    </row>
    <row r="5281" spans="16:21" x14ac:dyDescent="0.25">
      <c r="P5281" s="10">
        <v>42191</v>
      </c>
      <c r="Q5281">
        <v>37.71931</v>
      </c>
      <c r="S5281" s="42">
        <f t="shared" ca="1" si="87"/>
        <v>51216</v>
      </c>
      <c r="T5281" s="43">
        <f ca="1">_xll.BInterpol('Base CDI'!$H$4:$H$28,'Base CDI'!$J$4:$J$29,S5281,"Cubic","Extrapolate=Linear","MultiX=Average","Skip=True","Sort=True")</f>
        <v>13.643396716826265</v>
      </c>
      <c r="U5281" s="43">
        <f ca="1">_xll.BInterpol('Base CDI'!$H$4:$H$28,'Base CDI'!$I$4:$I$29,S5281,"Cubic","Extrapolate=Linear","MultiX=Average","Skip=True","Sort=True")</f>
        <v>13.630608755129956</v>
      </c>
    </row>
    <row r="5282" spans="16:21" x14ac:dyDescent="0.25">
      <c r="P5282" s="10">
        <v>42192</v>
      </c>
      <c r="Q5282">
        <v>37.73845</v>
      </c>
      <c r="S5282" s="42">
        <f t="shared" ca="1" si="87"/>
        <v>51217</v>
      </c>
      <c r="T5282" s="43">
        <f ca="1">_xll.BInterpol('Base CDI'!$H$4:$H$28,'Base CDI'!$J$4:$J$29,S5282,"Cubic","Extrapolate=Linear","MultiX=Average","Skip=True","Sort=True")</f>
        <v>13.643305061559508</v>
      </c>
      <c r="U5282" s="43">
        <f ca="1">_xll.BInterpol('Base CDI'!$H$4:$H$28,'Base CDI'!$I$4:$I$29,S5282,"Cubic","Extrapolate=Linear","MultiX=Average","Skip=True","Sort=True")</f>
        <v>13.63051983584131</v>
      </c>
    </row>
    <row r="5283" spans="16:21" x14ac:dyDescent="0.25">
      <c r="P5283" s="10">
        <v>42193</v>
      </c>
      <c r="Q5283">
        <v>37.75761</v>
      </c>
      <c r="S5283" s="42">
        <f t="shared" ca="1" si="87"/>
        <v>51218</v>
      </c>
      <c r="T5283" s="43">
        <f ca="1">_xll.BInterpol('Base CDI'!$H$4:$H$28,'Base CDI'!$J$4:$J$29,S5283,"Cubic","Extrapolate=Linear","MultiX=Average","Skip=True","Sort=True")</f>
        <v>13.643213406292748</v>
      </c>
      <c r="U5283" s="43">
        <f ca="1">_xll.BInterpol('Base CDI'!$H$4:$H$28,'Base CDI'!$I$4:$I$29,S5283,"Cubic","Extrapolate=Linear","MultiX=Average","Skip=True","Sort=True")</f>
        <v>13.630430916552665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51219</v>
      </c>
      <c r="T5284" s="43">
        <f ca="1">_xll.BInterpol('Base CDI'!$H$4:$H$28,'Base CDI'!$J$4:$J$29,S5284,"Cubic","Extrapolate=Linear","MultiX=Average","Skip=True","Sort=True")</f>
        <v>13.643121751025991</v>
      </c>
      <c r="U5284" s="43">
        <f ca="1">_xll.BInterpol('Base CDI'!$H$4:$H$28,'Base CDI'!$I$4:$I$29,S5284,"Cubic","Extrapolate=Linear","MultiX=Average","Skip=True","Sort=True")</f>
        <v>13.630341997264019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51220</v>
      </c>
      <c r="T5285" s="43">
        <f ca="1">_xll.BInterpol('Base CDI'!$H$4:$H$28,'Base CDI'!$J$4:$J$29,S5285,"Cubic","Extrapolate=Linear","MultiX=Average","Skip=True","Sort=True")</f>
        <v>13.643030095759233</v>
      </c>
      <c r="U5285" s="43">
        <f ca="1">_xll.BInterpol('Base CDI'!$H$4:$H$28,'Base CDI'!$I$4:$I$29,S5285,"Cubic","Extrapolate=Linear","MultiX=Average","Skip=True","Sort=True")</f>
        <v>13.630253077975373</v>
      </c>
    </row>
    <row r="5286" spans="16:21" x14ac:dyDescent="0.25">
      <c r="P5286" s="10">
        <v>42198</v>
      </c>
      <c r="Q5286">
        <v>37.81512</v>
      </c>
      <c r="S5286" s="42">
        <f t="shared" ca="1" si="87"/>
        <v>51221</v>
      </c>
      <c r="T5286" s="43">
        <f ca="1">_xll.BInterpol('Base CDI'!$H$4:$H$28,'Base CDI'!$J$4:$J$29,S5286,"Cubic","Extrapolate=Linear","MultiX=Average","Skip=True","Sort=True")</f>
        <v>13.642938440492475</v>
      </c>
      <c r="U5286" s="43">
        <f ca="1">_xll.BInterpol('Base CDI'!$H$4:$H$28,'Base CDI'!$I$4:$I$29,S5286,"Cubic","Extrapolate=Linear","MultiX=Average","Skip=True","Sort=True")</f>
        <v>13.630164158686728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51222</v>
      </c>
      <c r="T5287" s="43">
        <f ca="1">_xll.BInterpol('Base CDI'!$H$4:$H$28,'Base CDI'!$J$4:$J$29,S5287,"Cubic","Extrapolate=Linear","MultiX=Average","Skip=True","Sort=True")</f>
        <v>13.642846785225718</v>
      </c>
      <c r="U5287" s="43">
        <f ca="1">_xll.BInterpol('Base CDI'!$H$4:$H$28,'Base CDI'!$I$4:$I$29,S5287,"Cubic","Extrapolate=Linear","MultiX=Average","Skip=True","Sort=True")</f>
        <v>13.630075239398082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51223</v>
      </c>
      <c r="T5288" s="43">
        <f ca="1">_xll.BInterpol('Base CDI'!$H$4:$H$28,'Base CDI'!$J$4:$J$29,S5288,"Cubic","Extrapolate=Linear","MultiX=Average","Skip=True","Sort=True")</f>
        <v>13.64275512995896</v>
      </c>
      <c r="U5288" s="43">
        <f ca="1">_xll.BInterpol('Base CDI'!$H$4:$H$28,'Base CDI'!$I$4:$I$29,S5288,"Cubic","Extrapolate=Linear","MultiX=Average","Skip=True","Sort=True")</f>
        <v>13.629986320109436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51224</v>
      </c>
      <c r="T5289" s="43">
        <f ca="1">_xll.BInterpol('Base CDI'!$H$4:$H$28,'Base CDI'!$J$4:$J$29,S5289,"Cubic","Extrapolate=Linear","MultiX=Average","Skip=True","Sort=True")</f>
        <v>13.642663474692201</v>
      </c>
      <c r="U5289" s="43">
        <f ca="1">_xll.BInterpol('Base CDI'!$H$4:$H$28,'Base CDI'!$I$4:$I$29,S5289,"Cubic","Extrapolate=Linear","MultiX=Average","Skip=True","Sort=True")</f>
        <v>13.629897400820791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51225</v>
      </c>
      <c r="T5290" s="43">
        <f ca="1">_xll.BInterpol('Base CDI'!$H$4:$H$28,'Base CDI'!$J$4:$J$29,S5290,"Cubic","Extrapolate=Linear","MultiX=Average","Skip=True","Sort=True")</f>
        <v>13.642571819425443</v>
      </c>
      <c r="U5290" s="43">
        <f ca="1">_xll.BInterpol('Base CDI'!$H$4:$H$28,'Base CDI'!$I$4:$I$29,S5290,"Cubic","Extrapolate=Linear","MultiX=Average","Skip=True","Sort=True")</f>
        <v>13.629808481532145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51226</v>
      </c>
      <c r="T5291" s="43">
        <f ca="1">_xll.BInterpol('Base CDI'!$H$4:$H$28,'Base CDI'!$J$4:$J$29,S5291,"Cubic","Extrapolate=Linear","MultiX=Average","Skip=True","Sort=True")</f>
        <v>13.642480164158686</v>
      </c>
      <c r="U5291" s="43">
        <f ca="1">_xll.BInterpol('Base CDI'!$H$4:$H$28,'Base CDI'!$I$4:$I$29,S5291,"Cubic","Extrapolate=Linear","MultiX=Average","Skip=True","Sort=True")</f>
        <v>13.629719562243499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51227</v>
      </c>
      <c r="T5292" s="43">
        <f ca="1">_xll.BInterpol('Base CDI'!$H$4:$H$28,'Base CDI'!$J$4:$J$29,S5292,"Cubic","Extrapolate=Linear","MultiX=Average","Skip=True","Sort=True")</f>
        <v>13.642388508891928</v>
      </c>
      <c r="U5292" s="43">
        <f ca="1">_xll.BInterpol('Base CDI'!$H$4:$H$28,'Base CDI'!$I$4:$I$29,S5292,"Cubic","Extrapolate=Linear","MultiX=Average","Skip=True","Sort=True")</f>
        <v>13.629630642954854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51228</v>
      </c>
      <c r="T5293" s="43">
        <f ca="1">_xll.BInterpol('Base CDI'!$H$4:$H$28,'Base CDI'!$J$4:$J$29,S5293,"Cubic","Extrapolate=Linear","MultiX=Average","Skip=True","Sort=True")</f>
        <v>13.642296853625171</v>
      </c>
      <c r="U5293" s="43">
        <f ca="1">_xll.BInterpol('Base CDI'!$H$4:$H$28,'Base CDI'!$I$4:$I$29,S5293,"Cubic","Extrapolate=Linear","MultiX=Average","Skip=True","Sort=True")</f>
        <v>13.629541723666208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51229</v>
      </c>
      <c r="T5294" s="43">
        <f ca="1">_xll.BInterpol('Base CDI'!$H$4:$H$28,'Base CDI'!$J$4:$J$29,S5294,"Cubic","Extrapolate=Linear","MultiX=Average","Skip=True","Sort=True")</f>
        <v>13.642205198358413</v>
      </c>
      <c r="U5294" s="43">
        <f ca="1">_xll.BInterpol('Base CDI'!$H$4:$H$28,'Base CDI'!$I$4:$I$29,S5294,"Cubic","Extrapolate=Linear","MultiX=Average","Skip=True","Sort=True")</f>
        <v>13.629452804377562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51230</v>
      </c>
      <c r="T5295" s="43">
        <f ca="1">_xll.BInterpol('Base CDI'!$H$4:$H$28,'Base CDI'!$J$4:$J$29,S5295,"Cubic","Extrapolate=Linear","MultiX=Average","Skip=True","Sort=True")</f>
        <v>13.642113543091654</v>
      </c>
      <c r="U5295" s="43">
        <f ca="1">_xll.BInterpol('Base CDI'!$H$4:$H$28,'Base CDI'!$I$4:$I$29,S5295,"Cubic","Extrapolate=Linear","MultiX=Average","Skip=True","Sort=True")</f>
        <v>13.629363885088917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51231</v>
      </c>
      <c r="T5296" s="43">
        <f ca="1">_xll.BInterpol('Base CDI'!$H$4:$H$28,'Base CDI'!$J$4:$J$29,S5296,"Cubic","Extrapolate=Linear","MultiX=Average","Skip=True","Sort=True")</f>
        <v>13.642021887824896</v>
      </c>
      <c r="U5296" s="43">
        <f ca="1">_xll.BInterpol('Base CDI'!$H$4:$H$28,'Base CDI'!$I$4:$I$29,S5296,"Cubic","Extrapolate=Linear","MultiX=Average","Skip=True","Sort=True")</f>
        <v>13.629274965800271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51232</v>
      </c>
      <c r="T5297" s="43">
        <f ca="1">_xll.BInterpol('Base CDI'!$H$4:$H$28,'Base CDI'!$J$4:$J$29,S5297,"Cubic","Extrapolate=Linear","MultiX=Average","Skip=True","Sort=True")</f>
        <v>13.641930232558138</v>
      </c>
      <c r="U5297" s="43">
        <f ca="1">_xll.BInterpol('Base CDI'!$H$4:$H$28,'Base CDI'!$I$4:$I$29,S5297,"Cubic","Extrapolate=Linear","MultiX=Average","Skip=True","Sort=True")</f>
        <v>13.629186046511625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51233</v>
      </c>
      <c r="T5298" s="43">
        <f ca="1">_xll.BInterpol('Base CDI'!$H$4:$H$28,'Base CDI'!$J$4:$J$29,S5298,"Cubic","Extrapolate=Linear","MultiX=Average","Skip=True","Sort=True")</f>
        <v>13.641838577291381</v>
      </c>
      <c r="U5298" s="43">
        <f ca="1">_xll.BInterpol('Base CDI'!$H$4:$H$28,'Base CDI'!$I$4:$I$29,S5298,"Cubic","Extrapolate=Linear","MultiX=Average","Skip=True","Sort=True")</f>
        <v>13.62909712722298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51234</v>
      </c>
      <c r="T5299" s="43">
        <f ca="1">_xll.BInterpol('Base CDI'!$H$4:$H$28,'Base CDI'!$J$4:$J$29,S5299,"Cubic","Extrapolate=Linear","MultiX=Average","Skip=True","Sort=True")</f>
        <v>13.641746922024623</v>
      </c>
      <c r="U5299" s="43">
        <f ca="1">_xll.BInterpol('Base CDI'!$H$4:$H$28,'Base CDI'!$I$4:$I$29,S5299,"Cubic","Extrapolate=Linear","MultiX=Average","Skip=True","Sort=True")</f>
        <v>13.629008207934334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51235</v>
      </c>
      <c r="T5300" s="43">
        <f ca="1">_xll.BInterpol('Base CDI'!$H$4:$H$28,'Base CDI'!$J$4:$J$29,S5300,"Cubic","Extrapolate=Linear","MultiX=Average","Skip=True","Sort=True")</f>
        <v>13.641655266757866</v>
      </c>
      <c r="U5300" s="43">
        <f ca="1">_xll.BInterpol('Base CDI'!$H$4:$H$28,'Base CDI'!$I$4:$I$29,S5300,"Cubic","Extrapolate=Linear","MultiX=Average","Skip=True","Sort=True")</f>
        <v>13.628919288645688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51236</v>
      </c>
      <c r="T5301" s="43">
        <f ca="1">_xll.BInterpol('Base CDI'!$H$4:$H$28,'Base CDI'!$J$4:$J$29,S5301,"Cubic","Extrapolate=Linear","MultiX=Average","Skip=True","Sort=True")</f>
        <v>13.641563611491108</v>
      </c>
      <c r="U5301" s="43">
        <f ca="1">_xll.BInterpol('Base CDI'!$H$4:$H$28,'Base CDI'!$I$4:$I$29,S5301,"Cubic","Extrapolate=Linear","MultiX=Average","Skip=True","Sort=True")</f>
        <v>13.628830369357042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51237</v>
      </c>
      <c r="T5302" s="43">
        <f ca="1">_xll.BInterpol('Base CDI'!$H$4:$H$28,'Base CDI'!$J$4:$J$29,S5302,"Cubic","Extrapolate=Linear","MultiX=Average","Skip=True","Sort=True")</f>
        <v>13.641471956224349</v>
      </c>
      <c r="U5302" s="43">
        <f ca="1">_xll.BInterpol('Base CDI'!$H$4:$H$28,'Base CDI'!$I$4:$I$29,S5302,"Cubic","Extrapolate=Linear","MultiX=Average","Skip=True","Sort=True")</f>
        <v>13.628741450068397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51238</v>
      </c>
      <c r="T5303" s="43">
        <f ca="1">_xll.BInterpol('Base CDI'!$H$4:$H$28,'Base CDI'!$J$4:$J$29,S5303,"Cubic","Extrapolate=Linear","MultiX=Average","Skip=True","Sort=True")</f>
        <v>13.641380300957591</v>
      </c>
      <c r="U5303" s="43">
        <f ca="1">_xll.BInterpol('Base CDI'!$H$4:$H$28,'Base CDI'!$I$4:$I$29,S5303,"Cubic","Extrapolate=Linear","MultiX=Average","Skip=True","Sort=True")</f>
        <v>13.628652530779751</v>
      </c>
    </row>
    <row r="5304" spans="16:21" x14ac:dyDescent="0.25">
      <c r="P5304" s="10">
        <v>42222</v>
      </c>
      <c r="Q5304">
        <v>38.16534</v>
      </c>
      <c r="S5304" s="42">
        <f t="shared" ca="1" si="87"/>
        <v>51239</v>
      </c>
      <c r="T5304" s="43">
        <f ca="1">_xll.BInterpol('Base CDI'!$H$4:$H$28,'Base CDI'!$J$4:$J$29,S5304,"Cubic","Extrapolate=Linear","MultiX=Average","Skip=True","Sort=True")</f>
        <v>13.641288645690834</v>
      </c>
      <c r="U5304" s="43">
        <f ca="1">_xll.BInterpol('Base CDI'!$H$4:$H$28,'Base CDI'!$I$4:$I$29,S5304,"Cubic","Extrapolate=Linear","MultiX=Average","Skip=True","Sort=True")</f>
        <v>13.628563611491105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51240</v>
      </c>
      <c r="T5305" s="43">
        <f ca="1">_xll.BInterpol('Base CDI'!$H$4:$H$28,'Base CDI'!$J$4:$J$29,S5305,"Cubic","Extrapolate=Linear","MultiX=Average","Skip=True","Sort=True")</f>
        <v>13.641196990424076</v>
      </c>
      <c r="U5305" s="43">
        <f ca="1">_xll.BInterpol('Base CDI'!$H$4:$H$28,'Base CDI'!$I$4:$I$29,S5305,"Cubic","Extrapolate=Linear","MultiX=Average","Skip=True","Sort=True")</f>
        <v>13.62847469220246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51241</v>
      </c>
      <c r="T5306" s="43">
        <f ca="1">_xll.BInterpol('Base CDI'!$H$4:$H$28,'Base CDI'!$J$4:$J$29,S5306,"Cubic","Extrapolate=Linear","MultiX=Average","Skip=True","Sort=True")</f>
        <v>13.641105335157318</v>
      </c>
      <c r="U5306" s="43">
        <f ca="1">_xll.BInterpol('Base CDI'!$H$4:$H$28,'Base CDI'!$I$4:$I$29,S5306,"Cubic","Extrapolate=Linear","MultiX=Average","Skip=True","Sort=True")</f>
        <v>13.628385772913814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51242</v>
      </c>
      <c r="T5307" s="43">
        <f ca="1">_xll.BInterpol('Base CDI'!$H$4:$H$28,'Base CDI'!$J$4:$J$29,S5307,"Cubic","Extrapolate=Linear","MultiX=Average","Skip=True","Sort=True")</f>
        <v>13.641013679890561</v>
      </c>
      <c r="U5307" s="43">
        <f ca="1">_xll.BInterpol('Base CDI'!$H$4:$H$28,'Base CDI'!$I$4:$I$29,S5307,"Cubic","Extrapolate=Linear","MultiX=Average","Skip=True","Sort=True")</f>
        <v>13.628296853625168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51243</v>
      </c>
      <c r="T5308" s="43">
        <f ca="1">_xll.BInterpol('Base CDI'!$H$4:$H$28,'Base CDI'!$J$4:$J$29,S5308,"Cubic","Extrapolate=Linear","MultiX=Average","Skip=True","Sort=True")</f>
        <v>13.640922024623801</v>
      </c>
      <c r="U5308" s="43">
        <f ca="1">_xll.BInterpol('Base CDI'!$H$4:$H$28,'Base CDI'!$I$4:$I$29,S5308,"Cubic","Extrapolate=Linear","MultiX=Average","Skip=True","Sort=True")</f>
        <v>13.628207934336523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51244</v>
      </c>
      <c r="T5309" s="43">
        <f ca="1">_xll.BInterpol('Base CDI'!$H$4:$H$28,'Base CDI'!$J$4:$J$29,S5309,"Cubic","Extrapolate=Linear","MultiX=Average","Skip=True","Sort=True")</f>
        <v>13.640830369357044</v>
      </c>
      <c r="U5309" s="43">
        <f ca="1">_xll.BInterpol('Base CDI'!$H$4:$H$28,'Base CDI'!$I$4:$I$29,S5309,"Cubic","Extrapolate=Linear","MultiX=Average","Skip=True","Sort=True")</f>
        <v>13.628119015047877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51245</v>
      </c>
      <c r="T5310" s="43">
        <f ca="1">_xll.BInterpol('Base CDI'!$H$4:$H$28,'Base CDI'!$J$4:$J$29,S5310,"Cubic","Extrapolate=Linear","MultiX=Average","Skip=True","Sort=True")</f>
        <v>13.640738714090286</v>
      </c>
      <c r="U5310" s="43">
        <f ca="1">_xll.BInterpol('Base CDI'!$H$4:$H$28,'Base CDI'!$I$4:$I$29,S5310,"Cubic","Extrapolate=Linear","MultiX=Average","Skip=True","Sort=True")</f>
        <v>13.628030095759231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51246</v>
      </c>
      <c r="T5311" s="43">
        <f ca="1">_xll.BInterpol('Base CDI'!$H$4:$H$28,'Base CDI'!$J$4:$J$29,S5311,"Cubic","Extrapolate=Linear","MultiX=Average","Skip=True","Sort=True")</f>
        <v>13.640647058823529</v>
      </c>
      <c r="U5311" s="43">
        <f ca="1">_xll.BInterpol('Base CDI'!$H$4:$H$28,'Base CDI'!$I$4:$I$29,S5311,"Cubic","Extrapolate=Linear","MultiX=Average","Skip=True","Sort=True")</f>
        <v>13.627941176470586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51247</v>
      </c>
      <c r="T5312" s="43">
        <f ca="1">_xll.BInterpol('Base CDI'!$H$4:$H$28,'Base CDI'!$J$4:$J$29,S5312,"Cubic","Extrapolate=Linear","MultiX=Average","Skip=True","Sort=True")</f>
        <v>13.640555403556771</v>
      </c>
      <c r="U5312" s="43">
        <f ca="1">_xll.BInterpol('Base CDI'!$H$4:$H$28,'Base CDI'!$I$4:$I$29,S5312,"Cubic","Extrapolate=Linear","MultiX=Average","Skip=True","Sort=True")</f>
        <v>13.62785225718194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51248</v>
      </c>
      <c r="T5313" s="43">
        <f ca="1">_xll.BInterpol('Base CDI'!$H$4:$H$28,'Base CDI'!$J$4:$J$29,S5313,"Cubic","Extrapolate=Linear","MultiX=Average","Skip=True","Sort=True")</f>
        <v>13.640463748290014</v>
      </c>
      <c r="U5313" s="43">
        <f ca="1">_xll.BInterpol('Base CDI'!$H$4:$H$28,'Base CDI'!$I$4:$I$29,S5313,"Cubic","Extrapolate=Linear","MultiX=Average","Skip=True","Sort=True")</f>
        <v>13.627763337893294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51249</v>
      </c>
      <c r="T5314" s="43">
        <f ca="1">_xll.BInterpol('Base CDI'!$H$4:$H$28,'Base CDI'!$J$4:$J$29,S5314,"Cubic","Extrapolate=Linear","MultiX=Average","Skip=True","Sort=True")</f>
        <v>13.640372093023254</v>
      </c>
      <c r="U5314" s="43">
        <f ca="1">_xll.BInterpol('Base CDI'!$H$4:$H$28,'Base CDI'!$I$4:$I$29,S5314,"Cubic","Extrapolate=Linear","MultiX=Average","Skip=True","Sort=True")</f>
        <v>13.627674418604649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51250</v>
      </c>
      <c r="T5315" s="43">
        <f ca="1">_xll.BInterpol('Base CDI'!$H$4:$H$28,'Base CDI'!$J$4:$J$29,S5315,"Cubic","Extrapolate=Linear","MultiX=Average","Skip=True","Sort=True")</f>
        <v>13.640280437756497</v>
      </c>
      <c r="U5315" s="43">
        <f ca="1">_xll.BInterpol('Base CDI'!$H$4:$H$28,'Base CDI'!$I$4:$I$29,S5315,"Cubic","Extrapolate=Linear","MultiX=Average","Skip=True","Sort=True")</f>
        <v>13.627585499316003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51251</v>
      </c>
      <c r="T5316" s="43">
        <f ca="1">_xll.BInterpol('Base CDI'!$H$4:$H$28,'Base CDI'!$J$4:$J$29,S5316,"Cubic","Extrapolate=Linear","MultiX=Average","Skip=True","Sort=True")</f>
        <v>13.640188782489739</v>
      </c>
      <c r="U5316" s="43">
        <f ca="1">_xll.BInterpol('Base CDI'!$H$4:$H$28,'Base CDI'!$I$4:$I$29,S5316,"Cubic","Extrapolate=Linear","MultiX=Average","Skip=True","Sort=True")</f>
        <v>13.627496580027357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51252</v>
      </c>
      <c r="T5317" s="43">
        <f ca="1">_xll.BInterpol('Base CDI'!$H$4:$H$28,'Base CDI'!$J$4:$J$29,S5317,"Cubic","Extrapolate=Linear","MultiX=Average","Skip=True","Sort=True")</f>
        <v>13.640097127222981</v>
      </c>
      <c r="U5317" s="43">
        <f ca="1">_xll.BInterpol('Base CDI'!$H$4:$H$28,'Base CDI'!$I$4:$I$29,S5317,"Cubic","Extrapolate=Linear","MultiX=Average","Skip=True","Sort=True")</f>
        <v>13.627407660738712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51253</v>
      </c>
      <c r="T5318" s="43">
        <f ca="1">_xll.BInterpol('Base CDI'!$H$4:$H$28,'Base CDI'!$J$4:$J$29,S5318,"Cubic","Extrapolate=Linear","MultiX=Average","Skip=True","Sort=True")</f>
        <v>13.640005471956224</v>
      </c>
      <c r="U5318" s="43">
        <f ca="1">_xll.BInterpol('Base CDI'!$H$4:$H$28,'Base CDI'!$I$4:$I$29,S5318,"Cubic","Extrapolate=Linear","MultiX=Average","Skip=True","Sort=True")</f>
        <v>13.627318741450066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51254</v>
      </c>
      <c r="T5319" s="43">
        <f ca="1">_xll.BInterpol('Base CDI'!$H$4:$H$28,'Base CDI'!$J$4:$J$29,S5319,"Cubic","Extrapolate=Linear","MultiX=Average","Skip=True","Sort=True")</f>
        <v>13.639913816689466</v>
      </c>
      <c r="U5319" s="43">
        <f ca="1">_xll.BInterpol('Base CDI'!$H$4:$H$28,'Base CDI'!$I$4:$I$29,S5319,"Cubic","Extrapolate=Linear","MultiX=Average","Skip=True","Sort=True")</f>
        <v>13.62722982216142</v>
      </c>
    </row>
    <row r="5320" spans="16:21" x14ac:dyDescent="0.25">
      <c r="P5320" s="10">
        <v>42244</v>
      </c>
      <c r="Q5320">
        <v>38.48695</v>
      </c>
      <c r="S5320" s="42">
        <f t="shared" ca="1" si="87"/>
        <v>51255</v>
      </c>
      <c r="T5320" s="43">
        <f ca="1">_xll.BInterpol('Base CDI'!$H$4:$H$28,'Base CDI'!$J$4:$J$29,S5320,"Cubic","Extrapolate=Linear","MultiX=Average","Skip=True","Sort=True")</f>
        <v>13.639822161422709</v>
      </c>
      <c r="U5320" s="43">
        <f ca="1">_xll.BInterpol('Base CDI'!$H$4:$H$28,'Base CDI'!$I$4:$I$29,S5320,"Cubic","Extrapolate=Linear","MultiX=Average","Skip=True","Sort=True")</f>
        <v>13.627140902872775</v>
      </c>
    </row>
    <row r="5321" spans="16:21" x14ac:dyDescent="0.25">
      <c r="P5321" s="10">
        <v>42247</v>
      </c>
      <c r="Q5321">
        <v>38.50714</v>
      </c>
      <c r="S5321" s="42">
        <f t="shared" ca="1" si="87"/>
        <v>51256</v>
      </c>
      <c r="T5321" s="43">
        <f ca="1">_xll.BInterpol('Base CDI'!$H$4:$H$28,'Base CDI'!$J$4:$J$29,S5321,"Cubic","Extrapolate=Linear","MultiX=Average","Skip=True","Sort=True")</f>
        <v>13.639730506155949</v>
      </c>
      <c r="U5321" s="43">
        <f ca="1">_xll.BInterpol('Base CDI'!$H$4:$H$28,'Base CDI'!$I$4:$I$29,S5321,"Cubic","Extrapolate=Linear","MultiX=Average","Skip=True","Sort=True")</f>
        <v>13.62705198358413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51257</v>
      </c>
      <c r="T5322" s="43">
        <f ca="1">_xll.BInterpol('Base CDI'!$H$4:$H$28,'Base CDI'!$J$4:$J$29,S5322,"Cubic","Extrapolate=Linear","MultiX=Average","Skip=True","Sort=True")</f>
        <v>13.639638850889192</v>
      </c>
      <c r="U5322" s="43">
        <f ca="1">_xll.BInterpol('Base CDI'!$H$4:$H$28,'Base CDI'!$I$4:$I$29,S5322,"Cubic","Extrapolate=Linear","MultiX=Average","Skip=True","Sort=True")</f>
        <v>13.626963064295483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51258</v>
      </c>
      <c r="T5323" s="43">
        <f ca="1">_xll.BInterpol('Base CDI'!$H$4:$H$28,'Base CDI'!$J$4:$J$29,S5323,"Cubic","Extrapolate=Linear","MultiX=Average","Skip=True","Sort=True")</f>
        <v>13.639547195622434</v>
      </c>
      <c r="U5323" s="43">
        <f ca="1">_xll.BInterpol('Base CDI'!$H$4:$H$28,'Base CDI'!$I$4:$I$29,S5323,"Cubic","Extrapolate=Linear","MultiX=Average","Skip=True","Sort=True")</f>
        <v>13.626874145006838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51259</v>
      </c>
      <c r="T5324" s="43">
        <f ca="1">_xll.BInterpol('Base CDI'!$H$4:$H$28,'Base CDI'!$J$4:$J$29,S5324,"Cubic","Extrapolate=Linear","MultiX=Average","Skip=True","Sort=True")</f>
        <v>13.639455540355677</v>
      </c>
      <c r="U5324" s="43">
        <f ca="1">_xll.BInterpol('Base CDI'!$H$4:$H$28,'Base CDI'!$I$4:$I$29,S5324,"Cubic","Extrapolate=Linear","MultiX=Average","Skip=True","Sort=True")</f>
        <v>13.626785225718191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51260</v>
      </c>
      <c r="T5325" s="43">
        <f ca="1">_xll.BInterpol('Base CDI'!$H$4:$H$28,'Base CDI'!$J$4:$J$29,S5325,"Cubic","Extrapolate=Linear","MultiX=Average","Skip=True","Sort=True")</f>
        <v>13.639363885088919</v>
      </c>
      <c r="U5325" s="43">
        <f ca="1">_xll.BInterpol('Base CDI'!$H$4:$H$28,'Base CDI'!$I$4:$I$29,S5325,"Cubic","Extrapolate=Linear","MultiX=Average","Skip=True","Sort=True")</f>
        <v>13.626696306429546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51261</v>
      </c>
      <c r="T5326" s="43">
        <f ca="1">_xll.BInterpol('Base CDI'!$H$4:$H$28,'Base CDI'!$J$4:$J$29,S5326,"Cubic","Extrapolate=Linear","MultiX=Average","Skip=True","Sort=True")</f>
        <v>13.639272229822161</v>
      </c>
      <c r="U5326" s="43">
        <f ca="1">_xll.BInterpol('Base CDI'!$H$4:$H$28,'Base CDI'!$I$4:$I$29,S5326,"Cubic","Extrapolate=Linear","MultiX=Average","Skip=True","Sort=True")</f>
        <v>13.626607387140901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51262</v>
      </c>
      <c r="T5327" s="43">
        <f ca="1">_xll.BInterpol('Base CDI'!$H$4:$H$28,'Base CDI'!$J$4:$J$29,S5327,"Cubic","Extrapolate=Linear","MultiX=Average","Skip=True","Sort=True")</f>
        <v>13.639180574555402</v>
      </c>
      <c r="U5327" s="43">
        <f ca="1">_xll.BInterpol('Base CDI'!$H$4:$H$28,'Base CDI'!$I$4:$I$29,S5327,"Cubic","Extrapolate=Linear","MultiX=Average","Skip=True","Sort=True")</f>
        <v>13.626518467852254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51263</v>
      </c>
      <c r="T5328" s="43">
        <f ca="1">_xll.BInterpol('Base CDI'!$H$4:$H$28,'Base CDI'!$J$4:$J$29,S5328,"Cubic","Extrapolate=Linear","MultiX=Average","Skip=True","Sort=True")</f>
        <v>13.639088919288644</v>
      </c>
      <c r="U5328" s="43">
        <f ca="1">_xll.BInterpol('Base CDI'!$H$4:$H$28,'Base CDI'!$I$4:$I$29,S5328,"Cubic","Extrapolate=Linear","MultiX=Average","Skip=True","Sort=True")</f>
        <v>13.626429548563609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51264</v>
      </c>
      <c r="T5329" s="43">
        <f ca="1">_xll.BInterpol('Base CDI'!$H$4:$H$28,'Base CDI'!$J$4:$J$29,S5329,"Cubic","Extrapolate=Linear","MultiX=Average","Skip=True","Sort=True")</f>
        <v>13.638997264021887</v>
      </c>
      <c r="U5329" s="43">
        <f ca="1">_xll.BInterpol('Base CDI'!$H$4:$H$28,'Base CDI'!$I$4:$I$29,S5329,"Cubic","Extrapolate=Linear","MultiX=Average","Skip=True","Sort=True")</f>
        <v>13.626340629274964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51265</v>
      </c>
      <c r="T5330" s="43">
        <f ca="1">_xll.BInterpol('Base CDI'!$H$4:$H$28,'Base CDI'!$J$4:$J$29,S5330,"Cubic","Extrapolate=Linear","MultiX=Average","Skip=True","Sort=True")</f>
        <v>13.638905608755129</v>
      </c>
      <c r="U5330" s="43">
        <f ca="1">_xll.BInterpol('Base CDI'!$H$4:$H$28,'Base CDI'!$I$4:$I$29,S5330,"Cubic","Extrapolate=Linear","MultiX=Average","Skip=True","Sort=True")</f>
        <v>13.626251709986317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51266</v>
      </c>
      <c r="T5331" s="43">
        <f ca="1">_xll.BInterpol('Base CDI'!$H$4:$H$28,'Base CDI'!$J$4:$J$29,S5331,"Cubic","Extrapolate=Linear","MultiX=Average","Skip=True","Sort=True")</f>
        <v>13.638813953488372</v>
      </c>
      <c r="U5331" s="43">
        <f ca="1">_xll.BInterpol('Base CDI'!$H$4:$H$28,'Base CDI'!$I$4:$I$29,S5331,"Cubic","Extrapolate=Linear","MultiX=Average","Skip=True","Sort=True")</f>
        <v>13.626162790697672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51267</v>
      </c>
      <c r="T5332" s="43">
        <f ca="1">_xll.BInterpol('Base CDI'!$H$4:$H$28,'Base CDI'!$J$4:$J$29,S5332,"Cubic","Extrapolate=Linear","MultiX=Average","Skip=True","Sort=True")</f>
        <v>13.638722298221614</v>
      </c>
      <c r="U5332" s="43">
        <f ca="1">_xll.BInterpol('Base CDI'!$H$4:$H$28,'Base CDI'!$I$4:$I$29,S5332,"Cubic","Extrapolate=Linear","MultiX=Average","Skip=True","Sort=True")</f>
        <v>13.626073871409027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51268</v>
      </c>
      <c r="T5333" s="43">
        <f ca="1">_xll.BInterpol('Base CDI'!$H$4:$H$28,'Base CDI'!$J$4:$J$29,S5333,"Cubic","Extrapolate=Linear","MultiX=Average","Skip=True","Sort=True")</f>
        <v>13.638630642954855</v>
      </c>
      <c r="U5333" s="43">
        <f ca="1">_xll.BInterpol('Base CDI'!$H$4:$H$28,'Base CDI'!$I$4:$I$29,S5333,"Cubic","Extrapolate=Linear","MultiX=Average","Skip=True","Sort=True")</f>
        <v>13.62598495212038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51269</v>
      </c>
      <c r="T5334" s="43">
        <f ca="1">_xll.BInterpol('Base CDI'!$H$4:$H$28,'Base CDI'!$J$4:$J$29,S5334,"Cubic","Extrapolate=Linear","MultiX=Average","Skip=True","Sort=True")</f>
        <v>13.638538987688097</v>
      </c>
      <c r="U5334" s="43">
        <f ca="1">_xll.BInterpol('Base CDI'!$H$4:$H$28,'Base CDI'!$I$4:$I$29,S5334,"Cubic","Extrapolate=Linear","MultiX=Average","Skip=True","Sort=True")</f>
        <v>13.625896032831735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51270</v>
      </c>
      <c r="T5335" s="43">
        <f ca="1">_xll.BInterpol('Base CDI'!$H$4:$H$28,'Base CDI'!$J$4:$J$29,S5335,"Cubic","Extrapolate=Linear","MultiX=Average","Skip=True","Sort=True")</f>
        <v>13.63844733242134</v>
      </c>
      <c r="U5335" s="43">
        <f ca="1">_xll.BInterpol('Base CDI'!$H$4:$H$28,'Base CDI'!$I$4:$I$29,S5335,"Cubic","Extrapolate=Linear","MultiX=Average","Skip=True","Sort=True")</f>
        <v>13.62580711354309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51271</v>
      </c>
      <c r="T5336" s="43">
        <f ca="1">_xll.BInterpol('Base CDI'!$H$4:$H$28,'Base CDI'!$J$4:$J$29,S5336,"Cubic","Extrapolate=Linear","MultiX=Average","Skip=True","Sort=True")</f>
        <v>13.638355677154582</v>
      </c>
      <c r="U5336" s="43">
        <f ca="1">_xll.BInterpol('Base CDI'!$H$4:$H$28,'Base CDI'!$I$4:$I$29,S5336,"Cubic","Extrapolate=Linear","MultiX=Average","Skip=True","Sort=True")</f>
        <v>13.625718194254443</v>
      </c>
    </row>
    <row r="5337" spans="16:21" x14ac:dyDescent="0.25">
      <c r="P5337" s="10">
        <v>42270</v>
      </c>
      <c r="Q5337">
        <v>38.83164</v>
      </c>
      <c r="S5337" s="42">
        <f t="shared" ca="1" si="88"/>
        <v>51272</v>
      </c>
      <c r="T5337" s="43">
        <f ca="1">_xll.BInterpol('Base CDI'!$H$4:$H$28,'Base CDI'!$J$4:$J$29,S5337,"Cubic","Extrapolate=Linear","MultiX=Average","Skip=True","Sort=True")</f>
        <v>13.638264021887824</v>
      </c>
      <c r="U5337" s="43">
        <f ca="1">_xll.BInterpol('Base CDI'!$H$4:$H$28,'Base CDI'!$I$4:$I$29,S5337,"Cubic","Extrapolate=Linear","MultiX=Average","Skip=True","Sort=True")</f>
        <v>13.625629274965798</v>
      </c>
    </row>
    <row r="5338" spans="16:21" x14ac:dyDescent="0.25">
      <c r="P5338" s="10">
        <v>42271</v>
      </c>
      <c r="Q5338">
        <v>38.85201</v>
      </c>
      <c r="S5338" s="42">
        <f t="shared" ca="1" si="88"/>
        <v>51273</v>
      </c>
      <c r="T5338" s="43">
        <f ca="1">_xll.BInterpol('Base CDI'!$H$4:$H$28,'Base CDI'!$J$4:$J$29,S5338,"Cubic","Extrapolate=Linear","MultiX=Average","Skip=True","Sort=True")</f>
        <v>13.638172366621067</v>
      </c>
      <c r="U5338" s="43">
        <f ca="1">_xll.BInterpol('Base CDI'!$H$4:$H$28,'Base CDI'!$I$4:$I$29,S5338,"Cubic","Extrapolate=Linear","MultiX=Average","Skip=True","Sort=True")</f>
        <v>13.625540355677153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51274</v>
      </c>
      <c r="T5339" s="43">
        <f ca="1">_xll.BInterpol('Base CDI'!$H$4:$H$28,'Base CDI'!$J$4:$J$29,S5339,"Cubic","Extrapolate=Linear","MultiX=Average","Skip=True","Sort=True")</f>
        <v>13.638080711354307</v>
      </c>
      <c r="U5339" s="43">
        <f ca="1">_xll.BInterpol('Base CDI'!$H$4:$H$28,'Base CDI'!$I$4:$I$29,S5339,"Cubic","Extrapolate=Linear","MultiX=Average","Skip=True","Sort=True")</f>
        <v>13.625451436388506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51275</v>
      </c>
      <c r="T5340" s="43">
        <f ca="1">_xll.BInterpol('Base CDI'!$H$4:$H$28,'Base CDI'!$J$4:$J$29,S5340,"Cubic","Extrapolate=Linear","MultiX=Average","Skip=True","Sort=True")</f>
        <v>13.63798905608755</v>
      </c>
      <c r="U5340" s="43">
        <f ca="1">_xll.BInterpol('Base CDI'!$H$4:$H$28,'Base CDI'!$I$4:$I$29,S5340,"Cubic","Extrapolate=Linear","MultiX=Average","Skip=True","Sort=True")</f>
        <v>13.625362517099861</v>
      </c>
    </row>
    <row r="5341" spans="16:21" x14ac:dyDescent="0.25">
      <c r="P5341" s="10">
        <v>42276</v>
      </c>
      <c r="Q5341">
        <v>38.91319</v>
      </c>
      <c r="S5341" s="42">
        <f t="shared" ca="1" si="88"/>
        <v>51276</v>
      </c>
      <c r="T5341" s="43">
        <f ca="1">_xll.BInterpol('Base CDI'!$H$4:$H$28,'Base CDI'!$J$4:$J$29,S5341,"Cubic","Extrapolate=Linear","MultiX=Average","Skip=True","Sort=True")</f>
        <v>13.637897400820792</v>
      </c>
      <c r="U5341" s="43">
        <f ca="1">_xll.BInterpol('Base CDI'!$H$4:$H$28,'Base CDI'!$I$4:$I$29,S5341,"Cubic","Extrapolate=Linear","MultiX=Average","Skip=True","Sort=True")</f>
        <v>13.625273597811216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51277</v>
      </c>
      <c r="T5342" s="43">
        <f ca="1">_xll.BInterpol('Base CDI'!$H$4:$H$28,'Base CDI'!$J$4:$J$29,S5342,"Cubic","Extrapolate=Linear","MultiX=Average","Skip=True","Sort=True")</f>
        <v>13.637805745554035</v>
      </c>
      <c r="U5342" s="43">
        <f ca="1">_xll.BInterpol('Base CDI'!$H$4:$H$28,'Base CDI'!$I$4:$I$29,S5342,"Cubic","Extrapolate=Linear","MultiX=Average","Skip=True","Sort=True")</f>
        <v>13.625184678522569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51278</v>
      </c>
      <c r="T5343" s="43">
        <f ca="1">_xll.BInterpol('Base CDI'!$H$4:$H$28,'Base CDI'!$J$4:$J$29,S5343,"Cubic","Extrapolate=Linear","MultiX=Average","Skip=True","Sort=True")</f>
        <v>13.637714090287277</v>
      </c>
      <c r="U5343" s="43">
        <f ca="1">_xll.BInterpol('Base CDI'!$H$4:$H$28,'Base CDI'!$I$4:$I$29,S5343,"Cubic","Extrapolate=Linear","MultiX=Average","Skip=True","Sort=True")</f>
        <v>13.625095759233924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51279</v>
      </c>
      <c r="T5344" s="43">
        <f ca="1">_xll.BInterpol('Base CDI'!$H$4:$H$28,'Base CDI'!$J$4:$J$29,S5344,"Cubic","Extrapolate=Linear","MultiX=Average","Skip=True","Sort=True")</f>
        <v>13.63762243502052</v>
      </c>
      <c r="U5344" s="43">
        <f ca="1">_xll.BInterpol('Base CDI'!$H$4:$H$28,'Base CDI'!$I$4:$I$29,S5344,"Cubic","Extrapolate=Linear","MultiX=Average","Skip=True","Sort=True")</f>
        <v>13.625006839945277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51280</v>
      </c>
      <c r="T5345" s="43">
        <f ca="1">_xll.BInterpol('Base CDI'!$H$4:$H$28,'Base CDI'!$J$4:$J$29,S5345,"Cubic","Extrapolate=Linear","MultiX=Average","Skip=True","Sort=True")</f>
        <v>13.637530779753762</v>
      </c>
      <c r="U5345" s="43">
        <f ca="1">_xll.BInterpol('Base CDI'!$H$4:$H$28,'Base CDI'!$I$4:$I$29,S5345,"Cubic","Extrapolate=Linear","MultiX=Average","Skip=True","Sort=True")</f>
        <v>13.624917920656632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51281</v>
      </c>
      <c r="T5346" s="43">
        <f ca="1">_xll.BInterpol('Base CDI'!$H$4:$H$28,'Base CDI'!$J$4:$J$29,S5346,"Cubic","Extrapolate=Linear","MultiX=Average","Skip=True","Sort=True")</f>
        <v>13.637439124487003</v>
      </c>
      <c r="U5346" s="43">
        <f ca="1">_xll.BInterpol('Base CDI'!$H$4:$H$28,'Base CDI'!$I$4:$I$29,S5346,"Cubic","Extrapolate=Linear","MultiX=Average","Skip=True","Sort=True")</f>
        <v>13.624829001367987</v>
      </c>
    </row>
    <row r="5347" spans="16:21" x14ac:dyDescent="0.25">
      <c r="P5347" s="10">
        <v>42284</v>
      </c>
      <c r="Q5347">
        <v>39.03584</v>
      </c>
      <c r="S5347" s="42">
        <f t="shared" ca="1" si="88"/>
        <v>51282</v>
      </c>
      <c r="T5347" s="43">
        <f ca="1">_xll.BInterpol('Base CDI'!$H$4:$H$28,'Base CDI'!$J$4:$J$29,S5347,"Cubic","Extrapolate=Linear","MultiX=Average","Skip=True","Sort=True")</f>
        <v>13.637347469220245</v>
      </c>
      <c r="U5347" s="43">
        <f ca="1">_xll.BInterpol('Base CDI'!$H$4:$H$28,'Base CDI'!$I$4:$I$29,S5347,"Cubic","Extrapolate=Linear","MultiX=Average","Skip=True","Sort=True")</f>
        <v>13.62474008207934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51283</v>
      </c>
      <c r="T5348" s="43">
        <f ca="1">_xll.BInterpol('Base CDI'!$H$4:$H$28,'Base CDI'!$J$4:$J$29,S5348,"Cubic","Extrapolate=Linear","MultiX=Average","Skip=True","Sort=True")</f>
        <v>13.637255813953487</v>
      </c>
      <c r="U5348" s="43">
        <f ca="1">_xll.BInterpol('Base CDI'!$H$4:$H$28,'Base CDI'!$I$4:$I$29,S5348,"Cubic","Extrapolate=Linear","MultiX=Average","Skip=True","Sort=True")</f>
        <v>13.624651162790695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51284</v>
      </c>
      <c r="T5349" s="43">
        <f ca="1">_xll.BInterpol('Base CDI'!$H$4:$H$28,'Base CDI'!$J$4:$J$29,S5349,"Cubic","Extrapolate=Linear","MultiX=Average","Skip=True","Sort=True")</f>
        <v>13.63716415868673</v>
      </c>
      <c r="U5349" s="43">
        <f ca="1">_xll.BInterpol('Base CDI'!$H$4:$H$28,'Base CDI'!$I$4:$I$29,S5349,"Cubic","Extrapolate=Linear","MultiX=Average","Skip=True","Sort=True")</f>
        <v>13.62456224350205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51285</v>
      </c>
      <c r="T5350" s="43">
        <f ca="1">_xll.BInterpol('Base CDI'!$H$4:$H$28,'Base CDI'!$J$4:$J$29,S5350,"Cubic","Extrapolate=Linear","MultiX=Average","Skip=True","Sort=True")</f>
        <v>13.637072503419972</v>
      </c>
      <c r="U5350" s="43">
        <f ca="1">_xll.BInterpol('Base CDI'!$H$4:$H$28,'Base CDI'!$I$4:$I$29,S5350,"Cubic","Extrapolate=Linear","MultiX=Average","Skip=True","Sort=True")</f>
        <v>13.624473324213403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51286</v>
      </c>
      <c r="T5351" s="43">
        <f ca="1">_xll.BInterpol('Base CDI'!$H$4:$H$28,'Base CDI'!$J$4:$J$29,S5351,"Cubic","Extrapolate=Linear","MultiX=Average","Skip=True","Sort=True")</f>
        <v>13.636980848153215</v>
      </c>
      <c r="U5351" s="43">
        <f ca="1">_xll.BInterpol('Base CDI'!$H$4:$H$28,'Base CDI'!$I$4:$I$29,S5351,"Cubic","Extrapolate=Linear","MultiX=Average","Skip=True","Sort=True")</f>
        <v>13.624384404924758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51287</v>
      </c>
      <c r="T5352" s="43">
        <f ca="1">_xll.BInterpol('Base CDI'!$H$4:$H$28,'Base CDI'!$J$4:$J$29,S5352,"Cubic","Extrapolate=Linear","MultiX=Average","Skip=True","Sort=True")</f>
        <v>13.636889192886455</v>
      </c>
      <c r="U5352" s="43">
        <f ca="1">_xll.BInterpol('Base CDI'!$H$4:$H$28,'Base CDI'!$I$4:$I$29,S5352,"Cubic","Extrapolate=Linear","MultiX=Average","Skip=True","Sort=True")</f>
        <v>13.624295485636113</v>
      </c>
    </row>
    <row r="5353" spans="16:21" x14ac:dyDescent="0.25">
      <c r="P5353" s="10">
        <v>42293</v>
      </c>
      <c r="Q5353">
        <v>39.15887</v>
      </c>
      <c r="S5353" s="42">
        <f t="shared" ca="1" si="88"/>
        <v>51288</v>
      </c>
      <c r="T5353" s="43">
        <f ca="1">_xll.BInterpol('Base CDI'!$H$4:$H$28,'Base CDI'!$J$4:$J$29,S5353,"Cubic","Extrapolate=Linear","MultiX=Average","Skip=True","Sort=True")</f>
        <v>13.636797537619698</v>
      </c>
      <c r="U5353" s="43">
        <f ca="1">_xll.BInterpol('Base CDI'!$H$4:$H$28,'Base CDI'!$I$4:$I$29,S5353,"Cubic","Extrapolate=Linear","MultiX=Average","Skip=True","Sort=True")</f>
        <v>13.624206566347466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51289</v>
      </c>
      <c r="T5354" s="43">
        <f ca="1">_xll.BInterpol('Base CDI'!$H$4:$H$28,'Base CDI'!$J$4:$J$29,S5354,"Cubic","Extrapolate=Linear","MultiX=Average","Skip=True","Sort=True")</f>
        <v>13.63670588235294</v>
      </c>
      <c r="U5354" s="43">
        <f ca="1">_xll.BInterpol('Base CDI'!$H$4:$H$28,'Base CDI'!$I$4:$I$29,S5354,"Cubic","Extrapolate=Linear","MultiX=Average","Skip=True","Sort=True")</f>
        <v>13.624117647058821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51290</v>
      </c>
      <c r="T5355" s="43">
        <f ca="1">_xll.BInterpol('Base CDI'!$H$4:$H$28,'Base CDI'!$J$4:$J$29,S5355,"Cubic","Extrapolate=Linear","MultiX=Average","Skip=True","Sort=True")</f>
        <v>13.636614227086183</v>
      </c>
      <c r="U5355" s="43">
        <f ca="1">_xll.BInterpol('Base CDI'!$H$4:$H$28,'Base CDI'!$I$4:$I$29,S5355,"Cubic","Extrapolate=Linear","MultiX=Average","Skip=True","Sort=True")</f>
        <v>13.624028727770176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51291</v>
      </c>
      <c r="T5356" s="43">
        <f ca="1">_xll.BInterpol('Base CDI'!$H$4:$H$28,'Base CDI'!$J$4:$J$29,S5356,"Cubic","Extrapolate=Linear","MultiX=Average","Skip=True","Sort=True")</f>
        <v>13.636522571819425</v>
      </c>
      <c r="U5356" s="43">
        <f ca="1">_xll.BInterpol('Base CDI'!$H$4:$H$28,'Base CDI'!$I$4:$I$29,S5356,"Cubic","Extrapolate=Linear","MultiX=Average","Skip=True","Sort=True")</f>
        <v>13.623939808481529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51292</v>
      </c>
      <c r="T5357" s="43">
        <f ca="1">_xll.BInterpol('Base CDI'!$H$4:$H$28,'Base CDI'!$J$4:$J$29,S5357,"Cubic","Extrapolate=Linear","MultiX=Average","Skip=True","Sort=True")</f>
        <v>13.636430916552667</v>
      </c>
      <c r="U5357" s="43">
        <f ca="1">_xll.BInterpol('Base CDI'!$H$4:$H$28,'Base CDI'!$I$4:$I$29,S5357,"Cubic","Extrapolate=Linear","MultiX=Average","Skip=True","Sort=True")</f>
        <v>13.623850889192884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51293</v>
      </c>
      <c r="T5358" s="43">
        <f ca="1">_xll.BInterpol('Base CDI'!$H$4:$H$28,'Base CDI'!$J$4:$J$29,S5358,"Cubic","Extrapolate=Linear","MultiX=Average","Skip=True","Sort=True")</f>
        <v>13.636339261285908</v>
      </c>
      <c r="U5358" s="43">
        <f ca="1">_xll.BInterpol('Base CDI'!$H$4:$H$28,'Base CDI'!$I$4:$I$29,S5358,"Cubic","Extrapolate=Linear","MultiX=Average","Skip=True","Sort=True")</f>
        <v>13.623761969904239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51294</v>
      </c>
      <c r="T5359" s="43">
        <f ca="1">_xll.BInterpol('Base CDI'!$H$4:$H$28,'Base CDI'!$J$4:$J$29,S5359,"Cubic","Extrapolate=Linear","MultiX=Average","Skip=True","Sort=True")</f>
        <v>13.63624760601915</v>
      </c>
      <c r="U5359" s="43">
        <f ca="1">_xll.BInterpol('Base CDI'!$H$4:$H$28,'Base CDI'!$I$4:$I$29,S5359,"Cubic","Extrapolate=Linear","MultiX=Average","Skip=True","Sort=True")</f>
        <v>13.623673050615592</v>
      </c>
    </row>
    <row r="5360" spans="16:21" x14ac:dyDescent="0.25">
      <c r="P5360" s="10">
        <v>42304</v>
      </c>
      <c r="Q5360">
        <v>39.30294</v>
      </c>
      <c r="S5360" s="42">
        <f t="shared" ca="1" si="88"/>
        <v>51295</v>
      </c>
      <c r="T5360" s="43">
        <f ca="1">_xll.BInterpol('Base CDI'!$H$4:$H$28,'Base CDI'!$J$4:$J$29,S5360,"Cubic","Extrapolate=Linear","MultiX=Average","Skip=True","Sort=True")</f>
        <v>13.636155950752393</v>
      </c>
      <c r="U5360" s="43">
        <f ca="1">_xll.BInterpol('Base CDI'!$H$4:$H$28,'Base CDI'!$I$4:$I$29,S5360,"Cubic","Extrapolate=Linear","MultiX=Average","Skip=True","Sort=True")</f>
        <v>13.623584131326947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51296</v>
      </c>
      <c r="T5361" s="43">
        <f ca="1">_xll.BInterpol('Base CDI'!$H$4:$H$28,'Base CDI'!$J$4:$J$29,S5361,"Cubic","Extrapolate=Linear","MultiX=Average","Skip=True","Sort=True")</f>
        <v>13.636064295485635</v>
      </c>
      <c r="U5361" s="43">
        <f ca="1">_xll.BInterpol('Base CDI'!$H$4:$H$28,'Base CDI'!$I$4:$I$29,S5361,"Cubic","Extrapolate=Linear","MultiX=Average","Skip=True","Sort=True")</f>
        <v>13.623495212038302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51297</v>
      </c>
      <c r="T5362" s="43">
        <f ca="1">_xll.BInterpol('Base CDI'!$H$4:$H$28,'Base CDI'!$J$4:$J$29,S5362,"Cubic","Extrapolate=Linear","MultiX=Average","Skip=True","Sort=True")</f>
        <v>13.635972640218878</v>
      </c>
      <c r="U5362" s="43">
        <f ca="1">_xll.BInterpol('Base CDI'!$H$4:$H$28,'Base CDI'!$I$4:$I$29,S5362,"Cubic","Extrapolate=Linear","MultiX=Average","Skip=True","Sort=True")</f>
        <v>13.623406292749655</v>
      </c>
    </row>
    <row r="5363" spans="16:21" x14ac:dyDescent="0.25">
      <c r="P5363" s="10">
        <v>42307</v>
      </c>
      <c r="Q5363">
        <v>39.36486</v>
      </c>
      <c r="S5363" s="42">
        <f t="shared" ca="1" si="88"/>
        <v>51298</v>
      </c>
      <c r="T5363" s="43">
        <f ca="1">_xll.BInterpol('Base CDI'!$H$4:$H$28,'Base CDI'!$J$4:$J$29,S5363,"Cubic","Extrapolate=Linear","MultiX=Average","Skip=True","Sort=True")</f>
        <v>13.63588098495212</v>
      </c>
      <c r="U5363" s="43">
        <f ca="1">_xll.BInterpol('Base CDI'!$H$4:$H$28,'Base CDI'!$I$4:$I$29,S5363,"Cubic","Extrapolate=Linear","MultiX=Average","Skip=True","Sort=True")</f>
        <v>13.62331737346101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51299</v>
      </c>
      <c r="T5364" s="43">
        <f ca="1">_xll.BInterpol('Base CDI'!$H$4:$H$28,'Base CDI'!$J$4:$J$29,S5364,"Cubic","Extrapolate=Linear","MultiX=Average","Skip=True","Sort=True")</f>
        <v>13.635789329685363</v>
      </c>
      <c r="U5364" s="43">
        <f ca="1">_xll.BInterpol('Base CDI'!$H$4:$H$28,'Base CDI'!$I$4:$I$29,S5364,"Cubic","Extrapolate=Linear","MultiX=Average","Skip=True","Sort=True")</f>
        <v>13.623228454172363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51300</v>
      </c>
      <c r="T5365" s="43">
        <f ca="1">_xll.BInterpol('Base CDI'!$H$4:$H$28,'Base CDI'!$J$4:$J$29,S5365,"Cubic","Extrapolate=Linear","MultiX=Average","Skip=True","Sort=True")</f>
        <v>13.635697674418603</v>
      </c>
      <c r="U5365" s="43">
        <f ca="1">_xll.BInterpol('Base CDI'!$H$4:$H$28,'Base CDI'!$I$4:$I$29,S5365,"Cubic","Extrapolate=Linear","MultiX=Average","Skip=True","Sort=True")</f>
        <v>13.623139534883718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51301</v>
      </c>
      <c r="T5366" s="43">
        <f ca="1">_xll.BInterpol('Base CDI'!$H$4:$H$28,'Base CDI'!$J$4:$J$29,S5366,"Cubic","Extrapolate=Linear","MultiX=Average","Skip=True","Sort=True")</f>
        <v>13.635606019151846</v>
      </c>
      <c r="U5366" s="43">
        <f ca="1">_xll.BInterpol('Base CDI'!$H$4:$H$28,'Base CDI'!$I$4:$I$29,S5366,"Cubic","Extrapolate=Linear","MultiX=Average","Skip=True","Sort=True")</f>
        <v>13.623050615595073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51302</v>
      </c>
      <c r="T5367" s="43">
        <f ca="1">_xll.BInterpol('Base CDI'!$H$4:$H$28,'Base CDI'!$J$4:$J$29,S5367,"Cubic","Extrapolate=Linear","MultiX=Average","Skip=True","Sort=True")</f>
        <v>13.635514363885088</v>
      </c>
      <c r="U5367" s="43">
        <f ca="1">_xll.BInterpol('Base CDI'!$H$4:$H$28,'Base CDI'!$I$4:$I$29,S5367,"Cubic","Extrapolate=Linear","MultiX=Average","Skip=True","Sort=True")</f>
        <v>13.622961696306426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51303</v>
      </c>
      <c r="T5368" s="43">
        <f ca="1">_xll.BInterpol('Base CDI'!$H$4:$H$28,'Base CDI'!$J$4:$J$29,S5368,"Cubic","Extrapolate=Linear","MultiX=Average","Skip=True","Sort=True")</f>
        <v>13.63542270861833</v>
      </c>
      <c r="U5368" s="43">
        <f ca="1">_xll.BInterpol('Base CDI'!$H$4:$H$28,'Base CDI'!$I$4:$I$29,S5368,"Cubic","Extrapolate=Linear","MultiX=Average","Skip=True","Sort=True")</f>
        <v>13.622872777017781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51304</v>
      </c>
      <c r="T5369" s="43">
        <f ca="1">_xll.BInterpol('Base CDI'!$H$4:$H$28,'Base CDI'!$J$4:$J$29,S5369,"Cubic","Extrapolate=Linear","MultiX=Average","Skip=True","Sort=True")</f>
        <v>13.635331053351573</v>
      </c>
      <c r="U5369" s="43">
        <f ca="1">_xll.BInterpol('Base CDI'!$H$4:$H$28,'Base CDI'!$I$4:$I$29,S5369,"Cubic","Extrapolate=Linear","MultiX=Average","Skip=True","Sort=True")</f>
        <v>13.622783857729136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51305</v>
      </c>
      <c r="T5370" s="43">
        <f ca="1">_xll.BInterpol('Base CDI'!$H$4:$H$28,'Base CDI'!$J$4:$J$29,S5370,"Cubic","Extrapolate=Linear","MultiX=Average","Skip=True","Sort=True")</f>
        <v>13.635239398084815</v>
      </c>
      <c r="U5370" s="43">
        <f ca="1">_xll.BInterpol('Base CDI'!$H$4:$H$28,'Base CDI'!$I$4:$I$29,S5370,"Cubic","Extrapolate=Linear","MultiX=Average","Skip=True","Sort=True")</f>
        <v>13.622694938440489</v>
      </c>
    </row>
    <row r="5371" spans="16:21" x14ac:dyDescent="0.25">
      <c r="P5371" s="10">
        <v>42320</v>
      </c>
      <c r="Q5371">
        <v>39.53049</v>
      </c>
      <c r="S5371" s="42">
        <f t="shared" ca="1" si="88"/>
        <v>51306</v>
      </c>
      <c r="T5371" s="43">
        <f ca="1">_xll.BInterpol('Base CDI'!$H$4:$H$28,'Base CDI'!$J$4:$J$29,S5371,"Cubic","Extrapolate=Linear","MultiX=Average","Skip=True","Sort=True")</f>
        <v>13.635147742818056</v>
      </c>
      <c r="U5371" s="43">
        <f ca="1">_xll.BInterpol('Base CDI'!$H$4:$H$28,'Base CDI'!$I$4:$I$29,S5371,"Cubic","Extrapolate=Linear","MultiX=Average","Skip=True","Sort=True")</f>
        <v>13.622606019151844</v>
      </c>
    </row>
    <row r="5372" spans="16:21" x14ac:dyDescent="0.25">
      <c r="P5372" s="10">
        <v>42321</v>
      </c>
      <c r="Q5372">
        <v>39.55124</v>
      </c>
      <c r="S5372" s="42">
        <f t="shared" ca="1" si="88"/>
        <v>51307</v>
      </c>
      <c r="T5372" s="43">
        <f ca="1">_xll.BInterpol('Base CDI'!$H$4:$H$28,'Base CDI'!$J$4:$J$29,S5372,"Cubic","Extrapolate=Linear","MultiX=Average","Skip=True","Sort=True")</f>
        <v>13.635056087551298</v>
      </c>
      <c r="U5372" s="43">
        <f ca="1">_xll.BInterpol('Base CDI'!$H$4:$H$28,'Base CDI'!$I$4:$I$29,S5372,"Cubic","Extrapolate=Linear","MultiX=Average","Skip=True","Sort=True")</f>
        <v>13.622517099863199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51308</v>
      </c>
      <c r="T5373" s="43">
        <f ca="1">_xll.BInterpol('Base CDI'!$H$4:$H$28,'Base CDI'!$J$4:$J$29,S5373,"Cubic","Extrapolate=Linear","MultiX=Average","Skip=True","Sort=True")</f>
        <v>13.634964432284541</v>
      </c>
      <c r="U5373" s="43">
        <f ca="1">_xll.BInterpol('Base CDI'!$H$4:$H$28,'Base CDI'!$I$4:$I$29,S5373,"Cubic","Extrapolate=Linear","MultiX=Average","Skip=True","Sort=True")</f>
        <v>13.622428180574552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51309</v>
      </c>
      <c r="T5374" s="43">
        <f ca="1">_xll.BInterpol('Base CDI'!$H$4:$H$28,'Base CDI'!$J$4:$J$29,S5374,"Cubic","Extrapolate=Linear","MultiX=Average","Skip=True","Sort=True")</f>
        <v>13.634872777017783</v>
      </c>
      <c r="U5374" s="43">
        <f ca="1">_xll.BInterpol('Base CDI'!$H$4:$H$28,'Base CDI'!$I$4:$I$29,S5374,"Cubic","Extrapolate=Linear","MultiX=Average","Skip=True","Sort=True")</f>
        <v>13.622339261285907</v>
      </c>
    </row>
    <row r="5375" spans="16:21" x14ac:dyDescent="0.25">
      <c r="P5375" s="10">
        <v>42326</v>
      </c>
      <c r="Q5375">
        <v>39.61356</v>
      </c>
      <c r="S5375" s="42">
        <f t="shared" ca="1" si="88"/>
        <v>51310</v>
      </c>
      <c r="T5375" s="43">
        <f ca="1">_xll.BInterpol('Base CDI'!$H$4:$H$28,'Base CDI'!$J$4:$J$29,S5375,"Cubic","Extrapolate=Linear","MultiX=Average","Skip=True","Sort=True")</f>
        <v>13.634781121751026</v>
      </c>
      <c r="U5375" s="43">
        <f ca="1">_xll.BInterpol('Base CDI'!$H$4:$H$28,'Base CDI'!$I$4:$I$29,S5375,"Cubic","Extrapolate=Linear","MultiX=Average","Skip=True","Sort=True")</f>
        <v>13.622250341997262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51311</v>
      </c>
      <c r="T5376" s="43">
        <f ca="1">_xll.BInterpol('Base CDI'!$H$4:$H$28,'Base CDI'!$J$4:$J$29,S5376,"Cubic","Extrapolate=Linear","MultiX=Average","Skip=True","Sort=True")</f>
        <v>13.634689466484268</v>
      </c>
      <c r="U5376" s="43">
        <f ca="1">_xll.BInterpol('Base CDI'!$H$4:$H$28,'Base CDI'!$I$4:$I$29,S5376,"Cubic","Extrapolate=Linear","MultiX=Average","Skip=True","Sort=True")</f>
        <v>13.622161422708615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51312</v>
      </c>
      <c r="T5377" s="43">
        <f ca="1">_xll.BInterpol('Base CDI'!$H$4:$H$28,'Base CDI'!$J$4:$J$29,S5377,"Cubic","Extrapolate=Linear","MultiX=Average","Skip=True","Sort=True")</f>
        <v>13.634597811217509</v>
      </c>
      <c r="U5377" s="43">
        <f ca="1">_xll.BInterpol('Base CDI'!$H$4:$H$28,'Base CDI'!$I$4:$I$29,S5377,"Cubic","Extrapolate=Linear","MultiX=Average","Skip=True","Sort=True")</f>
        <v>13.62207250341997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51313</v>
      </c>
      <c r="T5378" s="43">
        <f ca="1">_xll.BInterpol('Base CDI'!$H$4:$H$28,'Base CDI'!$J$4:$J$29,S5378,"Cubic","Extrapolate=Linear","MultiX=Average","Skip=True","Sort=True")</f>
        <v>13.634506155950751</v>
      </c>
      <c r="U5378" s="43">
        <f ca="1">_xll.BInterpol('Base CDI'!$H$4:$H$28,'Base CDI'!$I$4:$I$29,S5378,"Cubic","Extrapolate=Linear","MultiX=Average","Skip=True","Sort=True")</f>
        <v>13.621983584131325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51314</v>
      </c>
      <c r="T5379" s="43">
        <f ca="1">_xll.BInterpol('Base CDI'!$H$4:$H$28,'Base CDI'!$J$4:$J$29,S5379,"Cubic","Extrapolate=Linear","MultiX=Average","Skip=True","Sort=True")</f>
        <v>13.634414500683993</v>
      </c>
      <c r="U5379" s="43">
        <f ca="1">_xll.BInterpol('Base CDI'!$H$4:$H$28,'Base CDI'!$I$4:$I$29,S5379,"Cubic","Extrapolate=Linear","MultiX=Average","Skip=True","Sort=True")</f>
        <v>13.621894664842678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51315</v>
      </c>
      <c r="T5380" s="43">
        <f ca="1">_xll.BInterpol('Base CDI'!$H$4:$H$28,'Base CDI'!$J$4:$J$29,S5380,"Cubic","Extrapolate=Linear","MultiX=Average","Skip=True","Sort=True")</f>
        <v>13.634322845417236</v>
      </c>
      <c r="U5380" s="43">
        <f ca="1">_xll.BInterpol('Base CDI'!$H$4:$H$28,'Base CDI'!$I$4:$I$29,S5380,"Cubic","Extrapolate=Linear","MultiX=Average","Skip=True","Sort=True")</f>
        <v>13.621805745554033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51316</v>
      </c>
      <c r="T5381" s="43">
        <f ca="1">_xll.BInterpol('Base CDI'!$H$4:$H$28,'Base CDI'!$J$4:$J$29,S5381,"Cubic","Extrapolate=Linear","MultiX=Average","Skip=True","Sort=True")</f>
        <v>13.634231190150478</v>
      </c>
      <c r="U5381" s="43">
        <f ca="1">_xll.BInterpol('Base CDI'!$H$4:$H$28,'Base CDI'!$I$4:$I$29,S5381,"Cubic","Extrapolate=Linear","MultiX=Average","Skip=True","Sort=True")</f>
        <v>13.621716826265388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51317</v>
      </c>
      <c r="T5382" s="43">
        <f ca="1">_xll.BInterpol('Base CDI'!$H$4:$H$28,'Base CDI'!$J$4:$J$29,S5382,"Cubic","Extrapolate=Linear","MultiX=Average","Skip=True","Sort=True")</f>
        <v>13.634139534883721</v>
      </c>
      <c r="U5382" s="43">
        <f ca="1">_xll.BInterpol('Base CDI'!$H$4:$H$28,'Base CDI'!$I$4:$I$29,S5382,"Cubic","Extrapolate=Linear","MultiX=Average","Skip=True","Sort=True")</f>
        <v>13.621627906976741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51318</v>
      </c>
      <c r="T5383" s="43">
        <f ca="1">_xll.BInterpol('Base CDI'!$H$4:$H$28,'Base CDI'!$J$4:$J$29,S5383,"Cubic","Extrapolate=Linear","MultiX=Average","Skip=True","Sort=True")</f>
        <v>13.634047879616963</v>
      </c>
      <c r="U5383" s="43">
        <f ca="1">_xll.BInterpol('Base CDI'!$H$4:$H$28,'Base CDI'!$I$4:$I$29,S5383,"Cubic","Extrapolate=Linear","MultiX=Average","Skip=True","Sort=True")</f>
        <v>13.621538987688096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51319</v>
      </c>
      <c r="T5384" s="43">
        <f ca="1">_xll.BInterpol('Base CDI'!$H$4:$H$28,'Base CDI'!$J$4:$J$29,S5384,"Cubic","Extrapolate=Linear","MultiX=Average","Skip=True","Sort=True")</f>
        <v>13.633956224350204</v>
      </c>
      <c r="U5384" s="43">
        <f ca="1">_xll.BInterpol('Base CDI'!$H$4:$H$28,'Base CDI'!$I$4:$I$29,S5384,"Cubic","Extrapolate=Linear","MultiX=Average","Skip=True","Sort=True")</f>
        <v>13.621450068399451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51320</v>
      </c>
      <c r="T5385" s="43">
        <f ca="1">_xll.BInterpol('Base CDI'!$H$4:$H$28,'Base CDI'!$J$4:$J$29,S5385,"Cubic","Extrapolate=Linear","MultiX=Average","Skip=True","Sort=True")</f>
        <v>13.633864569083446</v>
      </c>
      <c r="U5385" s="43">
        <f ca="1">_xll.BInterpol('Base CDI'!$H$4:$H$28,'Base CDI'!$I$4:$I$29,S5385,"Cubic","Extrapolate=Linear","MultiX=Average","Skip=True","Sort=True")</f>
        <v>13.621361149110804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51321</v>
      </c>
      <c r="T5386" s="43">
        <f ca="1">_xll.BInterpol('Base CDI'!$H$4:$H$28,'Base CDI'!$J$4:$J$29,S5386,"Cubic","Extrapolate=Linear","MultiX=Average","Skip=True","Sort=True")</f>
        <v>13.633772913816689</v>
      </c>
      <c r="U5386" s="43">
        <f ca="1">_xll.BInterpol('Base CDI'!$H$4:$H$28,'Base CDI'!$I$4:$I$29,S5386,"Cubic","Extrapolate=Linear","MultiX=Average","Skip=True","Sort=True")</f>
        <v>13.621272229822159</v>
      </c>
    </row>
    <row r="5387" spans="16:21" x14ac:dyDescent="0.25">
      <c r="P5387" s="10">
        <v>42342</v>
      </c>
      <c r="Q5387">
        <v>39.86383</v>
      </c>
      <c r="S5387" s="42">
        <f ca="1">S5386+1</f>
        <v>51322</v>
      </c>
      <c r="T5387" s="43">
        <f ca="1">_xll.BInterpol('Base CDI'!$H$4:$H$28,'Base CDI'!$J$4:$J$29,S5387,"Cubic","Extrapolate=Linear","MultiX=Average","Skip=True","Sort=True")</f>
        <v>13.633681258549931</v>
      </c>
      <c r="U5387" s="43">
        <f ca="1">_xll.BInterpol('Base CDI'!$H$4:$H$28,'Base CDI'!$I$4:$I$29,S5387,"Cubic","Extrapolate=Linear","MultiX=Average","Skip=True","Sort=True")</f>
        <v>13.621183310533512</v>
      </c>
    </row>
    <row r="5388" spans="16:21" x14ac:dyDescent="0.25">
      <c r="P5388" s="10">
        <v>42345</v>
      </c>
      <c r="Q5388">
        <v>39.88476</v>
      </c>
      <c r="S5388" s="42">
        <f ca="1">S5387+1</f>
        <v>51323</v>
      </c>
      <c r="T5388" s="43">
        <f ca="1">_xll.BInterpol('Base CDI'!$H$4:$H$28,'Base CDI'!$J$4:$J$29,S5388,"Cubic","Extrapolate=Linear","MultiX=Average","Skip=True","Sort=True")</f>
        <v>13.633589603283173</v>
      </c>
      <c r="U5388" s="43">
        <f ca="1">_xll.BInterpol('Base CDI'!$H$4:$H$28,'Base CDI'!$I$4:$I$29,S5388,"Cubic","Extrapolate=Linear","MultiX=Average","Skip=True","Sort=True")</f>
        <v>13.621094391244867</v>
      </c>
    </row>
    <row r="5389" spans="16:21" x14ac:dyDescent="0.25">
      <c r="P5389" s="10">
        <v>42346</v>
      </c>
      <c r="Q5389">
        <v>39.905700000000003</v>
      </c>
      <c r="S5389" s="42">
        <f ca="1">S5388+1</f>
        <v>51324</v>
      </c>
      <c r="T5389" s="43">
        <f ca="1">_xll.BInterpol('Base CDI'!$H$4:$H$28,'Base CDI'!$J$4:$J$29,S5389,"Cubic","Extrapolate=Linear","MultiX=Average","Skip=True","Sort=True")</f>
        <v>13.633497948016416</v>
      </c>
      <c r="U5389" s="43">
        <f ca="1">_xll.BInterpol('Base CDI'!$H$4:$H$28,'Base CDI'!$I$4:$I$29,S5389,"Cubic","Extrapolate=Linear","MultiX=Average","Skip=True","Sort=True")</f>
        <v>13.621005471956222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/>
    </row>
    <row r="7863" spans="16:17" x14ac:dyDescent="0.25">
      <c r="P7863" s="10"/>
    </row>
    <row r="7864" spans="16:17" x14ac:dyDescent="0.25">
      <c r="P7864" s="10"/>
    </row>
    <row r="7865" spans="16:17" x14ac:dyDescent="0.25">
      <c r="P7865" s="10"/>
    </row>
    <row r="7866" spans="16:17" x14ac:dyDescent="0.25">
      <c r="P7866" s="10"/>
    </row>
    <row r="7867" spans="16:17" x14ac:dyDescent="0.25">
      <c r="P7867" s="10"/>
    </row>
    <row r="7868" spans="16:17" x14ac:dyDescent="0.25">
      <c r="P7868" s="10"/>
    </row>
    <row r="7869" spans="16:17" x14ac:dyDescent="0.25">
      <c r="P7869" s="10"/>
    </row>
    <row r="7870" spans="16:17" x14ac:dyDescent="0.25">
      <c r="P7870" s="10"/>
    </row>
    <row r="7871" spans="16:17" x14ac:dyDescent="0.25">
      <c r="P7871" s="10"/>
    </row>
    <row r="7872" spans="16:17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M19" sqref="M19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10.125</v>
      </c>
      <c r="E3" s="47">
        <f>_xll.BDP(A3,"YLD_YTM_MID", "PRICING_SOURCE=ANDE")</f>
        <v>10.1379</v>
      </c>
      <c r="F3" s="4">
        <f>+D3-E3</f>
        <v>-1.2900000000000134E-2</v>
      </c>
      <c r="G3" s="12">
        <f>_xll.BDP(A3,"RISK_MID",,)/100</f>
        <v>0.31924737557983462</v>
      </c>
      <c r="H3" s="12">
        <f>_xll.BDP(A3,"DUR_MID",,)</f>
        <v>0.78527841994016678</v>
      </c>
      <c r="I3" s="12">
        <f>_xll.BDP(A3,"px_LAST",,)</f>
        <v>4477.0322269999997</v>
      </c>
      <c r="J3" s="3">
        <f>_xll.BDP(A3,"PX_LAST",,)/_xll.BDP(A3,"PX_YEST_CLOSE",,)-1</f>
        <v>5.5228367654391874E-4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8.8816000000000006</v>
      </c>
      <c r="E4" s="47">
        <f>_xll.BDP(A4,"YLD_YTM_MID", "PRICING_SOURCE=ANDE")</f>
        <v>8.91</v>
      </c>
      <c r="F4" s="4">
        <f t="shared" ref="F4:F13" si="1">+D4-E4</f>
        <v>-2.8399999999999537E-2</v>
      </c>
      <c r="G4" s="12">
        <f>_xll.BDP(A4,"RISK_MID",,)/100</f>
        <v>0.59972899841113758</v>
      </c>
      <c r="H4" s="12">
        <f>_xll.BDP(A4,"DUR_MID",,)</f>
        <v>1.4490149628235616</v>
      </c>
      <c r="I4" s="12">
        <f>_xll.BDP(A4,"px_LAST",,)</f>
        <v>4506.4780270000001</v>
      </c>
      <c r="J4" s="3">
        <f>_xll.BDP(A4,"PX_LAST",,)/_xll.BDP(A4,"PX_YEST_CLOSE",,)-1</f>
        <v>7.8749290462321042E-4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45944</v>
      </c>
      <c r="AI4" s="43">
        <f ca="1">_xll.BInterpol('Base IPCA'!$C$3:$C$13,'Base IPCA'!$E$3:$E$13,AH4,"Cubic","Extrapolate=Linear","MultiX=Average","Skip=True","Sort=True")</f>
        <v>11.509729670329671</v>
      </c>
      <c r="AJ4" s="43">
        <f ca="1">_xll.BInterpol('Base IPCA'!$C$3:$C$13,'Base IPCA'!$D$3:$D$13,AH4,"Cubic","Extrapolate=Linear","MultiX=Average","Skip=True","Sort=True")</f>
        <v>11.51414652014652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8.3216000000000001</v>
      </c>
      <c r="E5" s="47">
        <f>_xll.BDP(A5,"YLD_YTM_MID", "PRICING_SOURCE=ANDE")</f>
        <v>8.3626000000000005</v>
      </c>
      <c r="F5" s="4">
        <f t="shared" si="1"/>
        <v>-4.1000000000000369E-2</v>
      </c>
      <c r="G5" s="12">
        <f>_xll.BDP(A5,"RISK_MID",,)/100</f>
        <v>1.0375539706351447</v>
      </c>
      <c r="H5" s="12">
        <f>_xll.BDP(A5,"DUR_MID",,)</f>
        <v>2.5736682522005982</v>
      </c>
      <c r="I5" s="12">
        <f>_xll.BDP(A5,"px_LAST",,)</f>
        <v>4366.9057620000003</v>
      </c>
      <c r="J5" s="3">
        <f>_xll.BDP(A5,"PX_LAST",,)/_xll.BDP(A5,"PX_YEST_CLOSE",,)-1</f>
        <v>1.2022394215782661E-3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45945</v>
      </c>
      <c r="AI5" s="43">
        <f ca="1">_xll.BInterpol('Base IPCA'!$C$3:$C$13,'Base IPCA'!$E$3:$E$13,AH5,"Cubic","Extrapolate=Linear","MultiX=Average","Skip=True","Sort=True")</f>
        <v>11.505231868131869</v>
      </c>
      <c r="AJ5" s="43">
        <f ca="1">_xll.BInterpol('Base IPCA'!$C$3:$C$13,'Base IPCA'!$D$3:$D$13,AH5,"Cubic","Extrapolate=Linear","MultiX=Average","Skip=True","Sort=True")</f>
        <v>11.509591941391941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7.9878</v>
      </c>
      <c r="E6" s="47">
        <f>_xll.BDP(A6,"YLD_YTM_MID", "PRICING_SOURCE=ANDE")</f>
        <v>8.0327000000000002</v>
      </c>
      <c r="F6" s="4">
        <f t="shared" si="1"/>
        <v>-4.4900000000000162E-2</v>
      </c>
      <c r="G6" s="12">
        <f>_xll.BDP(A6,"RISK_MID",,)/100</f>
        <v>1.6395633074430407</v>
      </c>
      <c r="H6" s="12">
        <f>_xll.BDP(A6,"DUR_MID",,)</f>
        <v>4.1374173841612922</v>
      </c>
      <c r="I6" s="12">
        <f>_xll.BDP(A6,"px_LAST",,)</f>
        <v>4279.3149409999996</v>
      </c>
      <c r="J6" s="3">
        <f>_xll.BDP(A6,"PX_LAST",,)/_xll.BDP(A6,"PX_YEST_CLOSE",,)-1</f>
        <v>2.2075377135095664E-3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45946</v>
      </c>
      <c r="AI6" s="43">
        <f ca="1">_xll.BInterpol('Base IPCA'!$C$3:$C$13,'Base IPCA'!$E$3:$E$13,AH6,"Cubic","Extrapolate=Linear","MultiX=Average","Skip=True","Sort=True")</f>
        <v>11.500734065934067</v>
      </c>
      <c r="AJ6" s="43">
        <f ca="1">_xll.BInterpol('Base IPCA'!$C$3:$C$13,'Base IPCA'!$D$3:$D$13,AH6,"Cubic","Extrapolate=Linear","MultiX=Average","Skip=True","Sort=True")</f>
        <v>11.505037362637362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7.8703000000000003</v>
      </c>
      <c r="E7" s="47">
        <f>_xll.BDP(A7,"YLD_YTM_MID", "PRICING_SOURCE=ANDE")</f>
        <v>7.9056999999999995</v>
      </c>
      <c r="F7" s="4">
        <f t="shared" si="1"/>
        <v>-3.539999999999921E-2</v>
      </c>
      <c r="G7" s="12">
        <f>_xll.BDP(A7,"RISK_MID",,)/100</f>
        <v>2.1480787699742905</v>
      </c>
      <c r="H7" s="12">
        <f>_xll.BDP(A7,"DUR_MID",,)</f>
        <v>5.52496458887983</v>
      </c>
      <c r="I7" s="12">
        <f>_xll.BDP(A7,"px_LAST",,)</f>
        <v>4193.9448240000002</v>
      </c>
      <c r="J7" s="3">
        <f>_xll.BDP(A7,"PX_LAST",,)/_xll.BDP(A7,"PX_YEST_CLOSE",,)-1</f>
        <v>2.5232709652389662E-3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45947</v>
      </c>
      <c r="AI7" s="43">
        <f ca="1">_xll.BInterpol('Base IPCA'!$C$3:$C$13,'Base IPCA'!$E$3:$E$13,AH7,"Cubic","Extrapolate=Linear","MultiX=Average","Skip=True","Sort=True")</f>
        <v>11.496236263736265</v>
      </c>
      <c r="AJ7" s="43">
        <f ca="1">_xll.BInterpol('Base IPCA'!$C$3:$C$13,'Base IPCA'!$D$3:$D$13,AH7,"Cubic","Extrapolate=Linear","MultiX=Average","Skip=True","Sort=True")</f>
        <v>11.500482783882784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7.62</v>
      </c>
      <c r="E8" s="47">
        <f>_xll.BDP(A8,"YLD_YTM_MID", "PRICING_SOURCE=ANDE")</f>
        <v>7.6584000000000003</v>
      </c>
      <c r="F8" s="4">
        <f t="shared" si="1"/>
        <v>-3.8400000000000212E-2</v>
      </c>
      <c r="G8" s="12">
        <f>_xll.BDP(A8,"RISK_MID",,)/100</f>
        <v>2.7546487835761582</v>
      </c>
      <c r="H8" s="12">
        <f>_xll.BDP(A8,"DUR_MID",,)</f>
        <v>7.0336295746198507</v>
      </c>
      <c r="I8" s="12">
        <f>_xll.BDP(A8,"px_LAST",,)</f>
        <v>4214.8320309999999</v>
      </c>
      <c r="J8" s="3">
        <f>_xll.BDP(A8,"PX_LAST",,)/_xll.BDP(A8,"PX_YEST_CLOSE",,)-1</f>
        <v>3.0015168176622531E-3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45948</v>
      </c>
      <c r="AI8" s="43">
        <f ca="1">_xll.BInterpol('Base IPCA'!$C$3:$C$13,'Base IPCA'!$E$3:$E$13,AH8,"Cubic","Extrapolate=Linear","MultiX=Average","Skip=True","Sort=True")</f>
        <v>11.491738461538462</v>
      </c>
      <c r="AJ8" s="43">
        <f ca="1">_xll.BInterpol('Base IPCA'!$C$3:$C$13,'Base IPCA'!$D$3:$D$13,AH8,"Cubic","Extrapolate=Linear","MultiX=Average","Skip=True","Sort=True")</f>
        <v>11.495928205128205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7.4503000000000004</v>
      </c>
      <c r="E9" s="47">
        <f>_xll.BDP(A9,"YLD_YTM_MID", "PRICING_SOURCE=ANDE")</f>
        <v>7.4760999999999997</v>
      </c>
      <c r="F9" s="4">
        <f t="shared" si="1"/>
        <v>-2.5799999999999379E-2</v>
      </c>
      <c r="G9" s="12">
        <f>_xll.BDP(A9,"RISK_MID",,)/100</f>
        <v>3.5960936520689302</v>
      </c>
      <c r="H9" s="12">
        <f>_xll.BDP(A9,"DUR_MID",,)</f>
        <v>9.5247831352308534</v>
      </c>
      <c r="I9" s="12">
        <f>_xll.BDP(A9,"px_LAST",,)</f>
        <v>4056.8020019999999</v>
      </c>
      <c r="J9" s="3">
        <f>_xll.BDP(A9,"PX_LAST",,)/_xll.BDP(A9,"PX_YEST_CLOSE",,)-1</f>
        <v>2.5518505484771747E-3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45949</v>
      </c>
      <c r="AI9" s="43">
        <f ca="1">_xll.BInterpol('Base IPCA'!$C$3:$C$13,'Base IPCA'!$E$3:$E$13,AH9,"Cubic","Extrapolate=Linear","MultiX=Average","Skip=True","Sort=True")</f>
        <v>11.48724065934066</v>
      </c>
      <c r="AJ9" s="43">
        <f ca="1">_xll.BInterpol('Base IPCA'!$C$3:$C$13,'Base IPCA'!$D$3:$D$13,AH9,"Cubic","Extrapolate=Linear","MultiX=Average","Skip=True","Sort=True")</f>
        <v>11.491373626373626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7.3551000000000002</v>
      </c>
      <c r="E10" s="47">
        <f>_xll.BDP(A10,"YLD_YTM_MID", "PRICING_SOURCE=ANDE")</f>
        <v>7.3748000000000005</v>
      </c>
      <c r="F10" s="4">
        <f t="shared" si="1"/>
        <v>-1.9700000000000273E-2</v>
      </c>
      <c r="G10" s="12">
        <f>_xll.BDP(A10,"RISK_MID",,)/100</f>
        <v>4.120571483378626</v>
      </c>
      <c r="H10" s="12">
        <f>_xll.BDP(A10,"DUR_MID",,)</f>
        <v>10.84253509030691</v>
      </c>
      <c r="I10" s="12">
        <f>_xll.BDP(A10,"px_LAST",,)</f>
        <v>4079.9020999999998</v>
      </c>
      <c r="J10" s="3">
        <f>_xll.BDP(A10,"PX_LAST",,)/_xll.BDP(A10,"PX_YEST_CLOSE",,)-1</f>
        <v>2.8848626137674138E-3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45950</v>
      </c>
      <c r="AI10" s="43">
        <f ca="1">_xll.BInterpol('Base IPCA'!$C$3:$C$13,'Base IPCA'!$E$3:$E$13,AH10,"Cubic","Extrapolate=Linear","MultiX=Average","Skip=True","Sort=True")</f>
        <v>11.482742857142858</v>
      </c>
      <c r="AJ10" s="43">
        <f ca="1">_xll.BInterpol('Base IPCA'!$C$3:$C$13,'Base IPCA'!$D$3:$D$13,AH10,"Cubic","Extrapolate=Linear","MultiX=Average","Skip=True","Sort=True")</f>
        <v>11.486819047619047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7.2399000000000004</v>
      </c>
      <c r="E11" s="47">
        <f>_xll.BDP(A11,"YLD_YTM_MID", "PRICING_SOURCE=ANDE")</f>
        <v>7.2702</v>
      </c>
      <c r="F11" s="4">
        <f t="shared" si="1"/>
        <v>-3.029999999999955E-2</v>
      </c>
      <c r="G11" s="12">
        <f>_xll.BDP(A11,"RISK_MID",,)/100</f>
        <v>4.5606767940000736</v>
      </c>
      <c r="H11" s="12">
        <f>_xll.BDP(A11,"DUR_MID",,)</f>
        <v>12.225189398828274</v>
      </c>
      <c r="I11" s="12">
        <f>_xll.BDP(A11,"px_LAST",,)</f>
        <v>4000.6530760000001</v>
      </c>
      <c r="J11" s="3">
        <f>_xll.BDP(A11,"PX_LAST",,)/_xll.BDP(A11,"PX_YEST_CLOSE",,)-1</f>
        <v>3.8091036645093723E-3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45951</v>
      </c>
      <c r="AI11" s="43">
        <f ca="1">_xll.BInterpol('Base IPCA'!$C$3:$C$13,'Base IPCA'!$E$3:$E$13,AH11,"Cubic","Extrapolate=Linear","MultiX=Average","Skip=True","Sort=True")</f>
        <v>11.478245054945056</v>
      </c>
      <c r="AJ11" s="43">
        <f ca="1">_xll.BInterpol('Base IPCA'!$C$3:$C$13,'Base IPCA'!$D$3:$D$13,AH11,"Cubic","Extrapolate=Linear","MultiX=Average","Skip=True","Sort=True")</f>
        <v>11.482264468864468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7.1999000000000004</v>
      </c>
      <c r="E12" s="47">
        <f>_xll.BDP(A12,"YLD_YTM_MID", "PRICING_SOURCE=ANDE")</f>
        <v>7.2263000000000002</v>
      </c>
      <c r="F12" s="4">
        <f t="shared" si="1"/>
        <v>-2.6399999999999757E-2</v>
      </c>
      <c r="G12" s="12">
        <f>_xll.BDP(A12,"RISK_MID",,)/100</f>
        <v>4.8137943560668646</v>
      </c>
      <c r="H12" s="12">
        <f>_xll.BDP(A12,"DUR_MID",,)</f>
        <v>12.738649461951146</v>
      </c>
      <c r="I12" s="12">
        <f>_xll.BDP(A12,"px_LAST",,)</f>
        <v>4050.969971</v>
      </c>
      <c r="J12" s="3">
        <f>_xll.BDP(A12,"PX_LAST",,)/_xll.BDP(A12,"PX_YEST_CLOSE",,)-1</f>
        <v>3.9446745804825323E-3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45952</v>
      </c>
      <c r="AI12" s="43">
        <f ca="1">_xll.BInterpol('Base IPCA'!$C$3:$C$13,'Base IPCA'!$E$3:$E$13,AH12,"Cubic","Extrapolate=Linear","MultiX=Average","Skip=True","Sort=True")</f>
        <v>11.473747252747252</v>
      </c>
      <c r="AJ12" s="43">
        <f ca="1">_xll.BInterpol('Base IPCA'!$C$3:$C$13,'Base IPCA'!$D$3:$D$13,AH12,"Cubic","Extrapolate=Linear","MultiX=Average","Skip=True","Sort=True")</f>
        <v>11.477709890109889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7.2149000000000001</v>
      </c>
      <c r="E13" s="47">
        <f>_xll.BDP(A13,"YLD_YTM_MID", "PRICING_SOURCE=ANDE")</f>
        <v>7.2328999999999999</v>
      </c>
      <c r="F13" s="4">
        <f t="shared" si="1"/>
        <v>-1.7999999999999794E-2</v>
      </c>
      <c r="G13" s="12">
        <f>_xll.BDP(A13,"RISK_MID",,)/100</f>
        <v>4.9574556750781085</v>
      </c>
      <c r="H13" s="12">
        <f>_xll.BDP(A13,"DUR_MID",,)</f>
        <v>13.469400090919052</v>
      </c>
      <c r="I13" s="12">
        <f>_xll.BDP(A13,"px_LAST",,)</f>
        <v>3946.080078</v>
      </c>
      <c r="J13" s="3">
        <f>_xll.BDP(A13,"PX_LAST",,)/_xll.BDP(A13,"PX_YEST_CLOSE",,)-1</f>
        <v>2.2106291093357822E-3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45953</v>
      </c>
      <c r="AI13" s="43">
        <f ca="1">_xll.BInterpol('Base IPCA'!$C$3:$C$13,'Base IPCA'!$E$3:$E$13,AH13,"Cubic","Extrapolate=Linear","MultiX=Average","Skip=True","Sort=True")</f>
        <v>11.469249450549452</v>
      </c>
      <c r="AJ13" s="43">
        <f ca="1">_xll.BInterpol('Base IPCA'!$C$3:$C$13,'Base IPCA'!$D$3:$D$13,AH13,"Cubic","Extrapolate=Linear","MultiX=Average","Skip=True","Sort=True")</f>
        <v>11.473155311355312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45954</v>
      </c>
      <c r="AI14" s="43">
        <f ca="1">_xll.BInterpol('Base IPCA'!$C$3:$C$13,'Base IPCA'!$E$3:$E$13,AH14,"Cubic","Extrapolate=Linear","MultiX=Average","Skip=True","Sort=True")</f>
        <v>11.464751648351648</v>
      </c>
      <c r="AJ14" s="43">
        <f ca="1">_xll.BInterpol('Base IPCA'!$C$3:$C$13,'Base IPCA'!$D$3:$D$13,AH14,"Cubic","Extrapolate=Linear","MultiX=Average","Skip=True","Sort=True")</f>
        <v>11.468600732600732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45955</v>
      </c>
      <c r="AI15" s="43">
        <f ca="1">_xll.BInterpol('Base IPCA'!$C$3:$C$13,'Base IPCA'!$E$3:$E$13,AH15,"Cubic","Extrapolate=Linear","MultiX=Average","Skip=True","Sort=True")</f>
        <v>11.460253846153847</v>
      </c>
      <c r="AJ15" s="43">
        <f ca="1">_xll.BInterpol('Base IPCA'!$C$3:$C$13,'Base IPCA'!$D$3:$D$13,AH15,"Cubic","Extrapolate=Linear","MultiX=Average","Skip=True","Sort=True")</f>
        <v>11.464046153846153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45956</v>
      </c>
      <c r="AI16" s="43">
        <f ca="1">_xll.BInterpol('Base IPCA'!$C$3:$C$13,'Base IPCA'!$E$3:$E$13,AH16,"Cubic","Extrapolate=Linear","MultiX=Average","Skip=True","Sort=True")</f>
        <v>11.455756043956043</v>
      </c>
      <c r="AJ16" s="43">
        <f ca="1">_xll.BInterpol('Base IPCA'!$C$3:$C$13,'Base IPCA'!$D$3:$D$13,AH16,"Cubic","Extrapolate=Linear","MultiX=Average","Skip=True","Sort=True")</f>
        <v>11.459491575091574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45957</v>
      </c>
      <c r="AI17" s="43">
        <f ca="1">_xll.BInterpol('Base IPCA'!$C$3:$C$13,'Base IPCA'!$E$3:$E$13,AH17,"Cubic","Extrapolate=Linear","MultiX=Average","Skip=True","Sort=True")</f>
        <v>11.451258241758243</v>
      </c>
      <c r="AJ17" s="43">
        <f ca="1">_xll.BInterpol('Base IPCA'!$C$3:$C$13,'Base IPCA'!$D$3:$D$13,AH17,"Cubic","Extrapolate=Linear","MultiX=Average","Skip=True","Sort=True")</f>
        <v>11.454936996336997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10.105</v>
      </c>
      <c r="E18" s="259">
        <f t="shared" ref="E18:E26" ca="1" si="5">NETWORKDAYS(TODAY(),C18,feriadosbr)</f>
        <v>205</v>
      </c>
      <c r="F18" s="262">
        <f t="shared" ref="F18:F26" ca="1" si="6">100000/((1+D18%)^(E18/252))</f>
        <v>92467.752893494078</v>
      </c>
      <c r="G18" s="262">
        <f t="shared" ref="G18:G25" ca="1" si="7">F18*$F$30*$F$32</f>
        <v>170196.60831452967</v>
      </c>
      <c r="H18" s="259">
        <f t="shared" ref="H18:H26" ca="1" si="8">F18*$F$37</f>
        <v>92510.312662671538</v>
      </c>
      <c r="I18" s="262">
        <f t="shared" ref="I18:I26" ca="1" si="9">H18*$F$34</f>
        <v>170290.43951584757</v>
      </c>
      <c r="J18" s="257">
        <f t="shared" ref="J18:J26" ca="1" si="10">(((100000/H18)^(252/(E18-1)))-1)*100</f>
        <v>10.094369931946169</v>
      </c>
      <c r="K18" s="257">
        <f>_xll.BDP(A18,"LAST_PRICE")</f>
        <v>10.119999999999999</v>
      </c>
      <c r="L18" s="257">
        <f t="shared" ref="L18:L26" si="11">+K18-D18</f>
        <v>1.4999999999998792E-2</v>
      </c>
      <c r="M18" s="259">
        <f ca="1">I18-((100000/((1+(J18+0.01)%)^((E18-1)/252)))*$F$34)</f>
        <v>12.520425652648555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45958</v>
      </c>
      <c r="AI18" s="43">
        <f ca="1">_xll.BInterpol('Base IPCA'!$C$3:$C$13,'Base IPCA'!$E$3:$E$13,AH18,"Cubic","Extrapolate=Linear","MultiX=Average","Skip=True","Sort=True")</f>
        <v>11.446760439560439</v>
      </c>
      <c r="AJ18" s="43">
        <f ca="1">_xll.BInterpol('Base IPCA'!$C$3:$C$13,'Base IPCA'!$D$3:$D$13,AH18,"Cubic","Extrapolate=Linear","MultiX=Average","Skip=True","Sort=True")</f>
        <v>11.450382417582418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8.93</v>
      </c>
      <c r="E19" s="125">
        <f t="shared" ca="1" si="5"/>
        <v>391</v>
      </c>
      <c r="F19" s="264">
        <f t="shared" ca="1" si="6"/>
        <v>87571.422637930707</v>
      </c>
      <c r="G19" s="133">
        <f t="shared" ca="1" si="7"/>
        <v>161184.39836448844</v>
      </c>
      <c r="H19" s="125">
        <f t="shared" ca="1" si="8"/>
        <v>87611.728792426584</v>
      </c>
      <c r="I19" s="133">
        <f t="shared" ca="1" si="9"/>
        <v>161273.26103855707</v>
      </c>
      <c r="J19" s="258">
        <f t="shared" ca="1" si="10"/>
        <v>8.9215023733835608</v>
      </c>
      <c r="K19" s="258">
        <f>_xll.BDP(A19,"LAST_PRICE")</f>
        <v>8.91</v>
      </c>
      <c r="L19" s="258">
        <f t="shared" si="11"/>
        <v>-1.9999999999999574E-2</v>
      </c>
      <c r="M19" s="125">
        <f ca="1">I19-((100000/((1+(J19+0.01)%)^((E19-1)/252)))*$F$34)</f>
        <v>22.911948468768969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45959</v>
      </c>
      <c r="AI19" s="43">
        <f ca="1">_xll.BInterpol('Base IPCA'!$C$3:$C$13,'Base IPCA'!$E$3:$E$13,AH19,"Cubic","Extrapolate=Linear","MultiX=Average","Skip=True","Sort=True")</f>
        <v>11.442262637362637</v>
      </c>
      <c r="AJ19" s="43">
        <f ca="1">_xll.BInterpol('Base IPCA'!$C$3:$C$13,'Base IPCA'!$D$3:$D$13,AH19,"Cubic","Extrapolate=Linear","MultiX=Average","Skip=True","Sort=True")</f>
        <v>11.445827838827839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8.32</v>
      </c>
      <c r="E20" s="259">
        <f t="shared" ref="E20" ca="1" si="12">NETWORKDAYS(TODAY(),C20,feriadosbr)</f>
        <v>706</v>
      </c>
      <c r="F20" s="262">
        <f t="shared" ref="F20" ca="1" si="13">100000/((1+D20%)^(E20/252))</f>
        <v>79939.362982081628</v>
      </c>
      <c r="G20" s="262">
        <f t="shared" ca="1" si="7"/>
        <v>147136.79120163436</v>
      </c>
      <c r="H20" s="259">
        <f t="shared" ca="1" si="8"/>
        <v>79976.156358477703</v>
      </c>
      <c r="I20" s="262">
        <f t="shared" ca="1" si="9"/>
        <v>147217.90928038591</v>
      </c>
      <c r="J20" s="257">
        <f t="shared" ref="J20" ca="1" si="14">(((100000/H20)^(252/(E20-1)))-1)*100</f>
        <v>8.314462647666975</v>
      </c>
      <c r="K20" s="257">
        <f>_xll.BDP(A20,"LAST_PRICE")</f>
        <v>8.2750000000000004</v>
      </c>
      <c r="L20" s="257">
        <f t="shared" si="11"/>
        <v>-4.4999999999999929E-2</v>
      </c>
      <c r="M20" s="257">
        <f t="shared" ref="M20:M25" ca="1" si="15">I20-((100000/((1+(J20+0.01)%)^((E20-1)/252)))*$F$34)</f>
        <v>38.017770349979401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45960</v>
      </c>
      <c r="AI20" s="43">
        <f ca="1">_xll.BInterpol('Base IPCA'!$C$3:$C$13,'Base IPCA'!$E$3:$E$13,AH20,"Cubic","Extrapolate=Linear","MultiX=Average","Skip=True","Sort=True")</f>
        <v>11.437764835164835</v>
      </c>
      <c r="AJ20" s="43">
        <f ca="1">_xll.BInterpol('Base IPCA'!$C$3:$C$13,'Base IPCA'!$D$3:$D$13,AH20,"Cubic","Extrapolate=Linear","MultiX=Average","Skip=True","Sort=True")</f>
        <v>11.44127326007326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8.1050000000000004</v>
      </c>
      <c r="E21" s="125">
        <f t="shared" ca="1" si="5"/>
        <v>891</v>
      </c>
      <c r="F21" s="264">
        <f t="shared" ca="1" si="6"/>
        <v>75915.592897718248</v>
      </c>
      <c r="G21" s="133">
        <f t="shared" ca="1" si="7"/>
        <v>139730.6198655047</v>
      </c>
      <c r="H21" s="125">
        <f t="shared" ca="1" si="8"/>
        <v>75950.534269273136</v>
      </c>
      <c r="I21" s="133">
        <f t="shared" ca="1" si="9"/>
        <v>139807.65484318559</v>
      </c>
      <c r="J21" s="258">
        <f t="shared" ca="1" si="10"/>
        <v>8.1003810302440868</v>
      </c>
      <c r="K21" s="258">
        <f>_xll.BDP(A21,"LAST_PRICE")</f>
        <v>8.0549999999999997</v>
      </c>
      <c r="L21" s="258">
        <f t="shared" si="11"/>
        <v>-5.0000000000000711E-2</v>
      </c>
      <c r="M21" s="258">
        <f t="shared" ca="1" si="15"/>
        <v>45.666966749675339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45961</v>
      </c>
      <c r="AI21" s="43">
        <f ca="1">_xll.BInterpol('Base IPCA'!$C$3:$C$13,'Base IPCA'!$E$3:$E$13,AH21,"Cubic","Extrapolate=Linear","MultiX=Average","Skip=True","Sort=True")</f>
        <v>11.433267032967033</v>
      </c>
      <c r="AJ21" s="43">
        <f ca="1">_xll.BInterpol('Base IPCA'!$C$3:$C$13,'Base IPCA'!$D$3:$D$13,AH21,"Cubic","Extrapolate=Linear","MultiX=Average","Skip=True","Sort=True")</f>
        <v>11.436718681318681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7.98</v>
      </c>
      <c r="E22" s="259">
        <f ca="1">NETWORKDAYS(TODAY(),C22,feriadosbr)</f>
        <v>1212</v>
      </c>
      <c r="F22" s="262">
        <f t="shared" ca="1" si="6"/>
        <v>69124.896411493624</v>
      </c>
      <c r="G22" s="262">
        <f t="shared" ca="1" si="7"/>
        <v>127231.62995947723</v>
      </c>
      <c r="H22" s="259">
        <f t="shared" ca="1" si="8"/>
        <v>69156.712255867795</v>
      </c>
      <c r="I22" s="262">
        <f t="shared" ca="1" si="9"/>
        <v>127301.77411101441</v>
      </c>
      <c r="J22" s="257">
        <f t="shared" ca="1" si="10"/>
        <v>7.9765061298827877</v>
      </c>
      <c r="K22" s="257">
        <f>_xll.BDP(A22,"LAST_PRICE")</f>
        <v>7.9349999999999996</v>
      </c>
      <c r="L22" s="257">
        <f t="shared" si="11"/>
        <v>-4.5000000000000817E-2</v>
      </c>
      <c r="M22" s="257">
        <f t="shared" ca="1" si="15"/>
        <v>56.641147543181432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45962</v>
      </c>
      <c r="AI22" s="43">
        <f ca="1">_xll.BInterpol('Base IPCA'!$C$3:$C$13,'Base IPCA'!$E$3:$E$13,AH22,"Cubic","Extrapolate=Linear","MultiX=Average","Skip=True","Sort=True")</f>
        <v>11.42876923076923</v>
      </c>
      <c r="AJ22" s="43">
        <f ca="1">_xll.BInterpol('Base IPCA'!$C$3:$C$13,'Base IPCA'!$D$3:$D$13,AH22,"Cubic","Extrapolate=Linear","MultiX=Average","Skip=True","Sort=True")</f>
        <v>11.432164102564101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7.86</v>
      </c>
      <c r="E23" s="125">
        <f t="shared" ca="1" si="5"/>
        <v>1734</v>
      </c>
      <c r="F23" s="264">
        <f t="shared" ca="1" si="6"/>
        <v>59414.034300727872</v>
      </c>
      <c r="G23" s="133">
        <f t="shared" ca="1" si="7"/>
        <v>109357.76860409122</v>
      </c>
      <c r="H23" s="125">
        <f t="shared" ca="1" si="8"/>
        <v>59441.380564767111</v>
      </c>
      <c r="I23" s="133">
        <f t="shared" ca="1" si="9"/>
        <v>109418.05870565778</v>
      </c>
      <c r="J23" s="258">
        <f t="shared" ca="1" si="10"/>
        <v>7.8574920220503497</v>
      </c>
      <c r="K23" s="258">
        <f>_xll.BDP(A23,"LAST_PRICE")</f>
        <v>7.82</v>
      </c>
      <c r="L23" s="258">
        <f t="shared" si="11"/>
        <v>-4.0000000000000036E-2</v>
      </c>
      <c r="M23" s="258">
        <f t="shared" ca="1" si="15"/>
        <v>69.739389063222916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45963</v>
      </c>
      <c r="AI23" s="43">
        <f ca="1">_xll.BInterpol('Base IPCA'!$C$3:$C$13,'Base IPCA'!$E$3:$E$13,AH23,"Cubic","Extrapolate=Linear","MultiX=Average","Skip=True","Sort=True")</f>
        <v>11.424271428571428</v>
      </c>
      <c r="AJ23" s="43">
        <f ca="1">_xll.BInterpol('Base IPCA'!$C$3:$C$13,'Base IPCA'!$D$3:$D$13,AH23,"Cubic","Extrapolate=Linear","MultiX=Average","Skip=True","Sort=True")</f>
        <v>11.427609523809522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7.79</v>
      </c>
      <c r="E24" s="259">
        <f t="shared" ref="E24" ca="1" si="17">NETWORKDAYS(TODAY(),C24,feriadosbr)</f>
        <v>1929</v>
      </c>
      <c r="F24" s="262">
        <f t="shared" ref="F24" ca="1" si="18">100000/((1+D24%)^(E24/252))</f>
        <v>56314.412046396661</v>
      </c>
      <c r="G24" s="262">
        <f t="shared" ca="1" si="7"/>
        <v>103652.58838465792</v>
      </c>
      <c r="H24" s="259">
        <f t="shared" ca="1" si="8"/>
        <v>56340.331659484043</v>
      </c>
      <c r="I24" s="262">
        <f t="shared" ca="1" si="9"/>
        <v>103709.7331596576</v>
      </c>
      <c r="J24" s="257">
        <f t="shared" ref="J24" ca="1" si="19">(((100000/H24)^(252/(E24-1)))-1)*100</f>
        <v>7.7877108475203238</v>
      </c>
      <c r="K24" s="257">
        <f>_xll.BDP(A24,"LAST_PRICE")</f>
        <v>7.72</v>
      </c>
      <c r="L24" s="257">
        <f t="shared" si="11"/>
        <v>-7.0000000000000284E-2</v>
      </c>
      <c r="M24" s="257">
        <f t="shared" ca="1" si="15"/>
        <v>73.583848258131184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45964</v>
      </c>
      <c r="AI24" s="43">
        <f ca="1">_xll.BInterpol('Base IPCA'!$C$3:$C$13,'Base IPCA'!$E$3:$E$13,AH24,"Cubic","Extrapolate=Linear","MultiX=Average","Skip=True","Sort=True")</f>
        <v>11.419773626373626</v>
      </c>
      <c r="AJ24" s="43">
        <f ca="1">_xll.BInterpol('Base IPCA'!$C$3:$C$13,'Base IPCA'!$D$3:$D$13,AH24,"Cubic","Extrapolate=Linear","MultiX=Average","Skip=True","Sort=True")</f>
        <v>11.423054945054943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7.6</v>
      </c>
      <c r="E25" s="125">
        <f t="shared" ca="1" si="5"/>
        <v>2450</v>
      </c>
      <c r="F25" s="264">
        <f t="shared" ca="1" si="6"/>
        <v>49058.473288577283</v>
      </c>
      <c r="G25" s="133">
        <f t="shared" ca="1" si="7"/>
        <v>90297.271227321791</v>
      </c>
      <c r="H25" s="125">
        <f t="shared" ca="1" si="8"/>
        <v>49081.053239252251</v>
      </c>
      <c r="I25" s="133">
        <f t="shared" ca="1" si="9"/>
        <v>90347.053073851464</v>
      </c>
      <c r="J25" s="258">
        <f t="shared" ca="1" si="10"/>
        <v>7.5981235012068771</v>
      </c>
      <c r="K25" s="258">
        <f>_xll.BDP(A25,"LAST_PRICE")</f>
        <v>7.5650000000000004</v>
      </c>
      <c r="L25" s="258">
        <f t="shared" si="11"/>
        <v>-3.4999999999999254E-2</v>
      </c>
      <c r="M25" s="258">
        <f t="shared" ca="1" si="15"/>
        <v>81.560758219042327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45965</v>
      </c>
      <c r="AI25" s="43">
        <f ca="1">_xll.BInterpol('Base IPCA'!$C$3:$C$13,'Base IPCA'!$E$3:$E$13,AH25,"Cubic","Extrapolate=Linear","MultiX=Average","Skip=True","Sort=True")</f>
        <v>11.415275824175824</v>
      </c>
      <c r="AJ25" s="43">
        <f ca="1">_xll.BInterpol('Base IPCA'!$C$3:$C$13,'Base IPCA'!$D$3:$D$13,AH25,"Cubic","Extrapolate=Linear","MultiX=Average","Skip=True","Sort=True")</f>
        <v>11.418500366300366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7.44</v>
      </c>
      <c r="E26" s="259">
        <f t="shared" ca="1" si="5"/>
        <v>3821</v>
      </c>
      <c r="F26" s="262">
        <f t="shared" ca="1" si="6"/>
        <v>33685.216766889673</v>
      </c>
      <c r="G26" s="262">
        <f ca="1">F26*$F$30*$F$32</f>
        <v>62001.17840722097</v>
      </c>
      <c r="H26" s="259">
        <f t="shared" ca="1" si="8"/>
        <v>33700.720929210373</v>
      </c>
      <c r="I26" s="262">
        <f t="shared" ca="1" si="9"/>
        <v>62035.360316664905</v>
      </c>
      <c r="J26" s="257">
        <f t="shared" ca="1" si="10"/>
        <v>7.4387569095436534</v>
      </c>
      <c r="K26" s="257">
        <f>_xll.BDP(A26,"LAST_PRICE")</f>
        <v>7.4050000000000002</v>
      </c>
      <c r="L26" s="257">
        <f t="shared" si="11"/>
        <v>-3.5000000000000142E-2</v>
      </c>
      <c r="M26" s="259">
        <f ca="1">I26-((100000/((1+(J26+0.01)%)^((E26-1)/252)))*$F$34)</f>
        <v>87.461036364213214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45966</v>
      </c>
      <c r="AI26" s="43">
        <f ca="1">_xll.BInterpol('Base IPCA'!$C$3:$C$13,'Base IPCA'!$E$3:$E$13,AH26,"Cubic","Extrapolate=Linear","MultiX=Average","Skip=True","Sort=True")</f>
        <v>11.410778021978022</v>
      </c>
      <c r="AJ26" s="43">
        <f ca="1">_xll.BInterpol('Base IPCA'!$C$3:$C$13,'Base IPCA'!$D$3:$D$13,AH26,"Cubic","Extrapolate=Linear","MultiX=Average","Skip=True","Sort=True")</f>
        <v>11.413945787545787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45967</v>
      </c>
      <c r="AI27" s="43">
        <f ca="1">_xll.BInterpol('Base IPCA'!$C$3:$C$13,'Base IPCA'!$E$3:$E$13,AH27,"Cubic","Extrapolate=Linear","MultiX=Average","Skip=True","Sort=True")</f>
        <v>11.40628021978022</v>
      </c>
      <c r="AJ27" s="43">
        <f ca="1">_xll.BInterpol('Base IPCA'!$C$3:$C$13,'Base IPCA'!$D$3:$D$13,AH27,"Cubic","Extrapolate=Linear","MultiX=Average","Skip=True","Sort=True")</f>
        <v>11.409391208791208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45968</v>
      </c>
      <c r="AI28" s="43">
        <f ca="1">_xll.BInterpol('Base IPCA'!$C$3:$C$13,'Base IPCA'!$E$3:$E$13,AH28,"Cubic","Extrapolate=Linear","MultiX=Average","Skip=True","Sort=True")</f>
        <v>11.401782417582417</v>
      </c>
      <c r="AJ28" s="43">
        <f ca="1">_xll.BInterpol('Base IPCA'!$C$3:$C$13,'Base IPCA'!$D$3:$D$13,AH28,"Cubic","Extrapolate=Linear","MultiX=Average","Skip=True","Sort=True")</f>
        <v>11.404836630036629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45969</v>
      </c>
      <c r="AI29" s="43">
        <f ca="1">_xll.BInterpol('Base IPCA'!$C$3:$C$13,'Base IPCA'!$E$3:$E$13,AH29,"Cubic","Extrapolate=Linear","MultiX=Average","Skip=True","Sort=True")</f>
        <v>11.397284615384615</v>
      </c>
      <c r="AJ29" s="43">
        <f ca="1">_xll.BInterpol('Base IPCA'!$C$3:$C$13,'Base IPCA'!$D$3:$D$13,AH29,"Cubic","Extrapolate=Linear","MultiX=Average","Skip=True","Sort=True")</f>
        <v>11.400282051282051</v>
      </c>
    </row>
    <row r="30" spans="1:36" x14ac:dyDescent="0.25">
      <c r="B30" s="268">
        <f ca="1">_xll.BDH(B28,C29,DATE(YEAR(H31)-1,MONTH(H31),DAY(H31)),H31,"Sort=d","cols=2;rows=11")</f>
        <v>45930</v>
      </c>
      <c r="C30" s="125">
        <v>7359.06</v>
      </c>
      <c r="D30" s="162"/>
      <c r="E30" s="267" t="s">
        <v>940</v>
      </c>
      <c r="F30" s="269">
        <v>2.5000000000000001E-4</v>
      </c>
      <c r="H30" s="270">
        <f ca="1">TODAY()</f>
        <v>45953</v>
      </c>
      <c r="I30" s="267" t="s">
        <v>329</v>
      </c>
      <c r="J30" s="271">
        <f>+_xll.BDP("BRSTNCNTB3D4 Govt", "INFLATION_ASSUMPTION")</f>
        <v>0.21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45970</v>
      </c>
      <c r="AI30" s="43">
        <f ca="1">_xll.BInterpol('Base IPCA'!$C$3:$C$13,'Base IPCA'!$E$3:$E$13,AH30,"Cubic","Extrapolate=Linear","MultiX=Average","Skip=True","Sort=True")</f>
        <v>11.392786813186813</v>
      </c>
      <c r="AJ30" s="43">
        <f ca="1">_xll.BInterpol('Base IPCA'!$C$3:$C$13,'Base IPCA'!$D$3:$D$13,AH30,"Cubic","Extrapolate=Linear","MultiX=Average","Skip=True","Sort=True")</f>
        <v>11.395727472527472</v>
      </c>
    </row>
    <row r="31" spans="1:36" x14ac:dyDescent="0.25">
      <c r="B31" s="268">
        <v>45900</v>
      </c>
      <c r="C31" s="125">
        <v>7323.91</v>
      </c>
      <c r="E31" s="267" t="s">
        <v>941</v>
      </c>
      <c r="F31" s="272">
        <f>C30</f>
        <v>7359.06</v>
      </c>
      <c r="H31" s="268">
        <f ca="1">WORKDAY(WORKDAY(DATE(YEAR(EOMONTH(H32,1)),MONTH(EOMONTH(H32,1)),I29),-1,feriadosbr),1,feriadosbr)</f>
        <v>45978</v>
      </c>
      <c r="I31" s="125">
        <f ca="1">+NETWORKDAYS(H32,H31,feriadosbr)-1</f>
        <v>23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45971</v>
      </c>
      <c r="AI31" s="43">
        <f ca="1">_xll.BInterpol('Base IPCA'!$C$3:$C$13,'Base IPCA'!$E$3:$E$13,AH31,"Cubic","Extrapolate=Linear","MultiX=Average","Skip=True","Sort=True")</f>
        <v>11.388289010989011</v>
      </c>
      <c r="AJ31" s="43">
        <f ca="1">_xll.BInterpol('Base IPCA'!$C$3:$C$13,'Base IPCA'!$D$3:$D$13,AH31,"Cubic","Extrapolate=Linear","MultiX=Average","Skip=True","Sort=True")</f>
        <v>11.391172893772893</v>
      </c>
    </row>
    <row r="32" spans="1:36" x14ac:dyDescent="0.25">
      <c r="B32" s="268">
        <v>45869</v>
      </c>
      <c r="C32" s="125">
        <v>7331.98</v>
      </c>
      <c r="D32" s="162"/>
      <c r="E32" s="267" t="s">
        <v>943</v>
      </c>
      <c r="F32" s="272">
        <f ca="1">+IF(I32=0,F31/((1+J30%)^(1/I37)),ROUND(F31*J38,2))</f>
        <v>7362.42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45945</v>
      </c>
      <c r="I32" s="125">
        <f ca="1">+NETWORKDAYS(H32,H30,feriadosbr)-1</f>
        <v>6</v>
      </c>
      <c r="J32" s="273">
        <f ca="1">(1+J30%)^(I32/I31)</f>
        <v>1.0005474014431197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45972</v>
      </c>
      <c r="AI32" s="43">
        <f ca="1">_xll.BInterpol('Base IPCA'!$C$3:$C$13,'Base IPCA'!$E$3:$E$13,AH32,"Cubic","Extrapolate=Linear","MultiX=Average","Skip=True","Sort=True")</f>
        <v>11.383791208791209</v>
      </c>
      <c r="AJ32" s="43">
        <f ca="1">_xll.BInterpol('Base IPCA'!$C$3:$C$13,'Base IPCA'!$D$3:$D$13,AH32,"Cubic","Extrapolate=Linear","MultiX=Average","Skip=True","Sort=True")</f>
        <v>11.386618315018314</v>
      </c>
    </row>
    <row r="33" spans="2:36" x14ac:dyDescent="0.25">
      <c r="B33" s="268">
        <v>45838</v>
      </c>
      <c r="C33" s="125">
        <v>7312.97</v>
      </c>
      <c r="E33" s="267" t="s">
        <v>944</v>
      </c>
      <c r="F33" s="272">
        <f ca="1">ROUND(F31*J32,2)</f>
        <v>7363.09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45973</v>
      </c>
      <c r="AI33" s="43">
        <f ca="1">_xll.BInterpol('Base IPCA'!$C$3:$C$13,'Base IPCA'!$E$3:$E$13,AH33,"Cubic","Extrapolate=Linear","MultiX=Average","Skip=True","Sort=True")</f>
        <v>11.379293406593407</v>
      </c>
      <c r="AJ33" s="43">
        <f ca="1">_xll.BInterpol('Base IPCA'!$C$3:$C$13,'Base IPCA'!$D$3:$D$13,AH33,"Cubic","Extrapolate=Linear","MultiX=Average","Skip=True","Sort=True")</f>
        <v>11.382063736263735</v>
      </c>
    </row>
    <row r="34" spans="2:36" x14ac:dyDescent="0.25">
      <c r="B34" s="268">
        <v>45808</v>
      </c>
      <c r="C34" s="125">
        <v>7295.46</v>
      </c>
      <c r="E34" s="267" t="s">
        <v>945</v>
      </c>
      <c r="F34" s="269">
        <f ca="1">F33*F30</f>
        <v>1.8407725000000001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45974</v>
      </c>
      <c r="AI34" s="43">
        <f ca="1">_xll.BInterpol('Base IPCA'!$C$3:$C$13,'Base IPCA'!$E$3:$E$13,AH34,"Cubic","Extrapolate=Linear","MultiX=Average","Skip=True","Sort=True")</f>
        <v>11.374795604395604</v>
      </c>
      <c r="AJ34" s="43">
        <f ca="1">_xll.BInterpol('Base IPCA'!$C$3:$C$13,'Base IPCA'!$D$3:$D$13,AH34,"Cubic","Extrapolate=Linear","MultiX=Average","Skip=True","Sort=True")</f>
        <v>11.377509157509156</v>
      </c>
    </row>
    <row r="35" spans="2:36" x14ac:dyDescent="0.25">
      <c r="B35" s="268">
        <v>45777</v>
      </c>
      <c r="C35" s="125">
        <v>7276.54</v>
      </c>
      <c r="E35" s="267" t="s">
        <v>947</v>
      </c>
      <c r="F35" s="274">
        <f ca="1"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45975</v>
      </c>
      <c r="AI35" s="43">
        <f ca="1">_xll.BInterpol('Base IPCA'!$C$3:$C$13,'Base IPCA'!$E$3:$E$13,AH35,"Cubic","Extrapolate=Linear","MultiX=Average","Skip=True","Sort=True")</f>
        <v>11.370297802197802</v>
      </c>
      <c r="AJ35" s="43">
        <f ca="1">_xll.BInterpol('Base IPCA'!$C$3:$C$13,'Base IPCA'!$D$3:$D$13,AH35,"Cubic","Extrapolate=Linear","MultiX=Average","Skip=True","Sort=True")</f>
        <v>11.372954578754578</v>
      </c>
    </row>
    <row r="36" spans="2:36" x14ac:dyDescent="0.25">
      <c r="B36" s="268">
        <v>45747</v>
      </c>
      <c r="C36" s="125">
        <v>7245.38</v>
      </c>
      <c r="E36" s="267" t="s">
        <v>948</v>
      </c>
      <c r="F36" s="274">
        <f ca="1">F33/F32</f>
        <v>1.0000910026866165</v>
      </c>
      <c r="H36" s="268">
        <f ca="1">+WORKDAY(H30,-1,feriadosbr)</f>
        <v>45952</v>
      </c>
      <c r="I36" s="267" t="s">
        <v>329</v>
      </c>
      <c r="J36" s="275">
        <f>+_xll.BDP("BRSTNCNTB3D4 Govt", "INFLATION_ASSUMPTION")</f>
        <v>0.21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45976</v>
      </c>
      <c r="AI36" s="43">
        <f ca="1">_xll.BInterpol('Base IPCA'!$C$3:$C$13,'Base IPCA'!$E$3:$E$13,AH36,"Cubic","Extrapolate=Linear","MultiX=Average","Skip=True","Sort=True")</f>
        <v>11.3658</v>
      </c>
      <c r="AJ36" s="43">
        <f ca="1">_xll.BInterpol('Base IPCA'!$C$3:$C$13,'Base IPCA'!$D$3:$D$13,AH36,"Cubic","Extrapolate=Linear","MultiX=Average","Skip=True","Sort=True")</f>
        <v>11.368399999999999</v>
      </c>
    </row>
    <row r="37" spans="2:36" x14ac:dyDescent="0.25">
      <c r="B37" s="268">
        <v>45716</v>
      </c>
      <c r="C37" s="125">
        <v>7205.03</v>
      </c>
      <c r="E37" s="267" t="s">
        <v>949</v>
      </c>
      <c r="F37" s="274">
        <f ca="1">F35/F36</f>
        <v>1.0004602660694748</v>
      </c>
      <c r="H37" s="268">
        <f ca="1">WORKDAY(WORKDAY(DATE(YEAR(EOMONTH(H38,1)),MONTH(EOMONTH(H38,1)),I35),-1,feriadosbr),1,feriadosbr)</f>
        <v>45978</v>
      </c>
      <c r="I37" s="125">
        <f ca="1">+NETWORKDAYS(H38,H37,feriadosbr)-1</f>
        <v>23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45977</v>
      </c>
      <c r="AI37" s="43">
        <f ca="1">_xll.BInterpol('Base IPCA'!$C$3:$C$13,'Base IPCA'!$E$3:$E$13,AH37,"Cubic","Extrapolate=Linear","MultiX=Average","Skip=True","Sort=True")</f>
        <v>11.361302197802198</v>
      </c>
      <c r="AJ37" s="43">
        <f ca="1">_xll.BInterpol('Base IPCA'!$C$3:$C$13,'Base IPCA'!$D$3:$D$13,AH37,"Cubic","Extrapolate=Linear","MultiX=Average","Skip=True","Sort=True")</f>
        <v>11.36384542124542</v>
      </c>
    </row>
    <row r="38" spans="2:36" x14ac:dyDescent="0.25">
      <c r="B38" s="268">
        <v>45688</v>
      </c>
      <c r="C38" s="125">
        <v>7111.86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45945</v>
      </c>
      <c r="I38" s="125">
        <f ca="1">+NETWORKDAYS(H38,H36,feriadosbr)-1</f>
        <v>5</v>
      </c>
      <c r="J38" s="276">
        <f ca="1">(1+J36%)^(I38/I37)</f>
        <v>1.0004561470647824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45978</v>
      </c>
      <c r="AI38" s="43">
        <f ca="1">_xll.BInterpol('Base IPCA'!$C$3:$C$13,'Base IPCA'!$E$3:$E$13,AH38,"Cubic","Extrapolate=Linear","MultiX=Average","Skip=True","Sort=True")</f>
        <v>11.356804395604396</v>
      </c>
      <c r="AJ38" s="43">
        <f ca="1">_xll.BInterpol('Base IPCA'!$C$3:$C$13,'Base IPCA'!$D$3:$D$13,AH38,"Cubic","Extrapolate=Linear","MultiX=Average","Skip=True","Sort=True")</f>
        <v>11.359290842490843</v>
      </c>
    </row>
    <row r="39" spans="2:36" x14ac:dyDescent="0.25">
      <c r="B39" s="268">
        <v>45657</v>
      </c>
      <c r="C39" s="125">
        <v>7100.5</v>
      </c>
      <c r="E39" s="267" t="s">
        <v>950</v>
      </c>
      <c r="F39" s="277">
        <f ca="1"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45979</v>
      </c>
      <c r="AI39" s="43">
        <f ca="1">_xll.BInterpol('Base IPCA'!$C$3:$C$13,'Base IPCA'!$E$3:$E$13,AH39,"Cubic","Extrapolate=Linear","MultiX=Average","Skip=True","Sort=True")</f>
        <v>11.352306593406594</v>
      </c>
      <c r="AJ39" s="43">
        <f ca="1">_xll.BInterpol('Base IPCA'!$C$3:$C$13,'Base IPCA'!$D$3:$D$13,AH39,"Cubic","Extrapolate=Linear","MultiX=Average","Skip=True","Sort=True")</f>
        <v>11.354736263736264</v>
      </c>
    </row>
    <row r="40" spans="2:36" x14ac:dyDescent="0.25">
      <c r="B40" s="268">
        <v>45626</v>
      </c>
      <c r="C40" s="125">
        <v>7063.77</v>
      </c>
      <c r="E40" s="267" t="s">
        <v>951</v>
      </c>
      <c r="F40" s="277">
        <f ca="1"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45980</v>
      </c>
      <c r="AI40" s="43">
        <f ca="1">_xll.BInterpol('Base IPCA'!$C$3:$C$13,'Base IPCA'!$E$3:$E$13,AH40,"Cubic","Extrapolate=Linear","MultiX=Average","Skip=True","Sort=True")</f>
        <v>11.347808791208791</v>
      </c>
      <c r="AJ40" s="43">
        <f ca="1">_xll.BInterpol('Base IPCA'!$C$3:$C$13,'Base IPCA'!$D$3:$D$13,AH40,"Cubic","Extrapolate=Linear","MultiX=Average","Skip=True","Sort=True")</f>
        <v>11.350181684981685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45981</v>
      </c>
      <c r="AI41" s="43">
        <f ca="1">_xll.BInterpol('Base IPCA'!$C$3:$C$13,'Base IPCA'!$E$3:$E$13,AH41,"Cubic","Extrapolate=Linear","MultiX=Average","Skip=True","Sort=True")</f>
        <v>11.343310989010989</v>
      </c>
      <c r="AJ41" s="43">
        <f ca="1">_xll.BInterpol('Base IPCA'!$C$3:$C$13,'Base IPCA'!$D$3:$D$13,AH41,"Cubic","Extrapolate=Linear","MultiX=Average","Skip=True","Sort=True")</f>
        <v>11.345627106227106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45982</v>
      </c>
      <c r="AI42" s="43">
        <f ca="1">_xll.BInterpol('Base IPCA'!$C$3:$C$13,'Base IPCA'!$E$3:$E$13,AH42,"Cubic","Extrapolate=Linear","MultiX=Average","Skip=True","Sort=True")</f>
        <v>11.338813186813187</v>
      </c>
      <c r="AJ42" s="43">
        <f ca="1">_xll.BInterpol('Base IPCA'!$C$3:$C$13,'Base IPCA'!$D$3:$D$13,AH42,"Cubic","Extrapolate=Linear","MultiX=Average","Skip=True","Sort=True")</f>
        <v>11.341072527472527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45983</v>
      </c>
      <c r="AI43" s="43">
        <f ca="1">_xll.BInterpol('Base IPCA'!$C$3:$C$13,'Base IPCA'!$E$3:$E$13,AH43,"Cubic","Extrapolate=Linear","MultiX=Average","Skip=True","Sort=True")</f>
        <v>11.334315384615385</v>
      </c>
      <c r="AJ43" s="43">
        <f ca="1">_xll.BInterpol('Base IPCA'!$C$3:$C$13,'Base IPCA'!$D$3:$D$13,AH43,"Cubic","Extrapolate=Linear","MultiX=Average","Skip=True","Sort=True")</f>
        <v>11.336517948717947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45984</v>
      </c>
      <c r="AI44" s="43">
        <f ca="1">_xll.BInterpol('Base IPCA'!$C$3:$C$13,'Base IPCA'!$E$3:$E$13,AH44,"Cubic","Extrapolate=Linear","MultiX=Average","Skip=True","Sort=True")</f>
        <v>11.329817582417583</v>
      </c>
      <c r="AJ44" s="43">
        <f ca="1">_xll.BInterpol('Base IPCA'!$C$3:$C$13,'Base IPCA'!$D$3:$D$13,AH44,"Cubic","Extrapolate=Linear","MultiX=Average","Skip=True","Sort=True")</f>
        <v>11.33196336996337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45985</v>
      </c>
      <c r="AI45" s="43">
        <f ca="1">_xll.BInterpol('Base IPCA'!$C$3:$C$13,'Base IPCA'!$E$3:$E$13,AH45,"Cubic","Extrapolate=Linear","MultiX=Average","Skip=True","Sort=True")</f>
        <v>11.325319780219781</v>
      </c>
      <c r="AJ45" s="43">
        <f ca="1">_xll.BInterpol('Base IPCA'!$C$3:$C$13,'Base IPCA'!$D$3:$D$13,AH45,"Cubic","Extrapolate=Linear","MultiX=Average","Skip=True","Sort=True")</f>
        <v>11.327408791208791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45986</v>
      </c>
      <c r="AI46" s="43">
        <f ca="1">_xll.BInterpol('Base IPCA'!$C$3:$C$13,'Base IPCA'!$E$3:$E$13,AH46,"Cubic","Extrapolate=Linear","MultiX=Average","Skip=True","Sort=True")</f>
        <v>11.320821978021979</v>
      </c>
      <c r="AJ46" s="43">
        <f ca="1">_xll.BInterpol('Base IPCA'!$C$3:$C$13,'Base IPCA'!$D$3:$D$13,AH46,"Cubic","Extrapolate=Linear","MultiX=Average","Skip=True","Sort=True")</f>
        <v>11.322854212454212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45987</v>
      </c>
      <c r="AI47" s="43">
        <f ca="1">_xll.BInterpol('Base IPCA'!$C$3:$C$13,'Base IPCA'!$E$3:$E$13,AH47,"Cubic","Extrapolate=Linear","MultiX=Average","Skip=True","Sort=True")</f>
        <v>11.316324175824176</v>
      </c>
      <c r="AJ47" s="43">
        <f ca="1">_xll.BInterpol('Base IPCA'!$C$3:$C$13,'Base IPCA'!$D$3:$D$13,AH47,"Cubic","Extrapolate=Linear","MultiX=Average","Skip=True","Sort=True")</f>
        <v>11.318299633699633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45988</v>
      </c>
      <c r="AI48" s="43">
        <f ca="1">_xll.BInterpol('Base IPCA'!$C$3:$C$13,'Base IPCA'!$E$3:$E$13,AH48,"Cubic","Extrapolate=Linear","MultiX=Average","Skip=True","Sort=True")</f>
        <v>11.311826373626374</v>
      </c>
      <c r="AJ48" s="43">
        <f ca="1">_xll.BInterpol('Base IPCA'!$C$3:$C$13,'Base IPCA'!$D$3:$D$13,AH48,"Cubic","Extrapolate=Linear","MultiX=Average","Skip=True","Sort=True")</f>
        <v>11.313745054945054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45989</v>
      </c>
      <c r="AI49" s="43">
        <f ca="1">_xll.BInterpol('Base IPCA'!$C$3:$C$13,'Base IPCA'!$E$3:$E$13,AH49,"Cubic","Extrapolate=Linear","MultiX=Average","Skip=True","Sort=True")</f>
        <v>11.307328571428572</v>
      </c>
      <c r="AJ49" s="43">
        <f ca="1">_xll.BInterpol('Base IPCA'!$C$3:$C$13,'Base IPCA'!$D$3:$D$13,AH49,"Cubic","Extrapolate=Linear","MultiX=Average","Skip=True","Sort=True")</f>
        <v>11.309190476190476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45990</v>
      </c>
      <c r="AI50" s="43">
        <f ca="1">_xll.BInterpol('Base IPCA'!$C$3:$C$13,'Base IPCA'!$E$3:$E$13,AH50,"Cubic","Extrapolate=Linear","MultiX=Average","Skip=True","Sort=True")</f>
        <v>11.30283076923077</v>
      </c>
      <c r="AJ50" s="43">
        <f ca="1">_xll.BInterpol('Base IPCA'!$C$3:$C$13,'Base IPCA'!$D$3:$D$13,AH50,"Cubic","Extrapolate=Linear","MultiX=Average","Skip=True","Sort=True")</f>
        <v>11.304635897435897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45991</v>
      </c>
      <c r="AI51" s="43">
        <f ca="1">_xll.BInterpol('Base IPCA'!$C$3:$C$13,'Base IPCA'!$E$3:$E$13,AH51,"Cubic","Extrapolate=Linear","MultiX=Average","Skip=True","Sort=True")</f>
        <v>11.298332967032968</v>
      </c>
      <c r="AJ51" s="43">
        <f ca="1">_xll.BInterpol('Base IPCA'!$C$3:$C$13,'Base IPCA'!$D$3:$D$13,AH51,"Cubic","Extrapolate=Linear","MultiX=Average","Skip=True","Sort=True")</f>
        <v>11.300081318681318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45992</v>
      </c>
      <c r="AI52" s="43">
        <f ca="1">_xll.BInterpol('Base IPCA'!$C$3:$C$13,'Base IPCA'!$E$3:$E$13,AH52,"Cubic","Extrapolate=Linear","MultiX=Average","Skip=True","Sort=True")</f>
        <v>11.293835164835166</v>
      </c>
      <c r="AJ52" s="43">
        <f ca="1">_xll.BInterpol('Base IPCA'!$C$3:$C$13,'Base IPCA'!$D$3:$D$13,AH52,"Cubic","Extrapolate=Linear","MultiX=Average","Skip=True","Sort=True")</f>
        <v>11.295526739926739</v>
      </c>
    </row>
    <row r="53" spans="7:36" ht="15.75" thickBot="1" x14ac:dyDescent="0.3">
      <c r="I53" s="1"/>
      <c r="AH53" s="42">
        <f t="shared" ca="1" si="2"/>
        <v>45993</v>
      </c>
      <c r="AI53" s="43">
        <f ca="1">_xll.BInterpol('Base IPCA'!$C$3:$C$13,'Base IPCA'!$E$3:$E$13,AH53,"Cubic","Extrapolate=Linear","MultiX=Average","Skip=True","Sort=True")</f>
        <v>11.289337362637363</v>
      </c>
      <c r="AJ53" s="43">
        <f ca="1">_xll.BInterpol('Base IPCA'!$C$3:$C$13,'Base IPCA'!$D$3:$D$13,AH53,"Cubic","Extrapolate=Linear","MultiX=Average","Skip=True","Sort=True")</f>
        <v>11.29097216117216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45994</v>
      </c>
      <c r="AI54" s="43">
        <f ca="1">_xll.BInterpol('Base IPCA'!$C$3:$C$13,'Base IPCA'!$E$3:$E$13,AH54,"Cubic","Extrapolate=Linear","MultiX=Average","Skip=True","Sort=True")</f>
        <v>11.284839560439561</v>
      </c>
      <c r="AJ54" s="43">
        <f ca="1">_xll.BInterpol('Base IPCA'!$C$3:$C$13,'Base IPCA'!$D$3:$D$13,AH54,"Cubic","Extrapolate=Linear","MultiX=Average","Skip=True","Sort=True")</f>
        <v>11.286417582417581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311.28920250000493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80.653762500001278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391.94296500000621</v>
      </c>
      <c r="AD55" s="5">
        <f t="shared" ref="AD55:AD86" ca="1" si="28">+AC55/$AC$105</f>
        <v>5.6093299179757342E-3</v>
      </c>
      <c r="AH55" s="42">
        <f t="shared" ca="1" si="2"/>
        <v>45995</v>
      </c>
      <c r="AI55" s="43">
        <f ca="1">_xll.BInterpol('Base IPCA'!$C$3:$C$13,'Base IPCA'!$E$3:$E$13,AH55,"Cubic","Extrapolate=Linear","MultiX=Average","Skip=True","Sort=True")</f>
        <v>11.280341758241757</v>
      </c>
      <c r="AJ55" s="43">
        <f ca="1">_xll.BInterpol('Base IPCA'!$C$3:$C$13,'Base IPCA'!$D$3:$D$13,AH55,"Cubic","Extrapolate=Linear","MultiX=Average","Skip=True","Sort=True")</f>
        <v>11.281863003663004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45996</v>
      </c>
      <c r="AI56" s="43">
        <f ca="1">_xll.BInterpol('Base IPCA'!$C$3:$C$13,'Base IPCA'!$E$3:$E$13,AH56,"Cubic","Extrapolate=Linear","MultiX=Average","Skip=True","Sort=True")</f>
        <v>11.275843956043957</v>
      </c>
      <c r="AJ56" s="43">
        <f ca="1">_xll.BInterpol('Base IPCA'!$C$3:$C$13,'Base IPCA'!$D$3:$D$13,AH56,"Cubic","Extrapolate=Linear","MultiX=Average","Skip=True","Sort=True")</f>
        <v>11.277308424908425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45997</v>
      </c>
      <c r="AI57" s="43">
        <f ca="1">_xll.BInterpol('Base IPCA'!$C$3:$C$13,'Base IPCA'!$E$3:$E$13,AH57,"Cubic","Extrapolate=Linear","MultiX=Average","Skip=True","Sort=True")</f>
        <v>11.271346153846153</v>
      </c>
      <c r="AJ57" s="43">
        <f ca="1">_xll.BInterpol('Base IPCA'!$C$3:$C$13,'Base IPCA'!$D$3:$D$13,AH57,"Cubic","Extrapolate=Linear","MultiX=Average","Skip=True","Sort=True")</f>
        <v>11.272753846153845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356.17683000008833</v>
      </c>
      <c r="U58" s="16">
        <f>U6*_xll.BDP($P58&amp;" Corp","RISK_MTY_MID")/100</f>
        <v>1376.2610700003413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470.12241000011659</v>
      </c>
      <c r="AA58" s="16">
        <f>AA6*_xll.BDP($P58&amp;" Corp","RISK_MTY_MID")/100</f>
        <v>0</v>
      </c>
      <c r="AB58" s="16">
        <f>AB6*_xll.BDP($P58&amp;" Corp","RISK_MTY_MID")/100</f>
        <v>317.80740000007881</v>
      </c>
      <c r="AC58" s="55">
        <f t="shared" si="27"/>
        <v>2520.3677100006253</v>
      </c>
      <c r="AD58" s="5">
        <f t="shared" ca="1" si="28"/>
        <v>3.6070487959915985E-2</v>
      </c>
      <c r="AH58" s="42">
        <f t="shared" ca="1" si="2"/>
        <v>45998</v>
      </c>
      <c r="AI58" s="43">
        <f ca="1">_xll.BInterpol('Base IPCA'!$C$3:$C$13,'Base IPCA'!$E$3:$E$13,AH58,"Cubic","Extrapolate=Linear","MultiX=Average","Skip=True","Sort=True")</f>
        <v>11.266848351648353</v>
      </c>
      <c r="AJ58" s="43">
        <f ca="1">_xll.BInterpol('Base IPCA'!$C$3:$C$13,'Base IPCA'!$D$3:$D$13,AH58,"Cubic","Extrapolate=Linear","MultiX=Average","Skip=True","Sort=True")</f>
        <v>11.268199267399266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38.069987000005142</v>
      </c>
      <c r="R59" s="16">
        <f>R7*_xll.BDP($P59&amp;" Corp","RISK_MTY_MID")/100</f>
        <v>39.773201000005372</v>
      </c>
      <c r="S59" s="16">
        <f>S7*_xll.BDP($P59&amp;" Corp","RISK_MTY_MID")/100</f>
        <v>90.869621000012273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5.4250520000007327</v>
      </c>
      <c r="W59" s="16">
        <f>W7*_xll.BDP($P59&amp;" Corp","RISK_MTY_MID")/100</f>
        <v>0</v>
      </c>
      <c r="X59" s="16">
        <f>X7*_xll.BDP($P59&amp;" Corp","RISK_MTY_MID")/100</f>
        <v>60.085605000008115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234.22346600003164</v>
      </c>
      <c r="AD59" s="5">
        <f t="shared" ca="1" si="28"/>
        <v>3.3521119465071375E-3</v>
      </c>
      <c r="AH59" s="42">
        <f t="shared" ca="1" si="2"/>
        <v>45999</v>
      </c>
      <c r="AI59" s="43">
        <f ca="1">_xll.BInterpol('Base IPCA'!$C$3:$C$13,'Base IPCA'!$E$3:$E$13,AH59,"Cubic","Extrapolate=Linear","MultiX=Average","Skip=True","Sort=True")</f>
        <v>11.262350549450549</v>
      </c>
      <c r="AJ59" s="43">
        <f ca="1">_xll.BInterpol('Base IPCA'!$C$3:$C$13,'Base IPCA'!$D$3:$D$13,AH59,"Cubic","Extrapolate=Linear","MultiX=Average","Skip=True","Sort=True")</f>
        <v>11.263644688644689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275.54993700000296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275.54993700000296</v>
      </c>
      <c r="AD60" s="5">
        <f t="shared" ca="1" si="28"/>
        <v>3.9435597613301232E-3</v>
      </c>
      <c r="AH60" s="42">
        <f t="shared" ca="1" si="2"/>
        <v>46000</v>
      </c>
      <c r="AI60" s="43">
        <f ca="1">_xll.BInterpol('Base IPCA'!$C$3:$C$13,'Base IPCA'!$E$3:$E$13,AH60,"Cubic","Extrapolate=Linear","MultiX=Average","Skip=True","Sort=True")</f>
        <v>11.257852747252748</v>
      </c>
      <c r="AJ60" s="43">
        <f ca="1">_xll.BInterpol('Base IPCA'!$C$3:$C$13,'Base IPCA'!$D$3:$D$13,AH60,"Cubic","Extrapolate=Linear","MultiX=Average","Skip=True","Sort=True")</f>
        <v>11.25909010989011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1.1902946791318739E-2</v>
      </c>
      <c r="AH61" s="42">
        <f t="shared" ca="1" si="2"/>
        <v>46001</v>
      </c>
      <c r="AI61" s="43">
        <f ca="1">_xll.BInterpol('Base IPCA'!$C$3:$C$13,'Base IPCA'!$E$3:$E$13,AH61,"Cubic","Extrapolate=Linear","MultiX=Average","Skip=True","Sort=True")</f>
        <v>11.253354945054944</v>
      </c>
      <c r="AJ61" s="43">
        <f ca="1">_xll.BInterpol('Base IPCA'!$C$3:$C$13,'Base IPCA'!$D$3:$D$13,AH61,"Cubic","Extrapolate=Linear","MultiX=Average","Skip=True","Sort=True")</f>
        <v>11.254535531135531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46002</v>
      </c>
      <c r="AI62" s="43">
        <f ca="1">_xll.BInterpol('Base IPCA'!$C$3:$C$13,'Base IPCA'!$E$3:$E$13,AH62,"Cubic","Extrapolate=Linear","MultiX=Average","Skip=True","Sort=True")</f>
        <v>11.248857142857142</v>
      </c>
      <c r="AJ62" s="43">
        <f ca="1">_xll.BInterpol('Base IPCA'!$C$3:$C$13,'Base IPCA'!$D$3:$D$13,AH62,"Cubic","Extrapolate=Linear","MultiX=Average","Skip=True","Sort=True")</f>
        <v>11.249980952380952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647.95650599997055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113.44949399999484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761.40599999996539</v>
      </c>
      <c r="AD63" s="5">
        <f t="shared" ca="1" si="28"/>
        <v>1.089693612826032E-2</v>
      </c>
      <c r="AH63" s="42">
        <f t="shared" ca="1" si="2"/>
        <v>46003</v>
      </c>
      <c r="AI63" s="43">
        <f ca="1">_xll.BInterpol('Base IPCA'!$C$3:$C$13,'Base IPCA'!$E$3:$E$13,AH63,"Cubic","Extrapolate=Linear","MultiX=Average","Skip=True","Sort=True")</f>
        <v>11.24435934065934</v>
      </c>
      <c r="AJ63" s="43">
        <f ca="1">_xll.BInterpol('Base IPCA'!$C$3:$C$13,'Base IPCA'!$D$3:$D$13,AH63,"Cubic","Extrapolate=Linear","MultiX=Average","Skip=True","Sort=True")</f>
        <v>11.245426373626373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287.06153750003125</v>
      </c>
      <c r="U64" s="16">
        <f>IFERROR(U12*_xll.BDP($P64&amp;" Corp","RISK_MTY_MID")/100,(U12*0.42393))</f>
        <v>914.35842750009954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319.81352500003482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212.69526000002315</v>
      </c>
      <c r="AC64" s="55">
        <f t="shared" ref="AC64:AC67" si="31">SUM(Q64:AB64)</f>
        <v>1733.9287500001888</v>
      </c>
      <c r="AD64" s="5">
        <f t="shared" ca="1" si="28"/>
        <v>2.4815290186453971E-2</v>
      </c>
      <c r="AH64" s="42">
        <f t="shared" ca="1" si="2"/>
        <v>46004</v>
      </c>
      <c r="AI64" s="43">
        <f ca="1">_xll.BInterpol('Base IPCA'!$C$3:$C$13,'Base IPCA'!$E$3:$E$13,AH64,"Cubic","Extrapolate=Linear","MultiX=Average","Skip=True","Sort=True")</f>
        <v>11.239861538461538</v>
      </c>
      <c r="AJ64" s="43">
        <f ca="1">_xll.BInterpol('Base IPCA'!$C$3:$C$13,'Base IPCA'!$D$3:$D$13,AH64,"Cubic","Extrapolate=Linear","MultiX=Average","Skip=True","Sort=True")</f>
        <v>11.240871794871794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305.12365000002092</v>
      </c>
      <c r="U65" s="16">
        <f>IFERROR(U13*_xll.BDP($P65&amp;" Corp","RISK_MTY_MID")/100,(U13*0.894042))</f>
        <v>1003.3183550000689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286.27777750001962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379.60971750002602</v>
      </c>
      <c r="AC65" s="55">
        <f t="shared" si="31"/>
        <v>1974.3295000001353</v>
      </c>
      <c r="AD65" s="5">
        <f t="shared" ca="1" si="28"/>
        <v>2.8255808934579692E-2</v>
      </c>
      <c r="AH65" s="42">
        <f t="shared" ca="1" si="2"/>
        <v>46005</v>
      </c>
      <c r="AI65" s="43">
        <f ca="1">_xll.BInterpol('Base IPCA'!$C$3:$C$13,'Base IPCA'!$E$3:$E$13,AH65,"Cubic","Extrapolate=Linear","MultiX=Average","Skip=True","Sort=True")</f>
        <v>11.235363736263736</v>
      </c>
      <c r="AJ65" s="43">
        <f ca="1">_xll.BInterpol('Base IPCA'!$C$3:$C$13,'Base IPCA'!$D$3:$D$13,AH65,"Cubic","Extrapolate=Linear","MultiX=Average","Skip=True","Sort=True")</f>
        <v>11.236317216117214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319.11425000001691</v>
      </c>
      <c r="U66" s="16">
        <f>IFERROR(U14*_xll.BDP($P66&amp;" Corp","RISK_MTY_MID")/100,(U14*0.58201))</f>
        <v>1853.1695000000982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455.87750000002416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425.66875000002256</v>
      </c>
      <c r="AC66" s="55">
        <f t="shared" si="31"/>
        <v>3053.8300000001618</v>
      </c>
      <c r="AD66" s="5">
        <f t="shared" ca="1" si="28"/>
        <v>4.3705185481291833E-2</v>
      </c>
      <c r="AH66" s="42">
        <f t="shared" ca="1" si="2"/>
        <v>46006</v>
      </c>
      <c r="AI66" s="43">
        <f ca="1">_xll.BInterpol('Base IPCA'!$C$3:$C$13,'Base IPCA'!$E$3:$E$13,AH66,"Cubic","Extrapolate=Linear","MultiX=Average","Skip=True","Sort=True")</f>
        <v>11.230865934065934</v>
      </c>
      <c r="AJ66" s="43">
        <f ca="1">_xll.BInterpol('Base IPCA'!$C$3:$C$13,'Base IPCA'!$D$3:$D$13,AH66,"Cubic","Extrapolate=Linear","MultiX=Average","Skip=True","Sort=True")</f>
        <v>11.231762637362637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355.58765999998735</v>
      </c>
      <c r="U67" s="16">
        <f>IFERROR(U15*_xll.BDP($P67&amp;" Corp","RISK_MTY_MID")/100,(U15*0.5088))</f>
        <v>1604.8232549999434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437.46639749998451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293.35981949998961</v>
      </c>
      <c r="AC67" s="55">
        <f t="shared" si="31"/>
        <v>2691.2371319999047</v>
      </c>
      <c r="AD67" s="5">
        <f t="shared" ca="1" si="28"/>
        <v>3.8515902335162555E-2</v>
      </c>
      <c r="AH67" s="42">
        <f t="shared" ca="1" si="2"/>
        <v>46007</v>
      </c>
      <c r="AI67" s="43">
        <f ca="1">_xll.BInterpol('Base IPCA'!$C$3:$C$13,'Base IPCA'!$E$3:$E$13,AH67,"Cubic","Extrapolate=Linear","MultiX=Average","Skip=True","Sort=True")</f>
        <v>11.226368131868131</v>
      </c>
      <c r="AJ67" s="43">
        <f ca="1">_xll.BInterpol('Base IPCA'!$C$3:$C$13,'Base IPCA'!$D$3:$D$13,AH67,"Cubic","Extrapolate=Linear","MultiX=Average","Skip=True","Sort=True")</f>
        <v>11.227208058608058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210.49715399999354</v>
      </c>
      <c r="U68" s="16">
        <f>IFERROR(U16*_xll.BDP($P68&amp;" Corp","RISK_MTY_MID")/100,(U16*0.65223))</f>
        <v>1060.6787729999676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304.40157299999066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1575.5774999999517</v>
      </c>
      <c r="AD68" s="5">
        <f t="shared" ca="1" si="28"/>
        <v>2.2549030849013964E-2</v>
      </c>
      <c r="AH68" s="42">
        <f t="shared" ca="1" si="2"/>
        <v>46008</v>
      </c>
      <c r="AI68" s="43">
        <f ca="1">_xll.BInterpol('Base IPCA'!$C$3:$C$13,'Base IPCA'!$E$3:$E$13,AH68,"Cubic","Extrapolate=Linear","MultiX=Average","Skip=True","Sort=True")</f>
        <v>11.221870329670329</v>
      </c>
      <c r="AJ68" s="43">
        <f ca="1">_xll.BInterpol('Base IPCA'!$C$3:$C$13,'Base IPCA'!$D$3:$D$13,AH68,"Cubic","Extrapolate=Linear","MultiX=Average","Skip=True","Sort=True")</f>
        <v>11.222653479853479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46009</v>
      </c>
      <c r="AI69" s="43">
        <f ca="1">_xll.BInterpol('Base IPCA'!$C$3:$C$13,'Base IPCA'!$E$3:$E$13,AH69,"Cubic","Extrapolate=Linear","MultiX=Average","Skip=True","Sort=True")</f>
        <v>11.217372527472527</v>
      </c>
      <c r="AJ69" s="43">
        <f ca="1">_xll.BInterpol('Base IPCA'!$C$3:$C$13,'Base IPCA'!$D$3:$D$13,AH69,"Cubic","Extrapolate=Linear","MultiX=Average","Skip=True","Sort=True")</f>
        <v>11.218098901098902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395.14951049995523</v>
      </c>
      <c r="U70" s="16">
        <f>IFERROR(U18*_xll.BDP($P70&amp;" Corp","RISK_MTY_MID")/100,(U18*0.49567))</f>
        <v>1901.4538724997847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459.69214499994791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308.31877199996507</v>
      </c>
      <c r="AC70" s="55">
        <f t="shared" si="30"/>
        <v>3064.6142999996528</v>
      </c>
      <c r="AD70" s="5">
        <f t="shared" ca="1" si="28"/>
        <v>4.3859526041101521E-2</v>
      </c>
      <c r="AH70" s="42">
        <f t="shared" ref="AH70:AH133" ca="1" si="32">AH69+1</f>
        <v>46010</v>
      </c>
      <c r="AI70" s="43">
        <f ca="1">_xll.BInterpol('Base IPCA'!$C$3:$C$13,'Base IPCA'!$E$3:$E$13,AH70,"Cubic","Extrapolate=Linear","MultiX=Average","Skip=True","Sort=True")</f>
        <v>11.212874725274725</v>
      </c>
      <c r="AJ70" s="43">
        <f ca="1">_xll.BInterpol('Base IPCA'!$C$3:$C$13,'Base IPCA'!$D$3:$D$13,AH70,"Cubic","Extrapolate=Linear","MultiX=Average","Skip=True","Sort=True")</f>
        <v>11.213544322344323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444.74415749995387</v>
      </c>
      <c r="U71" s="16">
        <f>IFERROR(U19*_xll.BDP($P71&amp;" Corp","RISK_MTY_MID")/100,(U19*0.68124))</f>
        <v>2044.422355499788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662.56373699993128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350.19224999996368</v>
      </c>
      <c r="AC71" s="55">
        <f t="shared" si="30"/>
        <v>3501.9224999996368</v>
      </c>
      <c r="AD71" s="5">
        <f t="shared" ca="1" si="28"/>
        <v>5.0118104938253014E-2</v>
      </c>
      <c r="AH71" s="42">
        <f t="shared" ca="1" si="32"/>
        <v>46011</v>
      </c>
      <c r="AI71" s="43">
        <f ca="1">_xll.BInterpol('Base IPCA'!$C$3:$C$13,'Base IPCA'!$E$3:$E$13,AH71,"Cubic","Extrapolate=Linear","MultiX=Average","Skip=True","Sort=True")</f>
        <v>11.208376923076923</v>
      </c>
      <c r="AJ71" s="43">
        <f ca="1">_xll.BInterpol('Base IPCA'!$C$3:$C$13,'Base IPCA'!$D$3:$D$13,AH71,"Cubic","Extrapolate=Linear","MultiX=Average","Skip=True","Sort=True")</f>
        <v>11.208989743589743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616.51740099998119</v>
      </c>
      <c r="U72" s="16">
        <f>IFERROR(U20*_xll.BDP($P72&amp;" Corp","RISK_MTY_MID")/100,(U20*0.8157))</f>
        <v>1839.5410949999437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435.48319799998671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445.49430599998641</v>
      </c>
      <c r="AC72" s="55">
        <f t="shared" si="30"/>
        <v>3337.0359999998982</v>
      </c>
      <c r="AD72" s="5">
        <f t="shared" ca="1" si="28"/>
        <v>4.7758315733926249E-2</v>
      </c>
      <c r="AH72" s="42">
        <f t="shared" ca="1" si="32"/>
        <v>46012</v>
      </c>
      <c r="AI72" s="43">
        <f ca="1">_xll.BInterpol('Base IPCA'!$C$3:$C$13,'Base IPCA'!$E$3:$E$13,AH72,"Cubic","Extrapolate=Linear","MultiX=Average","Skip=True","Sort=True")</f>
        <v>11.203879120879121</v>
      </c>
      <c r="AJ72" s="43">
        <f ca="1">_xll.BInterpol('Base IPCA'!$C$3:$C$13,'Base IPCA'!$D$3:$D$13,AH72,"Cubic","Extrapolate=Linear","MultiX=Average","Skip=True","Sort=True")</f>
        <v>11.204435164835164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308.02198000001658</v>
      </c>
      <c r="U73" s="16">
        <f>IFERROR(U21*_xll.BDP($P73&amp;" Corp","RISK_MTY_MID")/100,(U21*0.00467))</f>
        <v>452.69082600002434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186.44435600001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230.74539600001242</v>
      </c>
      <c r="AC73" s="55">
        <f t="shared" si="30"/>
        <v>1177.9025580000634</v>
      </c>
      <c r="AD73" s="5">
        <f t="shared" ca="1" si="28"/>
        <v>1.6857667183922533E-2</v>
      </c>
      <c r="AH73" s="42">
        <f t="shared" ca="1" si="32"/>
        <v>46013</v>
      </c>
      <c r="AI73" s="43">
        <f ca="1">_xll.BInterpol('Base IPCA'!$C$3:$C$13,'Base IPCA'!$E$3:$E$13,AH73,"Cubic","Extrapolate=Linear","MultiX=Average","Skip=True","Sort=True")</f>
        <v>11.199381318681318</v>
      </c>
      <c r="AJ73" s="43">
        <f ca="1">_xll.BInterpol('Base IPCA'!$C$3:$C$13,'Base IPCA'!$D$3:$D$13,AH73,"Cubic","Extrapolate=Linear","MultiX=Average","Skip=True","Sort=True")</f>
        <v>11.199880586080585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330.23856249998573</v>
      </c>
      <c r="U74" s="16">
        <f>IFERROR(U22*_xll.BDP($P74&amp;" Corp","RISK_MTY_MID")/100,(U22*0.41467))</f>
        <v>1085.8243934999532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297.40341399998715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249.09422999998927</v>
      </c>
      <c r="AC74" s="55">
        <f t="shared" ref="AC74:AC75" si="33">SUM(Q74:AB74)</f>
        <v>1962.5605999999152</v>
      </c>
      <c r="AD74" s="5">
        <f t="shared" ca="1" si="28"/>
        <v>2.8087377175961707E-2</v>
      </c>
      <c r="AH74" s="42">
        <f t="shared" ca="1" si="32"/>
        <v>46014</v>
      </c>
      <c r="AI74" s="43">
        <f ca="1">_xll.BInterpol('Base IPCA'!$C$3:$C$13,'Base IPCA'!$E$3:$E$13,AH74,"Cubic","Extrapolate=Linear","MultiX=Average","Skip=True","Sort=True")</f>
        <v>11.194883516483516</v>
      </c>
      <c r="AJ74" s="43">
        <f ca="1">_xll.BInterpol('Base IPCA'!$C$3:$C$13,'Base IPCA'!$D$3:$D$13,AH74,"Cubic","Extrapolate=Linear","MultiX=Average","Skip=True","Sort=True")</f>
        <v>11.195326007326006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285.38650000001553</v>
      </c>
      <c r="U75" s="16">
        <f>IFERROR(U23*_xll.BDP($P75&amp;" Corp","RISK_MTY_MID")/100,(U23*0.53441))</f>
        <v>797.36988100004339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228.30920000001242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155.82102900000848</v>
      </c>
      <c r="AC75" s="55">
        <f t="shared" si="33"/>
        <v>1466.8866100000796</v>
      </c>
      <c r="AD75" s="5">
        <f t="shared" ca="1" si="28"/>
        <v>2.0993490590528442E-2</v>
      </c>
      <c r="AH75" s="42">
        <f t="shared" ca="1" si="32"/>
        <v>46015</v>
      </c>
      <c r="AI75" s="43">
        <f ca="1">_xll.BInterpol('Base IPCA'!$C$3:$C$13,'Base IPCA'!$E$3:$E$13,AH75,"Cubic","Extrapolate=Linear","MultiX=Average","Skip=True","Sort=True")</f>
        <v>11.190385714285714</v>
      </c>
      <c r="AJ75" s="43">
        <f ca="1">_xll.BInterpol('Base IPCA'!$C$3:$C$13,'Base IPCA'!$D$3:$D$13,AH75,"Cubic","Extrapolate=Linear","MultiX=Average","Skip=True","Sort=True")</f>
        <v>11.190771428571427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2035.1508750000278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560.79713000000766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302.10684100000412</v>
      </c>
      <c r="AC76" s="55">
        <f t="shared" si="30"/>
        <v>2898.05484600004</v>
      </c>
      <c r="AD76" s="5">
        <f t="shared" ca="1" si="28"/>
        <v>4.1475794192663534E-2</v>
      </c>
      <c r="AH76" s="42">
        <f t="shared" ca="1" si="32"/>
        <v>46016</v>
      </c>
      <c r="AI76" s="43">
        <f ca="1">_xll.BInterpol('Base IPCA'!$C$3:$C$13,'Base IPCA'!$E$3:$E$13,AH76,"Cubic","Extrapolate=Linear","MultiX=Average","Skip=True","Sort=True")</f>
        <v>11.185887912087912</v>
      </c>
      <c r="AJ76" s="43">
        <f ca="1">_xll.BInterpol('Base IPCA'!$C$3:$C$13,'Base IPCA'!$D$3:$D$13,AH76,"Cubic","Extrapolate=Linear","MultiX=Average","Skip=True","Sort=True")</f>
        <v>11.18621684981685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733.21401799992668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206.89526199997931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129.977229999987</v>
      </c>
      <c r="AC77" s="55">
        <f t="shared" ref="AC77:AC78" si="34">SUM(Q77:AB77)</f>
        <v>1070.086509999893</v>
      </c>
      <c r="AD77" s="5">
        <f t="shared" ca="1" si="28"/>
        <v>1.5314647311923418E-2</v>
      </c>
      <c r="AH77" s="42">
        <f t="shared" ca="1" si="32"/>
        <v>46017</v>
      </c>
      <c r="AI77" s="43">
        <f ca="1">_xll.BInterpol('Base IPCA'!$C$3:$C$13,'Base IPCA'!$E$3:$E$13,AH77,"Cubic","Extrapolate=Linear","MultiX=Average","Skip=True","Sort=True")</f>
        <v>11.18139010989011</v>
      </c>
      <c r="AJ77" s="43">
        <f ca="1">_xll.BInterpol('Base IPCA'!$C$3:$C$13,'Base IPCA'!$D$3:$D$13,AH77,"Cubic","Extrapolate=Linear","MultiX=Average","Skip=True","Sort=True")</f>
        <v>11.181662271062271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718.29951199996299</v>
      </c>
      <c r="U78" s="16">
        <f>IFERROR(U26*_xll.BDP($P78&amp;" Corp","RISK_MTY_MID")/100,(U26*0.79307))</f>
        <v>3357.3054379998271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943.38875999995139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633.06350999996732</v>
      </c>
      <c r="AC78" s="55">
        <f t="shared" si="34"/>
        <v>5652.0572199997086</v>
      </c>
      <c r="AD78" s="5">
        <f t="shared" ca="1" si="28"/>
        <v>8.0889967401901491E-2</v>
      </c>
      <c r="AH78" s="42">
        <f t="shared" ca="1" si="32"/>
        <v>46018</v>
      </c>
      <c r="AI78" s="43">
        <f ca="1">_xll.BInterpol('Base IPCA'!$C$3:$C$13,'Base IPCA'!$E$3:$E$13,AH78,"Cubic","Extrapolate=Linear","MultiX=Average","Skip=True","Sort=True")</f>
        <v>11.176892307692308</v>
      </c>
      <c r="AJ78" s="43">
        <f ca="1">_xll.BInterpol('Base IPCA'!$C$3:$C$13,'Base IPCA'!$D$3:$D$13,AH78,"Cubic","Extrapolate=Linear","MultiX=Average","Skip=True","Sort=True")</f>
        <v>11.177107692307692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289.41918599996734</v>
      </c>
      <c r="U79" s="16">
        <f>IFERROR(U27*_xll.BDP($P79&amp;" Corp","RISK_MTY_MID")/100,(U27*0.5276))</f>
        <v>1231.508168999861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524.69532699994079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227.89299849997428</v>
      </c>
      <c r="AC79" s="55">
        <f t="shared" si="30"/>
        <v>2273.5156804997432</v>
      </c>
      <c r="AD79" s="5">
        <f t="shared" ca="1" si="28"/>
        <v>3.2537641096872266E-2</v>
      </c>
      <c r="AH79" s="42">
        <f t="shared" ca="1" si="32"/>
        <v>46019</v>
      </c>
      <c r="AI79" s="43">
        <f ca="1">_xll.BInterpol('Base IPCA'!$C$3:$C$13,'Base IPCA'!$E$3:$E$13,AH79,"Cubic","Extrapolate=Linear","MultiX=Average","Skip=True","Sort=True")</f>
        <v>11.172394505494506</v>
      </c>
      <c r="AJ79" s="43">
        <f ca="1">_xll.BInterpol('Base IPCA'!$C$3:$C$13,'Base IPCA'!$D$3:$D$13,AH79,"Cubic","Extrapolate=Linear","MultiX=Average","Skip=True","Sort=True")</f>
        <v>11.172553113553112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340.97032750003427</v>
      </c>
      <c r="U80" s="16">
        <f>IFERROR(U28*_xll.BDP($P80&amp;" Corp","RISK_MTY_MID")/100,(U28*0.51479))</f>
        <v>1022.9109825001028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401.9486275000404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266.78006250002682</v>
      </c>
      <c r="AC80" s="55">
        <f t="shared" si="30"/>
        <v>2032.6100000002043</v>
      </c>
      <c r="AD80" s="5">
        <f t="shared" ca="1" si="28"/>
        <v>2.9089895986722514E-2</v>
      </c>
      <c r="AH80" s="42">
        <f t="shared" ca="1" si="32"/>
        <v>46020</v>
      </c>
      <c r="AI80" s="43">
        <f ca="1">_xll.BInterpol('Base IPCA'!$C$3:$C$13,'Base IPCA'!$E$3:$E$13,AH80,"Cubic","Extrapolate=Linear","MultiX=Average","Skip=True","Sort=True")</f>
        <v>11.167896703296703</v>
      </c>
      <c r="AJ80" s="43">
        <f ca="1">_xll.BInterpol('Base IPCA'!$C$3:$C$13,'Base IPCA'!$D$3:$D$13,AH80,"Cubic","Extrapolate=Linear","MultiX=Average","Skip=True","Sort=True")</f>
        <v>11.167998534798535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329.04791999997542</v>
      </c>
      <c r="U81" s="16">
        <f>IFERROR(U29*_xll.BDP($P81&amp;" Corp","RISK_MTY_MID")/100,(U29*0.51479))</f>
        <v>1258.124399999906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385.82481599997118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223.23643199998332</v>
      </c>
      <c r="AC81" s="55">
        <f t="shared" ref="AC81:AC83" si="35">SUM(Q81:AB81)</f>
        <v>2196.2335679998359</v>
      </c>
      <c r="AD81" s="5">
        <f t="shared" ca="1" si="28"/>
        <v>3.143161061672297E-2</v>
      </c>
      <c r="AH81" s="42">
        <f t="shared" ca="1" si="32"/>
        <v>46021</v>
      </c>
      <c r="AI81" s="43">
        <f ca="1">_xll.BInterpol('Base IPCA'!$C$3:$C$13,'Base IPCA'!$E$3:$E$13,AH81,"Cubic","Extrapolate=Linear","MultiX=Average","Skip=True","Sort=True")</f>
        <v>11.163398901098901</v>
      </c>
      <c r="AJ81" s="43">
        <f ca="1">_xll.BInterpol('Base IPCA'!$C$3:$C$13,'Base IPCA'!$D$3:$D$13,AH81,"Cubic","Extrapolate=Linear","MultiX=Average","Skip=True","Sort=True")</f>
        <v>11.163443956043956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272.80003499997406</v>
      </c>
      <c r="U82" s="16">
        <f>IFERROR(U30*_xll.BDP($P82&amp;" Corp","RISK_MTY_MID")/100,(U30*0.3708))</f>
        <v>684.762619499935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284.88611249997291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138.8172329999868</v>
      </c>
      <c r="AC82" s="55">
        <f t="shared" si="35"/>
        <v>1381.2659999998689</v>
      </c>
      <c r="AD82" s="5">
        <f t="shared" ca="1" si="28"/>
        <v>1.9768122891252335E-2</v>
      </c>
      <c r="AH82" s="42">
        <f t="shared" ca="1" si="32"/>
        <v>46022</v>
      </c>
      <c r="AI82" s="43">
        <f ca="1">_xll.BInterpol('Base IPCA'!$C$3:$C$13,'Base IPCA'!$E$3:$E$13,AH82,"Cubic","Extrapolate=Linear","MultiX=Average","Skip=True","Sort=True")</f>
        <v>11.158901098901099</v>
      </c>
      <c r="AJ82" s="43">
        <f ca="1">_xll.BInterpol('Base IPCA'!$C$3:$C$13,'Base IPCA'!$D$3:$D$13,AH82,"Cubic","Extrapolate=Linear","MultiX=Average","Skip=True","Sort=True")</f>
        <v>11.158889377289377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1701.592810499794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693.82169449991602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345.93179499995813</v>
      </c>
      <c r="AC83" s="55">
        <f t="shared" si="35"/>
        <v>2741.3462999996682</v>
      </c>
      <c r="AD83" s="5">
        <f t="shared" ca="1" si="28"/>
        <v>3.9233044573513336E-2</v>
      </c>
      <c r="AH83" s="42">
        <f t="shared" ca="1" si="32"/>
        <v>46023</v>
      </c>
      <c r="AI83" s="43">
        <f ca="1">_xll.BInterpol('Base IPCA'!$C$3:$C$13,'Base IPCA'!$E$3:$E$13,AH83,"Cubic","Extrapolate=Linear","MultiX=Average","Skip=True","Sort=True")</f>
        <v>11.154403296703297</v>
      </c>
      <c r="AJ83" s="43">
        <f ca="1">_xll.BInterpol('Base IPCA'!$C$3:$C$13,'Base IPCA'!$D$3:$D$13,AH83,"Cubic","Extrapolate=Linear","MultiX=Average","Skip=True","Sort=True")</f>
        <v>11.154334798534798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103.62137200002405</v>
      </c>
      <c r="U84" s="16">
        <f>IFERROR(U32*_xll.BDP($P84&amp;" Corp","RISK_MTY_MID")/100,(U32*0.43592))</f>
        <v>247.15914800005737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177.40624000004118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91.525492000021245</v>
      </c>
      <c r="AC84" s="55">
        <f t="shared" si="30"/>
        <v>619.71225200014385</v>
      </c>
      <c r="AD84" s="5">
        <f t="shared" ca="1" si="28"/>
        <v>8.8690722531031257E-3</v>
      </c>
      <c r="AH84" s="42">
        <f t="shared" ca="1" si="32"/>
        <v>46024</v>
      </c>
      <c r="AI84" s="43">
        <f ca="1">_xll.BInterpol('Base IPCA'!$C$3:$C$13,'Base IPCA'!$E$3:$E$13,AH84,"Cubic","Extrapolate=Linear","MultiX=Average","Skip=True","Sort=True")</f>
        <v>11.149905494505495</v>
      </c>
      <c r="AJ84" s="43">
        <f ca="1">_xll.BInterpol('Base IPCA'!$C$3:$C$13,'Base IPCA'!$D$3:$D$13,AH84,"Cubic","Extrapolate=Linear","MultiX=Average","Skip=True","Sort=True")</f>
        <v>11.149780219780219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575.21998800002802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1033.0818750000503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619.8491250000302</v>
      </c>
      <c r="AC85" s="55">
        <f t="shared" si="30"/>
        <v>2228.1509880001086</v>
      </c>
      <c r="AD85" s="5">
        <f t="shared" ca="1" si="28"/>
        <v>3.1888399881743003E-2</v>
      </c>
      <c r="AH85" s="42">
        <f t="shared" ca="1" si="32"/>
        <v>46025</v>
      </c>
      <c r="AI85" s="43">
        <f ca="1">_xll.BInterpol('Base IPCA'!$C$3:$C$13,'Base IPCA'!$E$3:$E$13,AH85,"Cubic","Extrapolate=Linear","MultiX=Average","Skip=True","Sort=True")</f>
        <v>11.145407692307693</v>
      </c>
      <c r="AJ85" s="43">
        <f ca="1">_xll.BInterpol('Base IPCA'!$C$3:$C$13,'Base IPCA'!$D$3:$D$13,AH85,"Cubic","Extrapolate=Linear","MultiX=Average","Skip=True","Sort=True")</f>
        <v>11.14522564102564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252.91019999999662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51.846590999999307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53.954175999999279</v>
      </c>
      <c r="AC86" s="55">
        <f t="shared" ref="AC86:AC89" si="36">SUM(Q86:AB86)</f>
        <v>358.71096699999521</v>
      </c>
      <c r="AD86" s="5">
        <f t="shared" ca="1" si="28"/>
        <v>5.1337269418754525E-3</v>
      </c>
      <c r="AH86" s="42">
        <f t="shared" ca="1" si="32"/>
        <v>46026</v>
      </c>
      <c r="AI86" s="43">
        <f ca="1">_xll.BInterpol('Base IPCA'!$C$3:$C$13,'Base IPCA'!$E$3:$E$13,AH86,"Cubic","Extrapolate=Linear","MultiX=Average","Skip=True","Sort=True")</f>
        <v>11.14090989010989</v>
      </c>
      <c r="AJ86" s="43">
        <f ca="1">_xll.BInterpol('Base IPCA'!$C$3:$C$13,'Base IPCA'!$D$3:$D$13,AH86,"Cubic","Extrapolate=Linear","MultiX=Average","Skip=True","Sort=True")</f>
        <v>11.140671062271062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337.71250749999331</v>
      </c>
      <c r="U87" s="16">
        <f>IFERROR(U35*_xll.BDP($P87&amp;" Corp","RISK_MTY_MID")/100,(U35*0.40341))</f>
        <v>888.71712499998239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475.36911749999058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189.08874999999625</v>
      </c>
      <c r="AC87" s="55">
        <f t="shared" si="36"/>
        <v>1890.8874999999625</v>
      </c>
      <c r="AD87" s="5">
        <f t="shared" ref="AD87:AD104" ca="1" si="38">+AC87/$AC$105</f>
        <v>2.7061620624510924E-2</v>
      </c>
      <c r="AH87" s="42">
        <f t="shared" ca="1" si="32"/>
        <v>46027</v>
      </c>
      <c r="AI87" s="43">
        <f ca="1">_xll.BInterpol('Base IPCA'!$C$3:$C$13,'Base IPCA'!$E$3:$E$13,AH87,"Cubic","Extrapolate=Linear","MultiX=Average","Skip=True","Sort=True")</f>
        <v>11.136412087912088</v>
      </c>
      <c r="AJ87" s="43">
        <f ca="1">_xll.BInterpol('Base IPCA'!$C$3:$C$13,'Base IPCA'!$D$3:$D$13,AH87,"Cubic","Extrapolate=Linear","MultiX=Average","Skip=True","Sort=True")</f>
        <v>11.136116483516483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594.10665249997817</v>
      </c>
      <c r="U88" s="16">
        <f>IFERROR(U36*_xll.BDP($P88&amp;" Corp","RISK_MTY_MID")/100,(U36*0.56156))</f>
        <v>1425.6298549999476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607.67331249997767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312.03317999998853</v>
      </c>
      <c r="AC88" s="55">
        <f t="shared" si="36"/>
        <v>2939.442999999892</v>
      </c>
      <c r="AD88" s="5">
        <f t="shared" ca="1" si="38"/>
        <v>4.2068124789747099E-2</v>
      </c>
      <c r="AH88" s="42">
        <f t="shared" ca="1" si="32"/>
        <v>46028</v>
      </c>
      <c r="AI88" s="43">
        <f ca="1">_xll.BInterpol('Base IPCA'!$C$3:$C$13,'Base IPCA'!$E$3:$E$13,AH88,"Cubic","Extrapolate=Linear","MultiX=Average","Skip=True","Sort=True")</f>
        <v>11.131914285714286</v>
      </c>
      <c r="AJ88" s="43">
        <f ca="1">_xll.BInterpol('Base IPCA'!$C$3:$C$13,'Base IPCA'!$D$3:$D$13,AH88,"Cubic","Extrapolate=Linear","MultiX=Average","Skip=True","Sort=True")</f>
        <v>11.131561904761904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219.06878400002418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148.28778800001635</v>
      </c>
      <c r="AC89" s="55">
        <f t="shared" si="36"/>
        <v>367.3565720000405</v>
      </c>
      <c r="AD89" s="5">
        <f t="shared" ca="1" si="38"/>
        <v>5.2574593598964112E-3</v>
      </c>
      <c r="AH89" s="42">
        <f t="shared" ca="1" si="32"/>
        <v>46029</v>
      </c>
      <c r="AI89" s="43">
        <f ca="1">_xll.BInterpol('Base IPCA'!$C$3:$C$13,'Base IPCA'!$E$3:$E$13,AH89,"Cubic","Extrapolate=Linear","MultiX=Average","Skip=True","Sort=True")</f>
        <v>11.127416483516484</v>
      </c>
      <c r="AJ89" s="43">
        <f ca="1">_xll.BInterpol('Base IPCA'!$C$3:$C$13,'Base IPCA'!$D$3:$D$13,AH89,"Cubic","Extrapolate=Linear","MultiX=Average","Skip=True","Sort=True")</f>
        <v>11.127007326007325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996.61604599992324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68.69058599999471</v>
      </c>
      <c r="AC90" s="55">
        <f t="shared" si="30"/>
        <v>1065.306631999918</v>
      </c>
      <c r="AD90" s="5">
        <f t="shared" ca="1" si="38"/>
        <v>1.5246239622377228E-2</v>
      </c>
      <c r="AH90" s="42">
        <f t="shared" ca="1" si="32"/>
        <v>46030</v>
      </c>
      <c r="AI90" s="43">
        <f ca="1">_xll.BInterpol('Base IPCA'!$C$3:$C$13,'Base IPCA'!$E$3:$E$13,AH90,"Cubic","Extrapolate=Linear","MultiX=Average","Skip=True","Sort=True")</f>
        <v>11.122918681318682</v>
      </c>
      <c r="AJ90" s="43">
        <f ca="1">_xll.BInterpol('Base IPCA'!$C$3:$C$13,'Base IPCA'!$D$3:$D$13,AH90,"Cubic","Extrapolate=Linear","MultiX=Average","Skip=True","Sort=True")</f>
        <v>11.122452747252748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91.024845000000369</v>
      </c>
      <c r="U91" s="16">
        <f>IFERROR(U39*_xll.BDP($P91&amp;" Corp","RISK_MTY_MID")/100,(U39*0.5))</f>
        <v>94.690275000000383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251.69286000000102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437.40798000000177</v>
      </c>
      <c r="AD91" s="5">
        <f t="shared" ca="1" si="38"/>
        <v>6.2600069083401013E-3</v>
      </c>
      <c r="AH91" s="42">
        <f t="shared" ca="1" si="32"/>
        <v>46031</v>
      </c>
      <c r="AI91" s="43">
        <f ca="1">_xll.BInterpol('Base IPCA'!$C$3:$C$13,'Base IPCA'!$E$3:$E$13,AH91,"Cubic","Extrapolate=Linear","MultiX=Average","Skip=True","Sort=True")</f>
        <v>11.11842087912088</v>
      </c>
      <c r="AJ91" s="43">
        <f ca="1">_xll.BInterpol('Base IPCA'!$C$3:$C$13,'Base IPCA'!$D$3:$D$13,AH91,"Cubic","Extrapolate=Linear","MultiX=Average","Skip=True","Sort=True")</f>
        <v>11.117898168498169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234.62321199999315</v>
      </c>
      <c r="U92" s="16">
        <f>IFERROR(U40*_xll.BDP($P92&amp;" Corp","RISK_MTY_MID")/100,(U40*0.5))</f>
        <v>152.38414799999555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129.40558599999622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193.50367999999435</v>
      </c>
      <c r="AC92" s="55">
        <f t="shared" si="30"/>
        <v>709.91662599997926</v>
      </c>
      <c r="AD92" s="5">
        <f t="shared" ca="1" si="38"/>
        <v>1.0160040937308342E-2</v>
      </c>
      <c r="AH92" s="42">
        <f t="shared" ca="1" si="32"/>
        <v>46032</v>
      </c>
      <c r="AI92" s="43">
        <f ca="1">_xll.BInterpol('Base IPCA'!$C$3:$C$13,'Base IPCA'!$E$3:$E$13,AH92,"Cubic","Extrapolate=Linear","MultiX=Average","Skip=True","Sort=True")</f>
        <v>11.113923076923077</v>
      </c>
      <c r="AJ92" s="43">
        <f ca="1">_xll.BInterpol('Base IPCA'!$C$3:$C$13,'Base IPCA'!$D$3:$D$13,AH92,"Cubic","Extrapolate=Linear","MultiX=Average","Skip=True","Sort=True")</f>
        <v>11.113343589743589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240.36685900002908</v>
      </c>
      <c r="U93" s="16">
        <f>IFERROR(U41*_xll.BDP($P93&amp;" Corp","RISK_MTY_MID")/100,(U41*0.34243))</f>
        <v>702.04335800008494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270.18218550003269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185.9615725000225</v>
      </c>
      <c r="AC93" s="55">
        <f t="shared" ref="AC93:AC94" si="39">SUM(Q93:AB93)</f>
        <v>1398.5539750001694</v>
      </c>
      <c r="AD93" s="5">
        <f t="shared" ca="1" si="38"/>
        <v>2.0015541429279672E-2</v>
      </c>
      <c r="AH93" s="42">
        <f t="shared" ca="1" si="32"/>
        <v>46033</v>
      </c>
      <c r="AI93" s="43">
        <f ca="1">_xll.BInterpol('Base IPCA'!$C$3:$C$13,'Base IPCA'!$E$3:$E$13,AH93,"Cubic","Extrapolate=Linear","MultiX=Average","Skip=True","Sort=True")</f>
        <v>11.109425274725275</v>
      </c>
      <c r="AJ93" s="43">
        <f ca="1">_xll.BInterpol('Base IPCA'!$C$3:$C$13,'Base IPCA'!$D$3:$D$13,AH93,"Cubic","Extrapolate=Linear","MultiX=Average","Skip=True","Sort=True")</f>
        <v>11.10878901098901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179.89887749994747</v>
      </c>
      <c r="U94" s="16">
        <f>IFERROR(U42*_xll.BDP($P94&amp;" Corp","RISK_MTY_MID")/100,(U42*0.33))</f>
        <v>526.53329999984635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204.76294999994025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321.7703499999061</v>
      </c>
      <c r="AC94" s="55">
        <f t="shared" si="39"/>
        <v>1232.9654774996402</v>
      </c>
      <c r="AD94" s="5">
        <f t="shared" ca="1" si="38"/>
        <v>1.7645705519347334E-2</v>
      </c>
      <c r="AH94" s="42">
        <f t="shared" ca="1" si="32"/>
        <v>46034</v>
      </c>
      <c r="AI94" s="43">
        <f ca="1">_xll.BInterpol('Base IPCA'!$C$3:$C$13,'Base IPCA'!$E$3:$E$13,AH94,"Cubic","Extrapolate=Linear","MultiX=Average","Skip=True","Sort=True")</f>
        <v>11.104927472527473</v>
      </c>
      <c r="AJ94" s="43">
        <f ca="1">_xll.BInterpol('Base IPCA'!$C$3:$C$13,'Base IPCA'!$D$3:$D$13,AH94,"Cubic","Extrapolate=Linear","MultiX=Average","Skip=True","Sort=True")</f>
        <v>11.104234432234431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37.796781999989321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37.796781999989321</v>
      </c>
      <c r="AD95" s="5">
        <f t="shared" ca="1" si="38"/>
        <v>5.409323269158395E-4</v>
      </c>
      <c r="AH95" s="42">
        <f t="shared" ca="1" si="32"/>
        <v>46035</v>
      </c>
      <c r="AI95" s="43">
        <f ca="1">_xll.BInterpol('Base IPCA'!$C$3:$C$13,'Base IPCA'!$E$3:$E$13,AH95,"Cubic","Extrapolate=Linear","MultiX=Average","Skip=True","Sort=True")</f>
        <v>11.100429670329671</v>
      </c>
      <c r="AJ95" s="43">
        <f ca="1">_xll.BInterpol('Base IPCA'!$C$3:$C$13,'Base IPCA'!$D$3:$D$13,AH95,"Cubic","Extrapolate=Linear","MultiX=Average","Skip=True","Sort=True")</f>
        <v>11.099679853479852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150.25030500000071</v>
      </c>
      <c r="U96" s="16">
        <f>IFERROR(U44*_xll.BDP($P96&amp;" Corp","RISK_MTY_MID")/100,(U44*0.35))</f>
        <v>642.87949650000303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188.29240350000089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127.8726000000006</v>
      </c>
      <c r="AC96" s="55">
        <f t="shared" si="27"/>
        <v>1109.2948050000052</v>
      </c>
      <c r="AD96" s="5">
        <f t="shared" ca="1" si="38"/>
        <v>1.587578064461876E-2</v>
      </c>
      <c r="AH96" s="42">
        <f t="shared" ca="1" si="32"/>
        <v>46036</v>
      </c>
      <c r="AI96" s="43">
        <f ca="1">_xll.BInterpol('Base IPCA'!$C$3:$C$13,'Base IPCA'!$E$3:$E$13,AH96,"Cubic","Extrapolate=Linear","MultiX=Average","Skip=True","Sort=True")</f>
        <v>11.095931868131867</v>
      </c>
      <c r="AJ96" s="43">
        <f ca="1">_xll.BInterpol('Base IPCA'!$C$3:$C$13,'Base IPCA'!$D$3:$D$13,AH96,"Cubic","Extrapolate=Linear","MultiX=Average","Skip=True","Sort=True")</f>
        <v>11.095125274725273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4.8311373103767853E-2</v>
      </c>
      <c r="AH97" s="42">
        <f t="shared" ca="1" si="32"/>
        <v>46037</v>
      </c>
      <c r="AI97" s="43">
        <f ca="1">_xll.BInterpol('Base IPCA'!$C$3:$C$13,'Base IPCA'!$E$3:$E$13,AH97,"Cubic","Extrapolate=Linear","MultiX=Average","Skip=True","Sort=True")</f>
        <v>11.091434065934067</v>
      </c>
      <c r="AJ97" s="43">
        <f ca="1">_xll.BInterpol('Base IPCA'!$C$3:$C$13,'Base IPCA'!$D$3:$D$13,AH97,"Cubic","Extrapolate=Linear","MultiX=Average","Skip=True","Sort=True")</f>
        <v>11.090570695970696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5.4245247616839061E-3</v>
      </c>
      <c r="AH98" s="42">
        <f t="shared" ca="1" si="32"/>
        <v>46038</v>
      </c>
      <c r="AI98" s="43">
        <f ca="1">_xll.BInterpol('Base IPCA'!$C$3:$C$13,'Base IPCA'!$E$3:$E$13,AH98,"Cubic","Extrapolate=Linear","MultiX=Average","Skip=True","Sort=True")</f>
        <v>11.086936263736263</v>
      </c>
      <c r="AJ98" s="43">
        <f ca="1">_xll.BInterpol('Base IPCA'!$C$3:$C$13,'Base IPCA'!$D$3:$D$13,AH98,"Cubic","Extrapolate=Linear","MultiX=Average","Skip=True","Sort=True")</f>
        <v>11.086016117216117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9.7555709939399129E-3</v>
      </c>
      <c r="AH99" s="42">
        <f t="shared" ca="1" si="32"/>
        <v>46039</v>
      </c>
      <c r="AI99" s="43">
        <f ca="1">_xll.BInterpol('Base IPCA'!$C$3:$C$13,'Base IPCA'!$E$3:$E$13,AH99,"Cubic","Extrapolate=Linear","MultiX=Average","Skip=True","Sort=True")</f>
        <v>11.082438461538462</v>
      </c>
      <c r="AJ99" s="43">
        <f ca="1">_xll.BInterpol('Base IPCA'!$C$3:$C$13,'Base IPCA'!$D$3:$D$13,AH99,"Cubic","Extrapolate=Linear","MultiX=Average","Skip=True","Sort=True")</f>
        <v>11.081461538461538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3.2347747588089594E-3</v>
      </c>
      <c r="AH100" s="42">
        <f t="shared" ca="1" si="32"/>
        <v>46040</v>
      </c>
      <c r="AI100" s="43">
        <f ca="1">_xll.BInterpol('Base IPCA'!$C$3:$C$13,'Base IPCA'!$E$3:$E$13,AH100,"Cubic","Extrapolate=Linear","MultiX=Average","Skip=True","Sort=True")</f>
        <v>11.077940659340658</v>
      </c>
      <c r="AJ100" s="43">
        <f ca="1">_xll.BInterpol('Base IPCA'!$C$3:$C$13,'Base IPCA'!$D$3:$D$13,AH100,"Cubic","Extrapolate=Linear","MultiX=Average","Skip=True","Sort=True")</f>
        <v>11.07690695970696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15.323874027832062</v>
      </c>
      <c r="AC101" s="55">
        <f t="shared" si="27"/>
        <v>15.323874027832062</v>
      </c>
      <c r="AD101" s="5">
        <f t="shared" ca="1" si="38"/>
        <v>2.1930911566076544E-4</v>
      </c>
      <c r="AH101" s="42">
        <f t="shared" ca="1" si="32"/>
        <v>46041</v>
      </c>
      <c r="AI101" s="43">
        <f ca="1">_xll.BInterpol('Base IPCA'!$C$3:$C$13,'Base IPCA'!$E$3:$E$13,AH101,"Cubic","Extrapolate=Linear","MultiX=Average","Skip=True","Sort=True")</f>
        <v>11.073442857142858</v>
      </c>
      <c r="AJ101" s="43">
        <f ca="1">_xll.BInterpol('Base IPCA'!$C$3:$C$13,'Base IPCA'!$D$3:$D$13,AH101,"Cubic","Extrapolate=Linear","MultiX=Average","Skip=True","Sort=True")</f>
        <v>11.072352380952381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46042</v>
      </c>
      <c r="AI102" s="43">
        <f ca="1">_xll.BInterpol('Base IPCA'!$C$3:$C$13,'Base IPCA'!$E$3:$E$13,AH102,"Cubic","Extrapolate=Linear","MultiX=Average","Skip=True","Sort=True")</f>
        <v>11.068945054945054</v>
      </c>
      <c r="AJ102" s="43">
        <f ca="1">_xll.BInterpol('Base IPCA'!$C$3:$C$13,'Base IPCA'!$D$3:$D$13,AH102,"Cubic","Extrapolate=Linear","MultiX=Average","Skip=True","Sort=True")</f>
        <v>11.067797802197802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46043</v>
      </c>
      <c r="AI103" s="43">
        <f ca="1">_xll.BInterpol('Base IPCA'!$C$3:$C$13,'Base IPCA'!$E$3:$E$13,AH103,"Cubic","Extrapolate=Linear","MultiX=Average","Skip=True","Sort=True")</f>
        <v>11.064447252747254</v>
      </c>
      <c r="AJ103" s="43">
        <f ca="1">_xll.BInterpol('Base IPCA'!$C$3:$C$13,'Base IPCA'!$D$3:$D$13,AH103,"Cubic","Extrapolate=Linear","MultiX=Average","Skip=True","Sort=True")</f>
        <v>11.063243223443223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46044</v>
      </c>
      <c r="AI104" s="43">
        <f ca="1">_xll.BInterpol('Base IPCA'!$C$3:$C$13,'Base IPCA'!$E$3:$E$13,AH104,"Cubic","Extrapolate=Linear","MultiX=Average","Skip=True","Sort=True")</f>
        <v>11.05994945054945</v>
      </c>
      <c r="AJ104" s="43">
        <f ca="1">_xll.BInterpol('Base IPCA'!$C$3:$C$13,'Base IPCA'!$D$3:$D$13,AH104,"Cubic","Extrapolate=Linear","MultiX=Average","Skip=True","Sort=True")</f>
        <v>11.058688644688644</v>
      </c>
    </row>
    <row r="105" spans="14:36" ht="15.75" thickBot="1" x14ac:dyDescent="0.3">
      <c r="Q105" s="63">
        <f t="shared" ref="Q105:AC105" ca="1" si="46">SUM(Q55:Q104)</f>
        <v>911.66998700000522</v>
      </c>
      <c r="R105" s="64">
        <f t="shared" ca="1" si="46"/>
        <v>828.89320100000532</v>
      </c>
      <c r="S105" s="64">
        <f t="shared" ca="1" si="46"/>
        <v>2156.3015957502334</v>
      </c>
      <c r="T105" s="64">
        <f t="shared" ca="1" si="46"/>
        <v>8484.9724693999233</v>
      </c>
      <c r="U105" s="64">
        <f t="shared" ca="1" si="46"/>
        <v>36475.344228449299</v>
      </c>
      <c r="V105" s="64">
        <f t="shared" ca="1" si="46"/>
        <v>164.06276500001186</v>
      </c>
      <c r="W105" s="64">
        <f t="shared" ca="1" si="46"/>
        <v>0</v>
      </c>
      <c r="X105" s="64">
        <f t="shared" ca="1" si="46"/>
        <v>295.4756050000081</v>
      </c>
      <c r="Y105" s="64">
        <f t="shared" ca="1" si="46"/>
        <v>0</v>
      </c>
      <c r="Z105" s="64">
        <f t="shared" ca="1" si="46"/>
        <v>12505.391845999891</v>
      </c>
      <c r="AA105" s="64">
        <f t="shared" ca="1" si="46"/>
        <v>0</v>
      </c>
      <c r="AB105" s="57">
        <f t="shared" ca="1" si="46"/>
        <v>8051.2904255277554</v>
      </c>
      <c r="AC105" s="65">
        <f t="shared" ca="1" si="46"/>
        <v>69873.402123127133</v>
      </c>
      <c r="AH105" s="42">
        <f t="shared" ca="1" si="32"/>
        <v>46045</v>
      </c>
      <c r="AI105" s="43">
        <f ca="1">_xll.BInterpol('Base IPCA'!$C$3:$C$13,'Base IPCA'!$E$3:$E$13,AH105,"Cubic","Extrapolate=Linear","MultiX=Average","Skip=True","Sort=True")</f>
        <v>11.055451648351649</v>
      </c>
      <c r="AJ105" s="43">
        <f ca="1">_xll.BInterpol('Base IPCA'!$C$3:$C$13,'Base IPCA'!$D$3:$D$13,AH105,"Cubic","Extrapolate=Linear","MultiX=Average","Skip=True","Sort=True")</f>
        <v>11.054134065934065</v>
      </c>
    </row>
    <row r="106" spans="14:36" ht="15.75" thickBot="1" x14ac:dyDescent="0.3">
      <c r="U106" s="140"/>
      <c r="AH106" s="42">
        <f t="shared" ca="1" si="32"/>
        <v>46046</v>
      </c>
      <c r="AI106" s="43">
        <f ca="1">_xll.BInterpol('Base IPCA'!$C$3:$C$13,'Base IPCA'!$E$3:$E$13,AH106,"Cubic","Extrapolate=Linear","MultiX=Average","Skip=True","Sort=True")</f>
        <v>11.050953846153845</v>
      </c>
      <c r="AJ106" s="43">
        <f ca="1">_xll.BInterpol('Base IPCA'!$C$3:$C$13,'Base IPCA'!$D$3:$D$13,AH106,"Cubic","Extrapolate=Linear","MultiX=Average","Skip=True","Sort=True")</f>
        <v>11.049579487179486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46047</v>
      </c>
      <c r="AI107" s="43">
        <f ca="1">_xll.BInterpol('Base IPCA'!$C$3:$C$13,'Base IPCA'!$E$3:$E$13,AH107,"Cubic","Extrapolate=Linear","MultiX=Average","Skip=True","Sort=True")</f>
        <v>11.046456043956045</v>
      </c>
      <c r="AJ107" s="43">
        <f ca="1">_xll.BInterpol('Base IPCA'!$C$3:$C$13,'Base IPCA'!$D$3:$D$13,AH107,"Cubic","Extrapolate=Linear","MultiX=Average","Skip=True","Sort=True")</f>
        <v>11.045024908424908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46048</v>
      </c>
      <c r="AI108" s="43">
        <f ca="1">_xll.BInterpol('Base IPCA'!$C$3:$C$13,'Base IPCA'!$E$3:$E$13,AH108,"Cubic","Extrapolate=Linear","MultiX=Average","Skip=True","Sort=True")</f>
        <v>11.041958241758241</v>
      </c>
      <c r="AJ108" s="43">
        <f ca="1">_xll.BInterpol('Base IPCA'!$C$3:$C$13,'Base IPCA'!$D$3:$D$13,AH108,"Cubic","Extrapolate=Linear","MultiX=Average","Skip=True","Sort=True")</f>
        <v>11.040470329670329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-87.642979568539886</v>
      </c>
      <c r="R109" s="16">
        <f ca="1">SUMIFS(Estratégia!$F:$F,Estratégia!$C:$C,R$107,Estratégia!$D:$D,$P109,Estratégia!$E:$E,"Hedge IPCA")*VLOOKUP($P109,$B$18:$M$26,12,0)</f>
        <v>-87.642979568539886</v>
      </c>
      <c r="S109" s="16">
        <f ca="1">SUMIFS(Estratégia!$F:$F,Estratégia!$C:$C,S$107,Estratégia!$D:$D,$P109,Estratégia!$E:$E,"Hedge IPCA")*VLOOKUP($P109,$B$18:$M$26,12,0)</f>
        <v>-200.32681044237688</v>
      </c>
      <c r="T109" s="16">
        <f ca="1">SUMIFS(Estratégia!$F:$F,Estratégia!$C:$C,T$107,Estratégia!$D:$D,$P109,Estratégia!$E:$E,"Hedge IPCA")*VLOOKUP($P109,$B$18:$M$26,12,0)</f>
        <v>-150.24510783178266</v>
      </c>
      <c r="U109" s="16">
        <f ca="1">SUMIFS(Estratégia!$F:$F,Estratégia!$C:$C,U$107,Estratégia!$D:$D,$P109,Estratégia!$E:$E,"Hedge IPCA")*VLOOKUP($P109,$B$18:$M$26,12,0)</f>
        <v>-525.85787741123931</v>
      </c>
      <c r="V109" s="16">
        <f ca="1">SUMIFS(Estratégia!$F:$F,Estratégia!$C:$C,V$107,Estratégia!$D:$D,$P109,Estratégia!$E:$E,"Hedge IPCA")*VLOOKUP($P109,$B$18:$M$26,12,0)</f>
        <v>-12.520425652648555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-87.642979568539886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-150.24510783178266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-125.20425652648555</v>
      </c>
      <c r="AC109" s="55">
        <f t="shared" ca="1" si="48"/>
        <v>-1427.3285244019353</v>
      </c>
      <c r="AH109" s="42">
        <f t="shared" ca="1" si="32"/>
        <v>46049</v>
      </c>
      <c r="AI109" s="43">
        <f ca="1">_xll.BInterpol('Base IPCA'!$C$3:$C$13,'Base IPCA'!$E$3:$E$13,AH109,"Cubic","Extrapolate=Linear","MultiX=Average","Skip=True","Sort=True")</f>
        <v>11.037460439560441</v>
      </c>
      <c r="AJ109" s="43">
        <f ca="1">_xll.BInterpol('Base IPCA'!$C$3:$C$13,'Base IPCA'!$D$3:$D$13,AH109,"Cubic","Extrapolate=Linear","MultiX=Average","Skip=True","Sort=True")</f>
        <v>11.03591575091575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-114.55974234384485</v>
      </c>
      <c r="R110" s="16">
        <f ca="1">SUMIFS(Estratégia!$F:$F,Estratégia!$C:$C,R$107,Estratégia!$D:$D,$P110,Estratégia!$E:$E,"Hedge IPCA")*VLOOKUP($P110,$B$18:$M$26,12,0)</f>
        <v>-114.55974234384485</v>
      </c>
      <c r="S110" s="16">
        <f ca="1">SUMIFS(Estratégia!$F:$F,Estratégia!$C:$C,S$107,Estratégia!$D:$D,$P110,Estratégia!$E:$E,"Hedge IPCA")*VLOOKUP($P110,$B$18:$M$26,12,0)</f>
        <v>-160.38363928138278</v>
      </c>
      <c r="T110" s="16">
        <f ca="1">SUMIFS(Estratégia!$F:$F,Estratégia!$C:$C,T$107,Estratégia!$D:$D,$P110,Estratégia!$E:$E,"Hedge IPCA")*VLOOKUP($P110,$B$18:$M$26,12,0)</f>
        <v>-458.23896937537938</v>
      </c>
      <c r="U110" s="16">
        <f ca="1">SUMIFS(Estratégia!$F:$F,Estratégia!$C:$C,U$107,Estratégia!$D:$D,$P110,Estratégia!$E:$E,"Hedge IPCA")*VLOOKUP($P110,$B$18:$M$26,12,0)</f>
        <v>-1260.1571657822933</v>
      </c>
      <c r="V110" s="16">
        <f ca="1">SUMIFS(Estratégia!$F:$F,Estratégia!$C:$C,V$107,Estratégia!$D:$D,$P110,Estratégia!$E:$E,"Hedge IPCA")*VLOOKUP($P110,$B$18:$M$26,12,0)</f>
        <v>-22.911948468768969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-22.911948468768969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-389.50312396907248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-297.8553300939966</v>
      </c>
      <c r="AC110" s="55">
        <f t="shared" ca="1" si="48"/>
        <v>-2841.0816101273522</v>
      </c>
      <c r="AH110" s="42">
        <f t="shared" ca="1" si="32"/>
        <v>46050</v>
      </c>
      <c r="AI110" s="43">
        <f ca="1">_xll.BInterpol('Base IPCA'!$C$3:$C$13,'Base IPCA'!$E$3:$E$13,AH110,"Cubic","Extrapolate=Linear","MultiX=Average","Skip=True","Sort=True")</f>
        <v>11.032962637362637</v>
      </c>
      <c r="AJ110" s="43">
        <f ca="1">_xll.BInterpol('Base IPCA'!$C$3:$C$13,'Base IPCA'!$D$3:$D$13,AH110,"Cubic","Extrapolate=Linear","MultiX=Average","Skip=True","Sort=True")</f>
        <v>11.031361172161173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-152.0710813999176</v>
      </c>
      <c r="R111" s="16">
        <f ca="1">SUMIFS(Estratégia!$F:$F,Estratégia!$C:$C,R$107,Estratégia!$D:$D,$P111,Estratégia!$E:$E,"Hedge IPCA")*VLOOKUP($P111,$B$18:$M$26,12,0)</f>
        <v>-152.0710813999176</v>
      </c>
      <c r="S111" s="16">
        <f ca="1">SUMIFS(Estratégia!$F:$F,Estratégia!$C:$C,S$107,Estratégia!$D:$D,$P111,Estratégia!$E:$E,"Hedge IPCA")*VLOOKUP($P111,$B$18:$M$26,12,0)</f>
        <v>-228.1066220998764</v>
      </c>
      <c r="T111" s="16">
        <f ca="1">SUMIFS(Estratégia!$F:$F,Estratégia!$C:$C,T$107,Estratégia!$D:$D,$P111,Estratégia!$E:$E,"Hedge IPCA")*VLOOKUP($P111,$B$18:$M$26,12,0)</f>
        <v>-988.46202909946442</v>
      </c>
      <c r="U111" s="16">
        <f ca="1">SUMIFS(Estratégia!$F:$F,Estratégia!$C:$C,U$107,Estratégia!$D:$D,$P111,Estratégia!$E:$E,"Hedge IPCA")*VLOOKUP($P111,$B$18:$M$26,12,0)</f>
        <v>-2699.2616948485374</v>
      </c>
      <c r="V111" s="16">
        <f ca="1">SUMIFS(Estratégia!$F:$F,Estratégia!$C:$C,V$107,Estratégia!$D:$D,$P111,Estratégia!$E:$E,"Hedge IPCA")*VLOOKUP($P111,$B$18:$M$26,12,0)</f>
        <v>-38.017770349979401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-38.017770349979401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-1216.5686511993408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-836.39094769954681</v>
      </c>
      <c r="AC111" s="55">
        <f t="shared" ca="1" si="48"/>
        <v>-6348.9676484465599</v>
      </c>
      <c r="AH111" s="42">
        <f t="shared" ca="1" si="32"/>
        <v>46051</v>
      </c>
      <c r="AI111" s="43">
        <f ca="1">_xll.BInterpol('Base IPCA'!$C$3:$C$13,'Base IPCA'!$E$3:$E$13,AH111,"Cubic","Extrapolate=Linear","MultiX=Average","Skip=True","Sort=True")</f>
        <v>11.028464835164836</v>
      </c>
      <c r="AJ111" s="43">
        <f ca="1">_xll.BInterpol('Base IPCA'!$C$3:$C$13,'Base IPCA'!$D$3:$D$13,AH111,"Cubic","Extrapolate=Linear","MultiX=Average","Skip=True","Sort=True")</f>
        <v>11.026806593406594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-182.66786699870136</v>
      </c>
      <c r="R112" s="16">
        <f ca="1">SUMIFS(Estratégia!$F:$F,Estratégia!$C:$C,R$107,Estratégia!$D:$D,$P112,Estratégia!$E:$E,"Hedge IPCA")*VLOOKUP($P112,$B$18:$M$26,12,0)</f>
        <v>-182.66786699870136</v>
      </c>
      <c r="S112" s="16">
        <f ca="1">SUMIFS(Estratégia!$F:$F,Estratégia!$C:$C,S$107,Estratégia!$D:$D,$P112,Estratégia!$E:$E,"Hedge IPCA")*VLOOKUP($P112,$B$18:$M$26,12,0)</f>
        <v>-274.00180049805203</v>
      </c>
      <c r="T112" s="16">
        <f ca="1">SUMIFS(Estratégia!$F:$F,Estratégia!$C:$C,T$107,Estratégia!$D:$D,$P112,Estratégia!$E:$E,"Hedge IPCA")*VLOOKUP($P112,$B$18:$M$26,12,0)</f>
        <v>-1598.3438362386369</v>
      </c>
      <c r="U112" s="16">
        <f ca="1">SUMIFS(Estratégia!$F:$F,Estratégia!$C:$C,U$107,Estratégia!$D:$D,$P112,Estratégia!$E:$E,"Hedge IPCA")*VLOOKUP($P112,$B$18:$M$26,12,0)</f>
        <v>-4018.6930739714298</v>
      </c>
      <c r="V112" s="16">
        <f ca="1">SUMIFS(Estratégia!$F:$F,Estratégia!$C:$C,V$107,Estratégia!$D:$D,$P112,Estratégia!$E:$E,"Hedge IPCA")*VLOOKUP($P112,$B$18:$M$26,12,0)</f>
        <v>-45.666966749675339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-45.666966749675339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-1644.0108029883122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-1141.6741687418835</v>
      </c>
      <c r="AC112" s="55">
        <f t="shared" ref="AC112" ca="1" si="49">SUM(Q112:AB112)</f>
        <v>-9133.3933499350678</v>
      </c>
      <c r="AH112" s="42">
        <f t="shared" ca="1" si="32"/>
        <v>46052</v>
      </c>
      <c r="AI112" s="43">
        <f ca="1">_xll.BInterpol('Base IPCA'!$C$3:$C$13,'Base IPCA'!$E$3:$E$13,AH112,"Cubic","Extrapolate=Linear","MultiX=Average","Skip=True","Sort=True")</f>
        <v>11.023967032967033</v>
      </c>
      <c r="AJ112" s="43">
        <f ca="1">_xll.BInterpol('Base IPCA'!$C$3:$C$13,'Base IPCA'!$D$3:$D$13,AH112,"Cubic","Extrapolate=Linear","MultiX=Average","Skip=True","Sort=True")</f>
        <v>11.022252014652015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-339.84688525908859</v>
      </c>
      <c r="R113" s="16">
        <f ca="1">SUMIFS(Estratégia!$F:$F,Estratégia!$C:$C,R$107,Estratégia!$D:$D,$P113,Estratégia!$E:$E,"Hedge IPCA")*VLOOKUP($P113,$B$18:$M$26,12,0)</f>
        <v>-339.84688525908859</v>
      </c>
      <c r="S113" s="16">
        <f ca="1">SUMIFS(Estratégia!$F:$F,Estratégia!$C:$C,S$107,Estratégia!$D:$D,$P113,Estratégia!$E:$E,"Hedge IPCA")*VLOOKUP($P113,$B$18:$M$26,12,0)</f>
        <v>-566.41147543181432</v>
      </c>
      <c r="T113" s="16">
        <f ca="1">SUMIFS(Estratégia!$F:$F,Estratégia!$C:$C,T$107,Estratégia!$D:$D,$P113,Estratégia!$E:$E,"Hedge IPCA")*VLOOKUP($P113,$B$18:$M$26,12,0)</f>
        <v>-3625.0334427636117</v>
      </c>
      <c r="U113" s="16">
        <f ca="1">SUMIFS(Estratégia!$F:$F,Estratégia!$C:$C,U$107,Estratégia!$D:$D,$P113,Estratégia!$E:$E,"Hedge IPCA")*VLOOKUP($P113,$B$18:$M$26,12,0)</f>
        <v>-9912.2008200567507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-56.641147543181432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-4078.1626231090631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-3001.9808197886159</v>
      </c>
      <c r="AC113" s="55">
        <f t="shared" ca="1" si="48"/>
        <v>-21920.124099211214</v>
      </c>
      <c r="AH113" s="42">
        <f t="shared" ca="1" si="32"/>
        <v>46053</v>
      </c>
      <c r="AI113" s="43">
        <f ca="1">_xll.BInterpol('Base IPCA'!$C$3:$C$13,'Base IPCA'!$E$3:$E$13,AH113,"Cubic","Extrapolate=Linear","MultiX=Average","Skip=True","Sort=True")</f>
        <v>11.01946923076923</v>
      </c>
      <c r="AJ113" s="43">
        <f ca="1">_xll.BInterpol('Base IPCA'!$C$3:$C$13,'Base IPCA'!$D$3:$D$13,AH113,"Cubic","Extrapolate=Linear","MultiX=Average","Skip=True","Sort=True")</f>
        <v>11.017697435897436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-3347.4906750347</v>
      </c>
      <c r="U114" s="16">
        <f ca="1">SUMIFS(Estratégia!$F:$F,Estratégia!$C:$C,U$107,Estratégia!$D:$D,$P114,Estratégia!$E:$E,"Hedge IPCA")*VLOOKUP($P114,$B$18:$M$26,12,0)</f>
        <v>-7252.8964625751833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-3138.2725078450312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-3068.5331187818083</v>
      </c>
      <c r="AC114" s="55">
        <f t="shared" ref="AC114" ca="1" si="50">SUM(Q114:AB114)</f>
        <v>-16807.192764236723</v>
      </c>
      <c r="AH114" s="42">
        <f t="shared" ca="1" si="32"/>
        <v>46054</v>
      </c>
      <c r="AI114" s="43">
        <f ca="1">_xll.BInterpol('Base IPCA'!$C$3:$C$13,'Base IPCA'!$E$3:$E$13,AH114,"Cubic","Extrapolate=Linear","MultiX=Average","Skip=True","Sort=True")</f>
        <v>11.014971428571428</v>
      </c>
      <c r="AJ114" s="43">
        <f ca="1">_xll.BInterpol('Base IPCA'!$C$3:$C$13,'Base IPCA'!$D$3:$D$13,AH114,"Cubic","Extrapolate=Linear","MultiX=Average","Skip=True","Sort=True")</f>
        <v>11.013142857142856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-3914.9163945140317</v>
      </c>
      <c r="U115" s="16">
        <f ca="1">SUMIFS(Estratégia!$F:$F,Estratégia!$C:$C,U$107,Estratégia!$D:$D,$P115,Estratégia!$E:$E,"Hedge IPCA")*VLOOKUP($P115,$B$18:$M$26,12,0)</f>
        <v>-8400.7580965613597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-3670.2341198569047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-3017.7480541045661</v>
      </c>
      <c r="AC115" s="55">
        <f t="shared" ca="1" si="48"/>
        <v>-19003.656665036862</v>
      </c>
      <c r="AH115" s="42">
        <f t="shared" ca="1" si="32"/>
        <v>46055</v>
      </c>
      <c r="AI115" s="43">
        <f ca="1">_xll.BInterpol('Base IPCA'!$C$3:$C$13,'Base IPCA'!$E$3:$E$13,AH115,"Cubic","Extrapolate=Linear","MultiX=Average","Skip=True","Sort=True")</f>
        <v>11.010473626373626</v>
      </c>
      <c r="AJ115" s="43">
        <f ca="1">_xll.BInterpol('Base IPCA'!$C$3:$C$13,'Base IPCA'!$D$3:$D$13,AH115,"Cubic","Extrapolate=Linear","MultiX=Average","Skip=True","Sort=True")</f>
        <v>11.008588278388277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-1224.454509098985</v>
      </c>
      <c r="U116" s="16">
        <f ca="1">SUMIFS(Estratégia!$F:$F,Estratégia!$C:$C,U$107,Estratégia!$D:$D,$P116,Estratégia!$E:$E,"Hedge IPCA")*VLOOKUP($P116,$B$18:$M$26,12,0)</f>
        <v>-4722.8959636675136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-2099.0648727411171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-1049.5324363705586</v>
      </c>
      <c r="AC116" s="56">
        <f t="shared" ca="1" si="48"/>
        <v>-9095.9477818781743</v>
      </c>
      <c r="AH116" s="42">
        <f t="shared" ca="1" si="32"/>
        <v>46056</v>
      </c>
      <c r="AI116" s="43">
        <f ca="1">_xll.BInterpol('Base IPCA'!$C$3:$C$13,'Base IPCA'!$E$3:$E$13,AH116,"Cubic","Extrapolate=Linear","MultiX=Average","Skip=True","Sort=True")</f>
        <v>11.005975824175824</v>
      </c>
      <c r="AJ116" s="43">
        <f ca="1">_xll.BInterpol('Base IPCA'!$C$3:$C$13,'Base IPCA'!$D$3:$D$13,AH116,"Cubic","Extrapolate=Linear","MultiX=Average","Skip=True","Sort=True")</f>
        <v>11.004033699633698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46057</v>
      </c>
      <c r="AI117" s="43">
        <f ca="1">_xll.BInterpol('Base IPCA'!$C$3:$C$13,'Base IPCA'!$E$3:$E$13,AH117,"Cubic","Extrapolate=Linear","MultiX=Average","Skip=True","Sort=True")</f>
        <v>11.001478021978022</v>
      </c>
      <c r="AJ117" s="43">
        <f ca="1">_xll.BInterpol('Base IPCA'!$C$3:$C$13,'Base IPCA'!$D$3:$D$13,AH117,"Cubic","Extrapolate=Linear","MultiX=Average","Skip=True","Sort=True")</f>
        <v>10.999479120879121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46058</v>
      </c>
      <c r="AI118" s="43">
        <f ca="1">_xll.BInterpol('Base IPCA'!$C$3:$C$13,'Base IPCA'!$E$3:$E$13,AH118,"Cubic","Extrapolate=Linear","MultiX=Average","Skip=True","Sort=True")</f>
        <v>10.99698021978022</v>
      </c>
      <c r="AJ118" s="43">
        <f ca="1">_xll.BInterpol('Base IPCA'!$C$3:$C$13,'Base IPCA'!$D$3:$D$13,AH118,"Cubic","Extrapolate=Linear","MultiX=Average","Skip=True","Sort=True")</f>
        <v>10.994924542124542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46059</v>
      </c>
      <c r="AI120" s="43">
        <f ca="1">_xll.BInterpol('Base IPCA'!$C$3:$C$13,'Base IPCA'!$E$3:$E$13,AH120,"Cubic","Extrapolate=Linear","MultiX=Average","Skip=True","Sort=True")</f>
        <v>10.992482417582417</v>
      </c>
      <c r="AJ120" s="43">
        <f ca="1">_xll.BInterpol('Base IPCA'!$C$3:$C$13,'Base IPCA'!$D$3:$D$13,AH120,"Cubic","Extrapolate=Linear","MultiX=Average","Skip=True","Sort=True")</f>
        <v>10.990369963369963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46060</v>
      </c>
      <c r="AI121" s="43">
        <f ca="1">_xll.BInterpol('Base IPCA'!$C$3:$C$13,'Base IPCA'!$E$3:$E$13,AH121,"Cubic","Extrapolate=Linear","MultiX=Average","Skip=True","Sort=True")</f>
        <v>10.987984615384615</v>
      </c>
      <c r="AJ121" s="43">
        <f ca="1">_xll.BInterpol('Base IPCA'!$C$3:$C$13,'Base IPCA'!$D$3:$D$13,AH121,"Cubic","Extrapolate=Linear","MultiX=Average","Skip=True","Sort=True")</f>
        <v>10.985815384615384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46061</v>
      </c>
      <c r="AI122" s="43">
        <f ca="1">_xll.BInterpol('Base IPCA'!$C$3:$C$13,'Base IPCA'!$E$3:$E$13,AH122,"Cubic","Extrapolate=Linear","MultiX=Average","Skip=True","Sort=True")</f>
        <v>10.983486813186813</v>
      </c>
      <c r="AJ122" s="43">
        <f ca="1">_xll.BInterpol('Base IPCA'!$C$3:$C$13,'Base IPCA'!$D$3:$D$13,AH122,"Cubic","Extrapolate=Linear","MultiX=Average","Skip=True","Sort=True")</f>
        <v>10.981260805860806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46062</v>
      </c>
      <c r="AI123" s="43">
        <f ca="1">_xll.BInterpol('Base IPCA'!$C$3:$C$13,'Base IPCA'!$E$3:$E$13,AH123,"Cubic","Extrapolate=Linear","MultiX=Average","Skip=True","Sort=True")</f>
        <v>10.978989010989011</v>
      </c>
      <c r="AJ123" s="43">
        <f ca="1">_xll.BInterpol('Base IPCA'!$C$3:$C$13,'Base IPCA'!$D$3:$D$13,AH123,"Cubic","Extrapolate=Linear","MultiX=Average","Skip=True","Sort=True")</f>
        <v>10.976706227106227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46063</v>
      </c>
      <c r="AI124" s="43">
        <f ca="1">_xll.BInterpol('Base IPCA'!$C$3:$C$13,'Base IPCA'!$E$3:$E$13,AH124,"Cubic","Extrapolate=Linear","MultiX=Average","Skip=True","Sort=True")</f>
        <v>10.974491208791209</v>
      </c>
      <c r="AJ124" s="43">
        <f ca="1">_xll.BInterpol('Base IPCA'!$C$3:$C$13,'Base IPCA'!$D$3:$D$13,AH124,"Cubic","Extrapolate=Linear","MultiX=Average","Skip=True","Sort=True")</f>
        <v>10.972151648351648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46064</v>
      </c>
      <c r="AI125" s="43">
        <f ca="1">_xll.BInterpol('Base IPCA'!$C$3:$C$13,'Base IPCA'!$E$3:$E$13,AH125,"Cubic","Extrapolate=Linear","MultiX=Average","Skip=True","Sort=True")</f>
        <v>10.969993406593407</v>
      </c>
      <c r="AJ125" s="43">
        <f ca="1">_xll.BInterpol('Base IPCA'!$C$3:$C$13,'Base IPCA'!$D$3:$D$13,AH125,"Cubic","Extrapolate=Linear","MultiX=Average","Skip=True","Sort=True")</f>
        <v>10.967597069597069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46065</v>
      </c>
      <c r="AI126" s="43">
        <f ca="1">_xll.BInterpol('Base IPCA'!$C$3:$C$13,'Base IPCA'!$E$3:$E$13,AH126,"Cubic","Extrapolate=Linear","MultiX=Average","Skip=True","Sort=True")</f>
        <v>10.965495604395604</v>
      </c>
      <c r="AJ126" s="43">
        <f ca="1">_xll.BInterpol('Base IPCA'!$C$3:$C$13,'Base IPCA'!$D$3:$D$13,AH126,"Cubic","Extrapolate=Linear","MultiX=Average","Skip=True","Sort=True")</f>
        <v>10.96304249084249</v>
      </c>
    </row>
    <row r="127" spans="15:36" x14ac:dyDescent="0.25">
      <c r="Q127" s="5"/>
      <c r="R127" s="140"/>
      <c r="S127" s="5"/>
      <c r="U127" s="162"/>
      <c r="AH127" s="42">
        <f t="shared" ca="1" si="32"/>
        <v>46066</v>
      </c>
      <c r="AI127" s="43">
        <f ca="1">_xll.BInterpol('Base IPCA'!$C$3:$C$13,'Base IPCA'!$E$3:$E$13,AH127,"Cubic","Extrapolate=Linear","MultiX=Average","Skip=True","Sort=True")</f>
        <v>10.960997802197802</v>
      </c>
      <c r="AJ127" s="43">
        <f ca="1">_xll.BInterpol('Base IPCA'!$C$3:$C$13,'Base IPCA'!$D$3:$D$13,AH127,"Cubic","Extrapolate=Linear","MultiX=Average","Skip=True","Sort=True")</f>
        <v>10.958487912087911</v>
      </c>
    </row>
    <row r="128" spans="15:36" x14ac:dyDescent="0.25">
      <c r="Q128" s="5"/>
      <c r="R128" s="5"/>
      <c r="AG128"/>
      <c r="AH128" s="42">
        <f t="shared" ca="1" si="32"/>
        <v>46067</v>
      </c>
      <c r="AI128" s="43">
        <f ca="1">_xll.BInterpol('Base IPCA'!$C$3:$C$13,'Base IPCA'!$E$3:$E$13,AH128,"Cubic","Extrapolate=Linear","MultiX=Average","Skip=True","Sort=True")</f>
        <v>10.9565</v>
      </c>
      <c r="AJ128" s="43">
        <f ca="1">_xll.BInterpol('Base IPCA'!$C$3:$C$13,'Base IPCA'!$D$3:$D$13,AH128,"Cubic","Extrapolate=Linear","MultiX=Average","Skip=True","Sort=True")</f>
        <v>10.953933333333334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38.069987000005142</v>
      </c>
      <c r="R131" s="16">
        <f t="shared" si="57"/>
        <v>39.773201000005372</v>
      </c>
      <c r="S131" s="16">
        <f t="shared" si="57"/>
        <v>90.869621000012273</v>
      </c>
      <c r="T131" s="16">
        <f t="shared" si="57"/>
        <v>0</v>
      </c>
      <c r="U131" s="16">
        <f t="shared" si="57"/>
        <v>0</v>
      </c>
      <c r="V131" s="16">
        <f t="shared" si="57"/>
        <v>5.4250520000007327</v>
      </c>
      <c r="W131" s="16">
        <f t="shared" si="57"/>
        <v>0</v>
      </c>
      <c r="X131" s="16">
        <f t="shared" si="57"/>
        <v>60.085605000008115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234.22346600003164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15.323874027832062</v>
      </c>
      <c r="AC132" s="55">
        <f t="shared" ca="1" si="58"/>
        <v>1302.0335265281105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37.796781999989321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37.796781999989321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672.37717290003582</v>
      </c>
      <c r="U134" s="16">
        <f t="shared" si="57"/>
        <v>3127.3808747001954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1104.8322365000822</v>
      </c>
      <c r="AA134" s="16">
        <f t="shared" si="57"/>
        <v>0</v>
      </c>
      <c r="AB134" s="16">
        <f t="shared" si="57"/>
        <v>874.68175800000131</v>
      </c>
      <c r="AC134" s="55">
        <f t="shared" si="58"/>
        <v>8995.5620491003156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390.61716400002979</v>
      </c>
      <c r="U135" s="16">
        <f t="shared" si="57"/>
        <v>2078.1368725000148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665.36985100001289</v>
      </c>
      <c r="AA135" s="16">
        <f t="shared" si="57"/>
        <v>0</v>
      </c>
      <c r="AB135" s="16">
        <f t="shared" si="57"/>
        <v>443.8114025000101</v>
      </c>
      <c r="AC135" s="55">
        <f>SUM(Q135:AB135)</f>
        <v>3577.9352900000672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3906.3327779999177</v>
      </c>
      <c r="U136" s="16">
        <f t="shared" si="57"/>
        <v>13366.282204999565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4437.8239874999017</v>
      </c>
      <c r="AA136" s="16">
        <f t="shared" si="57"/>
        <v>0</v>
      </c>
      <c r="AB136" s="16">
        <f t="shared" si="57"/>
        <v>2906.5915749999522</v>
      </c>
      <c r="AC136" s="55">
        <f>SUM(Q136:AB136)</f>
        <v>24617.030545499336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1430.9606340000214</v>
      </c>
      <c r="U137" s="16">
        <f t="shared" si="57"/>
        <v>4954.5459975000322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1655.7822070000161</v>
      </c>
      <c r="AA137" s="16">
        <f t="shared" si="57"/>
        <v>0</v>
      </c>
      <c r="AB137" s="16">
        <f t="shared" si="57"/>
        <v>734.63427150002383</v>
      </c>
      <c r="AC137" s="55">
        <f t="shared" si="58"/>
        <v>8775.9231100000943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749.86780749997479</v>
      </c>
      <c r="U138" s="16">
        <f t="shared" ca="1" si="57"/>
        <v>5324.5535089996793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2675.7450839999174</v>
      </c>
      <c r="AA138" s="16">
        <f t="shared" ca="1" si="57"/>
        <v>0</v>
      </c>
      <c r="AB138" s="16">
        <f t="shared" ca="1" si="57"/>
        <v>1695.5828874999779</v>
      </c>
      <c r="AC138" s="55">
        <f t="shared" ca="1" si="58"/>
        <v>10445.749287999552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1334.8169129999442</v>
      </c>
      <c r="U139" s="16">
        <f t="shared" si="57"/>
        <v>7231.9974079997992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1939.6690879999458</v>
      </c>
      <c r="AA139" s="16">
        <f t="shared" si="57"/>
        <v>0</v>
      </c>
      <c r="AB139" s="16">
        <f t="shared" si="57"/>
        <v>1380.664656999958</v>
      </c>
      <c r="AC139" s="55">
        <f t="shared" si="58"/>
        <v>11887.148065999647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911.66998700000522</v>
      </c>
      <c r="R140" s="67">
        <f t="shared" ca="1" si="60"/>
        <v>828.89320100000532</v>
      </c>
      <c r="S140" s="67">
        <f t="shared" ca="1" si="60"/>
        <v>2156.301595750233</v>
      </c>
      <c r="T140" s="67">
        <f t="shared" ca="1" si="60"/>
        <v>8484.9724693999233</v>
      </c>
      <c r="U140" s="67">
        <f t="shared" ca="1" si="60"/>
        <v>36475.344228449307</v>
      </c>
      <c r="V140" s="67">
        <f t="shared" ca="1" si="60"/>
        <v>164.06276500001184</v>
      </c>
      <c r="W140" s="67">
        <f t="shared" ca="1" si="60"/>
        <v>0</v>
      </c>
      <c r="X140" s="67">
        <f t="shared" ca="1" si="60"/>
        <v>295.4756050000081</v>
      </c>
      <c r="Y140" s="67">
        <f t="shared" ca="1" si="60"/>
        <v>0</v>
      </c>
      <c r="Z140" s="67">
        <f t="shared" ca="1" si="60"/>
        <v>12505.391845999888</v>
      </c>
      <c r="AA140" s="67">
        <f t="shared" ca="1" si="60"/>
        <v>0</v>
      </c>
      <c r="AB140" s="68">
        <f t="shared" ca="1" si="60"/>
        <v>8051.2904255277554</v>
      </c>
      <c r="AC140" s="65">
        <f t="shared" ca="1" si="60"/>
        <v>69873.402123127147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-87.642979568539886</v>
      </c>
      <c r="R145" s="16">
        <f t="shared" ca="1" si="63"/>
        <v>-87.642979568539886</v>
      </c>
      <c r="S145" s="16">
        <f t="shared" ca="1" si="63"/>
        <v>-200.32681044237688</v>
      </c>
      <c r="T145" s="16">
        <f t="shared" ca="1" si="63"/>
        <v>-150.24510783178266</v>
      </c>
      <c r="U145" s="16">
        <f t="shared" ca="1" si="63"/>
        <v>-525.85787741123931</v>
      </c>
      <c r="V145" s="16">
        <f t="shared" ca="1" si="63"/>
        <v>-12.520425652648555</v>
      </c>
      <c r="W145" s="16">
        <f t="shared" ca="1" si="63"/>
        <v>0</v>
      </c>
      <c r="X145" s="16">
        <f t="shared" ca="1" si="63"/>
        <v>-87.642979568539886</v>
      </c>
      <c r="Y145" s="16">
        <f t="shared" ca="1" si="63"/>
        <v>0</v>
      </c>
      <c r="Z145" s="16">
        <f t="shared" ca="1" si="63"/>
        <v>-150.24510783178266</v>
      </c>
      <c r="AA145" s="16">
        <f t="shared" ca="1" si="63"/>
        <v>0</v>
      </c>
      <c r="AB145" s="16">
        <f t="shared" ca="1" si="63"/>
        <v>-125.20425652648555</v>
      </c>
      <c r="AC145" s="55">
        <f t="shared" ca="1" si="64"/>
        <v>-1427.3285244019353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-114.55974234384485</v>
      </c>
      <c r="R146" s="16">
        <f t="shared" ca="1" si="63"/>
        <v>-114.55974234384485</v>
      </c>
      <c r="S146" s="16">
        <f t="shared" ca="1" si="63"/>
        <v>-160.38363928138278</v>
      </c>
      <c r="T146" s="16">
        <f t="shared" ca="1" si="63"/>
        <v>-458.23896937537938</v>
      </c>
      <c r="U146" s="16">
        <f t="shared" ca="1" si="63"/>
        <v>-1260.1571657822933</v>
      </c>
      <c r="V146" s="16">
        <f t="shared" ca="1" si="63"/>
        <v>-22.911948468768969</v>
      </c>
      <c r="W146" s="16">
        <f t="shared" ca="1" si="63"/>
        <v>0</v>
      </c>
      <c r="X146" s="16">
        <f t="shared" ca="1" si="63"/>
        <v>-22.911948468768969</v>
      </c>
      <c r="Y146" s="16">
        <f t="shared" ca="1" si="63"/>
        <v>0</v>
      </c>
      <c r="Z146" s="16">
        <f t="shared" ca="1" si="63"/>
        <v>-389.50312396907248</v>
      </c>
      <c r="AA146" s="16">
        <f t="shared" ca="1" si="63"/>
        <v>0</v>
      </c>
      <c r="AB146" s="16">
        <f t="shared" ca="1" si="63"/>
        <v>-297.8553300939966</v>
      </c>
      <c r="AC146" s="55">
        <f t="shared" ca="1" si="64"/>
        <v>-2841.0816101273522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-152.0710813999176</v>
      </c>
      <c r="R147" s="16">
        <f t="shared" ca="1" si="63"/>
        <v>-152.0710813999176</v>
      </c>
      <c r="S147" s="16">
        <f t="shared" ca="1" si="63"/>
        <v>-228.1066220998764</v>
      </c>
      <c r="T147" s="16">
        <f t="shared" ca="1" si="63"/>
        <v>-988.46202909946442</v>
      </c>
      <c r="U147" s="16">
        <f t="shared" ca="1" si="63"/>
        <v>-2699.2616948485374</v>
      </c>
      <c r="V147" s="16">
        <f t="shared" ca="1" si="63"/>
        <v>-38.017770349979401</v>
      </c>
      <c r="W147" s="16">
        <f t="shared" ca="1" si="63"/>
        <v>0</v>
      </c>
      <c r="X147" s="16">
        <f t="shared" ca="1" si="63"/>
        <v>-38.017770349979401</v>
      </c>
      <c r="Y147" s="16">
        <f t="shared" ca="1" si="63"/>
        <v>0</v>
      </c>
      <c r="Z147" s="16">
        <f t="shared" ca="1" si="63"/>
        <v>-1216.5686511993408</v>
      </c>
      <c r="AA147" s="16">
        <f t="shared" ca="1" si="63"/>
        <v>0</v>
      </c>
      <c r="AB147" s="16">
        <f t="shared" ca="1" si="63"/>
        <v>-836.39094769954681</v>
      </c>
      <c r="AC147" s="55">
        <f t="shared" ca="1" si="64"/>
        <v>-6348.9676484465599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-182.66786699870136</v>
      </c>
      <c r="R148" s="16">
        <f t="shared" ca="1" si="63"/>
        <v>-182.66786699870136</v>
      </c>
      <c r="S148" s="16">
        <f t="shared" ca="1" si="63"/>
        <v>-274.00180049805203</v>
      </c>
      <c r="T148" s="16">
        <f t="shared" ca="1" si="63"/>
        <v>-1598.3438362386369</v>
      </c>
      <c r="U148" s="16">
        <f t="shared" ca="1" si="63"/>
        <v>-4018.6930739714298</v>
      </c>
      <c r="V148" s="16">
        <f t="shared" ca="1" si="63"/>
        <v>-45.666966749675339</v>
      </c>
      <c r="W148" s="16">
        <f t="shared" ca="1" si="63"/>
        <v>0</v>
      </c>
      <c r="X148" s="16">
        <f t="shared" ca="1" si="63"/>
        <v>-45.666966749675339</v>
      </c>
      <c r="Y148" s="16">
        <f t="shared" ca="1" si="63"/>
        <v>0</v>
      </c>
      <c r="Z148" s="16">
        <f t="shared" ca="1" si="63"/>
        <v>-1644.0108029883122</v>
      </c>
      <c r="AA148" s="16">
        <f t="shared" ca="1" si="63"/>
        <v>0</v>
      </c>
      <c r="AB148" s="16">
        <f t="shared" ca="1" si="63"/>
        <v>-1141.6741687418835</v>
      </c>
      <c r="AC148" s="55">
        <f t="shared" ref="AC148" ca="1" si="65">SUM(Q148:AB148)</f>
        <v>-9133.3933499350678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-339.84688525908859</v>
      </c>
      <c r="R149" s="16">
        <f t="shared" ca="1" si="63"/>
        <v>-339.84688525908859</v>
      </c>
      <c r="S149" s="16">
        <f t="shared" ca="1" si="63"/>
        <v>-566.41147543181432</v>
      </c>
      <c r="T149" s="16">
        <f t="shared" ca="1" si="63"/>
        <v>-3625.0334427636117</v>
      </c>
      <c r="U149" s="16">
        <f t="shared" ca="1" si="63"/>
        <v>-9912.2008200567507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-56.641147543181432</v>
      </c>
      <c r="Y149" s="16">
        <f t="shared" ca="1" si="63"/>
        <v>0</v>
      </c>
      <c r="Z149" s="16">
        <f t="shared" ca="1" si="63"/>
        <v>-4078.1626231090631</v>
      </c>
      <c r="AA149" s="16">
        <f t="shared" ca="1" si="63"/>
        <v>0</v>
      </c>
      <c r="AB149" s="16">
        <f t="shared" ca="1" si="63"/>
        <v>-3001.9808197886159</v>
      </c>
      <c r="AC149" s="55">
        <f t="shared" ca="1" si="64"/>
        <v>-21920.124099211214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-3347.4906750347</v>
      </c>
      <c r="U150" s="16">
        <f t="shared" ca="1" si="63"/>
        <v>-7252.8964625751833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-3138.2725078450312</v>
      </c>
      <c r="AA150" s="16">
        <f t="shared" ca="1" si="63"/>
        <v>0</v>
      </c>
      <c r="AB150" s="16">
        <f t="shared" ca="1" si="63"/>
        <v>-3068.5331187818083</v>
      </c>
      <c r="AC150" s="55">
        <f t="shared" ca="1" si="64"/>
        <v>-16807.192764236723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-3914.9163945140317</v>
      </c>
      <c r="U151" s="16">
        <f t="shared" ca="1" si="63"/>
        <v>-8400.7580965613597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-3670.2341198569047</v>
      </c>
      <c r="AA151" s="16">
        <f t="shared" ca="1" si="63"/>
        <v>0</v>
      </c>
      <c r="AB151" s="16">
        <f t="shared" ca="1" si="63"/>
        <v>-3017.7480541045661</v>
      </c>
      <c r="AC151" s="55">
        <f t="shared" ca="1" si="64"/>
        <v>-19003.656665036862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-1224.454509098985</v>
      </c>
      <c r="U152" s="16">
        <f t="shared" ca="1" si="63"/>
        <v>-4722.8959636675136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-2099.0648727411171</v>
      </c>
      <c r="AA152" s="16">
        <f t="shared" ca="1" si="63"/>
        <v>0</v>
      </c>
      <c r="AB152" s="16">
        <f t="shared" ca="1" si="63"/>
        <v>-1049.5324363705586</v>
      </c>
      <c r="AC152" s="55">
        <f t="shared" ca="1" si="64"/>
        <v>-9095.9477818781743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-87.642979568539886</v>
      </c>
      <c r="R158" s="155">
        <f t="shared" ca="1" si="71"/>
        <v>-87.642979568539886</v>
      </c>
      <c r="S158" s="155">
        <f t="shared" ca="1" si="71"/>
        <v>453.29515730784397</v>
      </c>
      <c r="T158" s="155">
        <f t="shared" ca="1" si="71"/>
        <v>-150.24510783178266</v>
      </c>
      <c r="U158" s="155">
        <f t="shared" ca="1" si="71"/>
        <v>-171.20729766120348</v>
      </c>
      <c r="V158" s="155">
        <f t="shared" ca="1" si="71"/>
        <v>86.91728734736256</v>
      </c>
      <c r="W158" s="155">
        <f t="shared" ca="1" si="71"/>
        <v>0</v>
      </c>
      <c r="X158" s="155">
        <f t="shared" ca="1" si="71"/>
        <v>65.187020431460098</v>
      </c>
      <c r="Y158" s="155">
        <f t="shared" ca="1" si="71"/>
        <v>0</v>
      </c>
      <c r="Z158" s="155">
        <f t="shared" ca="1" si="71"/>
        <v>-124.07571583177197</v>
      </c>
      <c r="AA158" s="155">
        <f t="shared" ca="1" si="71"/>
        <v>0</v>
      </c>
      <c r="AB158" s="155">
        <f t="shared" ca="1" si="71"/>
        <v>-109.88038249865349</v>
      </c>
      <c r="AC158" s="55">
        <f t="shared" ca="1" si="69"/>
        <v>-125.29499787382476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-114.55974234384485</v>
      </c>
      <c r="R159" s="155">
        <f t="shared" ca="1" si="72"/>
        <v>-114.55974234384485</v>
      </c>
      <c r="S159" s="155">
        <f t="shared" ca="1" si="72"/>
        <v>-160.38363928138278</v>
      </c>
      <c r="T159" s="155">
        <f t="shared" ca="1" si="72"/>
        <v>-458.23896937537938</v>
      </c>
      <c r="U159" s="155">
        <f t="shared" ca="1" si="72"/>
        <v>-1222.3603837823039</v>
      </c>
      <c r="V159" s="155">
        <f t="shared" ca="1" si="72"/>
        <v>-22.911948468768969</v>
      </c>
      <c r="W159" s="155">
        <f t="shared" ca="1" si="72"/>
        <v>0</v>
      </c>
      <c r="X159" s="155">
        <f t="shared" ca="1" si="72"/>
        <v>-22.911948468768969</v>
      </c>
      <c r="Y159" s="155">
        <f t="shared" ca="1" si="72"/>
        <v>0</v>
      </c>
      <c r="Z159" s="155">
        <f t="shared" ca="1" si="72"/>
        <v>-389.50312396907248</v>
      </c>
      <c r="AA159" s="155">
        <f t="shared" ca="1" si="72"/>
        <v>0</v>
      </c>
      <c r="AB159" s="155">
        <f t="shared" ca="1" si="72"/>
        <v>-297.8553300939966</v>
      </c>
      <c r="AC159" s="55">
        <f t="shared" ca="1" si="69"/>
        <v>-2803.2848281273627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721.52891860008242</v>
      </c>
      <c r="R160" s="155">
        <f t="shared" ca="1" si="73"/>
        <v>637.0489186000824</v>
      </c>
      <c r="S160" s="155">
        <f t="shared" ca="1" si="73"/>
        <v>1183.7033849001236</v>
      </c>
      <c r="T160" s="155">
        <f t="shared" ca="1" si="73"/>
        <v>-316.0848561994286</v>
      </c>
      <c r="U160" s="155">
        <f t="shared" ca="1" si="73"/>
        <v>428.11917985165792</v>
      </c>
      <c r="V160" s="155">
        <f t="shared" ca="1" si="73"/>
        <v>21.182229650020602</v>
      </c>
      <c r="W160" s="155">
        <f t="shared" ca="1" si="73"/>
        <v>0</v>
      </c>
      <c r="X160" s="155">
        <f t="shared" ca="1" si="73"/>
        <v>44.542229650020602</v>
      </c>
      <c r="Y160" s="155">
        <f t="shared" ca="1" si="73"/>
        <v>0</v>
      </c>
      <c r="Z160" s="155">
        <f t="shared" ca="1" si="73"/>
        <v>-111.7364146992586</v>
      </c>
      <c r="AA160" s="155">
        <f t="shared" ca="1" si="73"/>
        <v>0</v>
      </c>
      <c r="AB160" s="155">
        <f t="shared" ca="1" si="73"/>
        <v>38.290810300454496</v>
      </c>
      <c r="AC160" s="55">
        <f t="shared" ca="1" si="69"/>
        <v>2646.5944006537547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-182.66786699870136</v>
      </c>
      <c r="R161" s="155">
        <f t="shared" ca="1" si="74"/>
        <v>-182.66786699870136</v>
      </c>
      <c r="S161" s="155">
        <f t="shared" ca="1" si="74"/>
        <v>-274.00180049805203</v>
      </c>
      <c r="T161" s="155">
        <f t="shared" ca="1" si="74"/>
        <v>-1207.7266722386071</v>
      </c>
      <c r="U161" s="155">
        <f t="shared" ca="1" si="74"/>
        <v>-1940.5562014714151</v>
      </c>
      <c r="V161" s="155">
        <f t="shared" ca="1" si="74"/>
        <v>-45.666966749675339</v>
      </c>
      <c r="W161" s="155">
        <f t="shared" ca="1" si="74"/>
        <v>0</v>
      </c>
      <c r="X161" s="155">
        <f t="shared" ca="1" si="74"/>
        <v>-45.666966749675339</v>
      </c>
      <c r="Y161" s="155">
        <f t="shared" ca="1" si="74"/>
        <v>0</v>
      </c>
      <c r="Z161" s="155">
        <f t="shared" ca="1" si="74"/>
        <v>-978.64095198829932</v>
      </c>
      <c r="AA161" s="155">
        <f t="shared" ca="1" si="74"/>
        <v>0</v>
      </c>
      <c r="AB161" s="155">
        <f t="shared" ca="1" si="74"/>
        <v>-697.86276624187337</v>
      </c>
      <c r="AC161" s="55">
        <f ca="1">SUM(Q161:AB161)</f>
        <v>-5555.4580599350002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-339.84688525908859</v>
      </c>
      <c r="R162" s="155">
        <f t="shared" ca="1" si="75"/>
        <v>-339.84688525908859</v>
      </c>
      <c r="S162" s="155">
        <f t="shared" ca="1" si="75"/>
        <v>-566.41147543181432</v>
      </c>
      <c r="T162" s="155">
        <f t="shared" ca="1" si="75"/>
        <v>281.29933523630598</v>
      </c>
      <c r="U162" s="155">
        <f t="shared" ca="1" si="75"/>
        <v>3454.0813849428141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-56.641147543181432</v>
      </c>
      <c r="Y162" s="155">
        <f t="shared" ca="1" si="75"/>
        <v>0</v>
      </c>
      <c r="Z162" s="155">
        <f t="shared" ca="1" si="75"/>
        <v>359.66136439083857</v>
      </c>
      <c r="AA162" s="155">
        <f t="shared" ca="1" si="75"/>
        <v>0</v>
      </c>
      <c r="AB162" s="155">
        <f t="shared" ca="1" si="75"/>
        <v>-95.389244788663746</v>
      </c>
      <c r="AC162" s="55">
        <f t="shared" ref="AC162" ca="1" si="76">SUM(Q162:AB162)</f>
        <v>2696.906446288122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-1916.5300410346786</v>
      </c>
      <c r="U163" s="155">
        <f t="shared" ca="1" si="77"/>
        <v>-2298.3504650751511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-1482.4903008450151</v>
      </c>
      <c r="AA163" s="155">
        <f t="shared" ca="1" si="77"/>
        <v>0</v>
      </c>
      <c r="AB163" s="155">
        <f t="shared" ca="1" si="77"/>
        <v>-2333.8988472817846</v>
      </c>
      <c r="AC163" s="55">
        <f t="shared" ca="1" si="69"/>
        <v>-8031.2696542366293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-3165.0485870140569</v>
      </c>
      <c r="U164" s="155">
        <f t="shared" ca="1" si="78"/>
        <v>-3076.2045875616805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-994.48903585698736</v>
      </c>
      <c r="AA164" s="155">
        <f t="shared" ca="1" si="78"/>
        <v>0</v>
      </c>
      <c r="AB164" s="155">
        <f t="shared" ca="1" si="78"/>
        <v>-1322.1651666045882</v>
      </c>
      <c r="AC164" s="55">
        <f t="shared" ca="1" si="69"/>
        <v>-8557.9073770373125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110.36240390095918</v>
      </c>
      <c r="U165" s="155">
        <f t="shared" ca="1" si="79"/>
        <v>2509.1014443322856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-159.39578474117138</v>
      </c>
      <c r="AA165" s="155">
        <f t="shared" ca="1" si="79"/>
        <v>0</v>
      </c>
      <c r="AB165" s="155">
        <f t="shared" ca="1" si="79"/>
        <v>331.1322206293994</v>
      </c>
      <c r="AC165" s="55">
        <f t="shared" ca="1" si="69"/>
        <v>2791.200284121473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-36.20445261874579</v>
      </c>
      <c r="T173" s="16">
        <f t="shared" ca="1" si="85"/>
        <v>12</v>
      </c>
      <c r="U173" s="16">
        <f t="shared" ca="1" si="85"/>
        <v>13.674239391772316</v>
      </c>
      <c r="V173" s="16">
        <f t="shared" ca="1" si="85"/>
        <v>-6.9420393330618264</v>
      </c>
      <c r="W173" s="16">
        <f t="shared" ca="1" si="85"/>
        <v>0</v>
      </c>
      <c r="X173" s="16">
        <f t="shared" ca="1" si="85"/>
        <v>-5.2064540168145577</v>
      </c>
      <c r="Y173" s="16">
        <f t="shared" ca="1" si="85"/>
        <v>0</v>
      </c>
      <c r="Z173" s="16">
        <f t="shared" ca="1" si="85"/>
        <v>9.9098640313019359</v>
      </c>
      <c r="AA173" s="16">
        <f t="shared" ca="1" si="85"/>
        <v>0</v>
      </c>
      <c r="AB173" s="16">
        <f t="shared" ca="1" si="85"/>
        <v>8.7760900105987627</v>
      </c>
      <c r="AC173" s="55">
        <f t="shared" ref="AC173:AC177" ca="1" si="86">SUM(Q173:AB173)</f>
        <v>10.00724746505084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53.350346237400551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122.35034623740054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-18.978727893769641</v>
      </c>
      <c r="R175" s="16">
        <f t="shared" ca="1" si="88"/>
        <v>-16.756609152394113</v>
      </c>
      <c r="S175" s="16">
        <f t="shared" ca="1" si="88"/>
        <v>-31.135528833051751</v>
      </c>
      <c r="T175" s="16">
        <f t="shared" ca="1" si="88"/>
        <v>8.314134503145576</v>
      </c>
      <c r="U175" s="16">
        <f t="shared" ca="1" si="88"/>
        <v>-11.261028090562126</v>
      </c>
      <c r="V175" s="16">
        <f t="shared" ca="1" si="88"/>
        <v>-0.55716654225178885</v>
      </c>
      <c r="W175" s="16">
        <f t="shared" ca="1" si="88"/>
        <v>0</v>
      </c>
      <c r="X175" s="16">
        <f t="shared" ca="1" si="88"/>
        <v>-1.1716160427079001</v>
      </c>
      <c r="Y175" s="16">
        <f t="shared" ca="1" si="88"/>
        <v>0</v>
      </c>
      <c r="Z175" s="16">
        <f t="shared" ca="1" si="88"/>
        <v>2.9390575425820349</v>
      </c>
      <c r="AA175" s="16">
        <f t="shared" ca="1" si="88"/>
        <v>0</v>
      </c>
      <c r="AB175" s="16">
        <f t="shared" ca="1" si="88"/>
        <v>-1.0071819033036808</v>
      </c>
      <c r="AC175" s="55">
        <f t="shared" ca="1" si="86"/>
        <v>-69.614666412313383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26.446395681561075</v>
      </c>
      <c r="U176" s="16">
        <f t="shared" ca="1" si="89"/>
        <v>42.493652186461695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21.429953019493173</v>
      </c>
      <c r="AA176" s="16">
        <f t="shared" ca="1" si="89"/>
        <v>0</v>
      </c>
      <c r="AB176" s="16">
        <f t="shared" ca="1" si="89"/>
        <v>15.281565996428583</v>
      </c>
      <c r="AC176" s="55">
        <f t="shared" ref="AC176" ca="1" si="90">SUM(Q176:AB176)</f>
        <v>121.65156688394451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-4.9663424460433507</v>
      </c>
      <c r="U177" s="16">
        <f t="shared" ca="1" si="91"/>
        <v>-60.981839788989639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-6.3498248180202221</v>
      </c>
      <c r="AA177" s="16">
        <f t="shared" ca="1" si="91"/>
        <v>0</v>
      </c>
      <c r="AB177" s="16">
        <f t="shared" ca="1" si="91"/>
        <v>1.6840980263675269</v>
      </c>
      <c r="AC177" s="55">
        <f t="shared" ca="1" si="86"/>
        <v>-47.613909026685683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27.48131388557519</v>
      </c>
      <c r="U178" s="16">
        <f t="shared" ca="1" si="92"/>
        <v>32.956274724339202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21.257575105813576</v>
      </c>
      <c r="AA178" s="16">
        <f t="shared" ca="1" si="92"/>
        <v>0</v>
      </c>
      <c r="AB178" s="16">
        <f t="shared" ca="1" si="92"/>
        <v>33.466006494062718</v>
      </c>
      <c r="AC178" s="55">
        <f ca="1">SUM(Q178:AB178)</f>
        <v>115.1611702097907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38.806022113157596</v>
      </c>
      <c r="U179" s="16">
        <f t="shared" ca="1" si="93"/>
        <v>37.716723761936123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12.193229410474018</v>
      </c>
      <c r="AA179" s="16">
        <f t="shared" ca="1" si="93"/>
        <v>0</v>
      </c>
      <c r="AB179" s="16">
        <f t="shared" ca="1" si="93"/>
        <v>16.210800334319316</v>
      </c>
      <c r="AC179" s="55">
        <f t="shared" ref="AC179:AC180" ca="1" si="94">SUM(Q179:AB179)</f>
        <v>104.92677561988705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-1.2618465146168405</v>
      </c>
      <c r="U180" s="16">
        <f t="shared" ca="1" si="95"/>
        <v>-28.688219904960384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1.8224776582500228</v>
      </c>
      <c r="AA180" s="16">
        <f t="shared" ca="1" si="95"/>
        <v>0</v>
      </c>
      <c r="AB180" s="16">
        <f t="shared" ca="1" si="95"/>
        <v>-3.786054160740429</v>
      </c>
      <c r="AC180" s="55">
        <f t="shared" ca="1" si="94"/>
        <v>-31.913642922067631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3.0212721062303594</v>
      </c>
      <c r="R181" s="67">
        <f t="shared" ca="1" si="96"/>
        <v>5.2433908476058875</v>
      </c>
      <c r="S181" s="207">
        <f t="shared" ca="1" si="96"/>
        <v>-44.339981451797541</v>
      </c>
      <c r="T181" s="207">
        <f t="shared" ca="1" si="96"/>
        <v>126.81967722277925</v>
      </c>
      <c r="U181" s="207">
        <f t="shared" ca="1" si="96"/>
        <v>79.260148517397738</v>
      </c>
      <c r="V181" s="207">
        <f t="shared" ca="1" si="96"/>
        <v>-5.4992058753136153</v>
      </c>
      <c r="W181" s="207">
        <f t="shared" ca="1" si="96"/>
        <v>0</v>
      </c>
      <c r="X181" s="207">
        <f t="shared" ca="1" si="96"/>
        <v>-3.3780700595224573</v>
      </c>
      <c r="Y181" s="207">
        <f t="shared" ca="1" si="96"/>
        <v>0</v>
      </c>
      <c r="Z181" s="207">
        <f t="shared" ca="1" si="96"/>
        <v>80.202331949894528</v>
      </c>
      <c r="AA181" s="207">
        <f t="shared" ca="1" si="96"/>
        <v>0</v>
      </c>
      <c r="AB181" s="68">
        <f t="shared" ca="1" si="96"/>
        <v>83.625324797732787</v>
      </c>
      <c r="AC181" s="65">
        <f t="shared" ca="1" si="96"/>
        <v>324.9548880550069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#VALUE!</v>
      </c>
      <c r="I3" s="67" t="e">
        <f ca="1"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#VALUE!</v>
      </c>
      <c r="I4" s="152" t="e">
        <f ca="1"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#VALUE!</v>
      </c>
      <c r="I5" s="148" t="e">
        <f ca="1"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" sqref="C1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 ca="1"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262</v>
      </c>
      <c r="N2" s="165">
        <f ca="1">SUMIFS(Extranet!$H:$H,Extranet!$C:$C,N$1,Extranet!$D:$D,$M2)</f>
        <v>500</v>
      </c>
      <c r="P2" t="s">
        <v>174</v>
      </c>
      <c r="Q2" s="168" t="str">
        <f ca="1">$M2</f>
        <v>ALGAB1</v>
      </c>
      <c r="R2" s="166">
        <f ca="1">N2*_xll.BDP(Q2&amp;" Corp","RISK_MTY_MID")/100</f>
        <v>266.10275000001593</v>
      </c>
      <c r="T2" s="51" t="s">
        <v>262</v>
      </c>
      <c r="U2" s="23" t="str">
        <f t="shared" ref="U2:U30" ca="1" si="1">IFERROR(VLOOKUP(T2,$AD$1:$AE$122,2,0),"Não")</f>
        <v>Sim</v>
      </c>
      <c r="V2" s="238">
        <f ca="1"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 ca="1">_xll.BDP(A3,"YLD_CNV_MID",,)</f>
        <v>10.039899999999999</v>
      </c>
      <c r="E3" s="47">
        <f ca="1">_xll.BDP(A3,"YLD_YTM_MID", "PRICING_SOURCE=ANDE")</f>
        <v>10.0657</v>
      </c>
      <c r="F3" s="4">
        <f t="shared" ca="1" si="0"/>
        <v>-2.5800000000000267E-2</v>
      </c>
      <c r="G3" s="71">
        <f ca="1">_xll.BDP(A3,"RISK_MID",,)/100</f>
        <v>0.42125227082988204</v>
      </c>
      <c r="H3" s="12">
        <f ca="1">_xll.BDP(A3,"DUR_MID",,)</f>
        <v>1.0388645494749724</v>
      </c>
      <c r="I3" s="12">
        <f ca="1">_xll.BDP(A3,"px_LAST",,)</f>
        <v>4462.046875</v>
      </c>
      <c r="J3" s="3">
        <f ca="1">_xll.BDP(A3,"PX_LAST",,)/_xll.BDP(A3,"PX_YEST_CLOSE",,)-1</f>
        <v>6.7792301633717855E-4</v>
      </c>
      <c r="K3" s="12"/>
      <c r="M3" s="169" t="s">
        <v>157</v>
      </c>
      <c r="N3" s="166">
        <f ca="1">SUMIFS(Extranet!$H:$H,Extranet!$C:$C,N$1,Extranet!$D:$D,$M3)</f>
        <v>390</v>
      </c>
      <c r="P3" t="s">
        <v>113</v>
      </c>
      <c r="Q3" s="169" t="str">
        <f ca="1">$M3</f>
        <v>ARTR19</v>
      </c>
      <c r="R3" s="166">
        <f ca="1">N3*_xll.BDP(Q3&amp;" Corp","RISK_MTY_MID")/100</f>
        <v>94.877250000015465</v>
      </c>
      <c r="S3" s="36"/>
      <c r="T3" s="52" t="s">
        <v>157</v>
      </c>
      <c r="U3" s="32" t="str">
        <f t="shared" ca="1" si="1"/>
        <v>Sim</v>
      </c>
      <c r="V3" s="174">
        <f ca="1"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 ca="1">_xll.BDP(A4,"YLD_CNV_MID",,)</f>
        <v>8.8206000000000007</v>
      </c>
      <c r="E4" s="47">
        <f ca="1">_xll.BDP(A4,"YLD_YTM_MID", "PRICING_SOURCE=ANDE")</f>
        <v>8.8322000000000003</v>
      </c>
      <c r="F4" s="4">
        <f t="shared" ca="1" si="0"/>
        <v>-1.1599999999999611E-2</v>
      </c>
      <c r="G4" s="71">
        <f ca="1">_xll.BDP(A4,"RISK_MID",,)/100</f>
        <v>0.69755752373976065</v>
      </c>
      <c r="H4" s="12">
        <f ca="1">_xll.BDP(A4,"DUR_MID",,)</f>
        <v>1.7360417243910995</v>
      </c>
      <c r="I4" s="12">
        <f ca="1">_xll.BDP(A4,"px_LAST",,)</f>
        <v>4372.5151370000003</v>
      </c>
      <c r="J4" s="3">
        <f ca="1">_xll.BDP(A4,"PX_LAST",,)/_xll.BDP(A4,"PX_YEST_CLOSE",,)-1</f>
        <v>6.3966043590890642E-4</v>
      </c>
      <c r="K4" s="12"/>
      <c r="M4" s="169" t="s">
        <v>263</v>
      </c>
      <c r="N4" s="166">
        <f ca="1">SUMIFS(Extranet!$H:$H,Extranet!$C:$C,N$1,Extranet!$D:$D,$M4)</f>
        <v>500</v>
      </c>
      <c r="P4" t="s">
        <v>174</v>
      </c>
      <c r="Q4" s="169" t="str">
        <f t="shared" ref="Q4:Q26" ca="1" si="2">$M4</f>
        <v>CEEBC3</v>
      </c>
      <c r="R4" s="166">
        <f ca="1">N4*_xll.BDP(Q4&amp;" Corp","RISK_MTY_MID")/100</f>
        <v>277.38499999998112</v>
      </c>
      <c r="T4" s="52" t="s">
        <v>263</v>
      </c>
      <c r="U4" s="32" t="str">
        <f t="shared" ca="1" si="1"/>
        <v>Sim</v>
      </c>
      <c r="V4" s="174">
        <f ca="1"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 ca="1">_xll.BDP(A5,"YLD_CNV_MID",,)</f>
        <v>8.1776</v>
      </c>
      <c r="E5" s="47">
        <f ca="1">_xll.BDP(A5,"YLD_YTM_MID", "PRICING_SOURCE=ANDE")</f>
        <v>8.1898999999999997</v>
      </c>
      <c r="F5" s="4">
        <f t="shared" ca="1" si="0"/>
        <v>-1.2299999999999756E-2</v>
      </c>
      <c r="G5" s="71">
        <f ca="1">_xll.BDP(A5,"RISK_MID",,)/100</f>
        <v>1.1256041860347068</v>
      </c>
      <c r="H5" s="12">
        <f ca="1">_xll.BDP(A5,"DUR_MID",,)</f>
        <v>2.7747337397064227</v>
      </c>
      <c r="I5" s="12">
        <f ca="1">_xll.BDP(A5,"px_LAST",,)</f>
        <v>4388.3579099999997</v>
      </c>
      <c r="J5" s="3">
        <f ca="1">_xll.BDP(A5,"PX_LAST",,)/_xll.BDP(A5,"PX_YEST_CLOSE",,)-1</f>
        <v>9.050084504342859E-4</v>
      </c>
      <c r="K5" s="12"/>
      <c r="M5" s="169" t="s">
        <v>707</v>
      </c>
      <c r="N5" s="166">
        <f ca="1">SUMIFS(Extranet!$H:$H,Extranet!$C:$C,N$1,Extranet!$D:$D,$M5)</f>
        <v>538</v>
      </c>
      <c r="P5" t="s">
        <v>175</v>
      </c>
      <c r="Q5" s="169" t="str">
        <f ca="1">$M5</f>
        <v>COCE18</v>
      </c>
      <c r="R5" s="166">
        <f ca="1">N5*_xll.BDP(Q5&amp;" Corp","RISK_MTY_MID")/100</f>
        <v>296.08345800000166</v>
      </c>
      <c r="T5" s="52" t="s">
        <v>707</v>
      </c>
      <c r="U5" s="32" t="str">
        <f t="shared" ca="1" si="1"/>
        <v>Sim</v>
      </c>
      <c r="V5" s="174">
        <f ca="1"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324</v>
      </c>
      <c r="N6" s="166">
        <f ca="1">SUMIFS(Extranet!$H:$H,Extranet!$C:$C,N$1,Extranet!$D:$D,$M6)</f>
        <v>357</v>
      </c>
      <c r="P6" t="s">
        <v>175</v>
      </c>
      <c r="Q6" s="169" t="str">
        <f t="shared" ca="1" si="2"/>
        <v>CPLD37</v>
      </c>
      <c r="R6" s="166">
        <f ca="1">N6*_xll.BDP(Q6&amp;" Corp","RISK_MTY_MID")/100</f>
        <v>200.5060154999824</v>
      </c>
      <c r="T6" s="52" t="s">
        <v>324</v>
      </c>
      <c r="U6" s="32" t="str">
        <f t="shared" ca="1" si="1"/>
        <v>Sim</v>
      </c>
      <c r="V6" s="174">
        <f ca="1"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 ca="1">_xll.BDP(A7,"YLD_CNV_MID",,)</f>
        <v>7.7377000000000002</v>
      </c>
      <c r="E7" s="47">
        <f ca="1">_xll.BDP(A7,"YLD_YTM_MID", "PRICING_SOURCE=ANDE")</f>
        <v>7.7485999999999997</v>
      </c>
      <c r="F7" s="4">
        <f t="shared" ca="1" si="0"/>
        <v>-1.0899999999999466E-2</v>
      </c>
      <c r="G7" s="71">
        <f ca="1">_xll.BDP(A7,"RISK_MID",,)/100</f>
        <v>1.7280402292649342</v>
      </c>
      <c r="H7" s="12">
        <f ca="1">_xll.BDP(A7,"DUR_MID",,)</f>
        <v>4.2958994458736974</v>
      </c>
      <c r="I7" s="12">
        <f ca="1">_xll.BDP(A7,"px_LAST",,)</f>
        <v>4333.7929690000001</v>
      </c>
      <c r="J7" s="3">
        <f ca="1">_xll.BDP(A7,"PX_LAST",,)/_xll.BDP(A7,"PX_YEST_CLOSE",,)-1</f>
        <v>6.6636595983249336E-4</v>
      </c>
      <c r="K7" s="12"/>
      <c r="M7" s="169" t="s">
        <v>159</v>
      </c>
      <c r="N7" s="166">
        <f ca="1">SUMIFS(Extranet!$H:$H,Extranet!$C:$C,N$1,Extranet!$D:$D,$M7)</f>
        <v>300</v>
      </c>
      <c r="P7" t="s">
        <v>415</v>
      </c>
      <c r="Q7" s="169" t="str">
        <f t="shared" ca="1" si="2"/>
        <v>CTEE29</v>
      </c>
      <c r="R7" s="166">
        <f ca="1">N7*_xll.BDP(Q7&amp;" Corp","RISK_MTY_MID")/100</f>
        <v>328.65015000000426</v>
      </c>
      <c r="T7" s="52" t="s">
        <v>159</v>
      </c>
      <c r="U7" s="32" t="str">
        <f t="shared" ca="1" si="1"/>
        <v>Sim</v>
      </c>
      <c r="V7" s="174">
        <f ca="1"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 ca="1">_xll.BDP(A8,"YLD_CNV_MID",,)</f>
        <v>7.6463999999999999</v>
      </c>
      <c r="E8" s="47">
        <f ca="1">_xll.BDP(A8,"YLD_YTM_MID", "PRICING_SOURCE=ANDE")</f>
        <v>7.6323999999999996</v>
      </c>
      <c r="F8" s="4">
        <f t="shared" ca="1" si="0"/>
        <v>1.4000000000000234E-2</v>
      </c>
      <c r="G8" s="71">
        <f ca="1">_xll.BDP(A8,"RISK_MID",,)/100</f>
        <v>2.2330899948301521</v>
      </c>
      <c r="H8" s="12">
        <f ca="1">_xll.BDP(A8,"DUR_MID",,)</f>
        <v>5.6444015645523162</v>
      </c>
      <c r="I8" s="12">
        <f ca="1">_xll.BDP(A8,"px_LAST",,)</f>
        <v>4258.8081050000001</v>
      </c>
      <c r="J8" s="3">
        <f ca="1">_xll.BDP(A8,"PX_LAST",,)/_xll.BDP(A8,"PX_YEST_CLOSE",,)-1</f>
        <v>2.4654785990563255E-8</v>
      </c>
      <c r="K8" s="241"/>
      <c r="M8" s="169" t="s">
        <v>160</v>
      </c>
      <c r="N8" s="166">
        <f ca="1">SUMIFS(Extranet!$H:$H,Extranet!$C:$C,N$1,Extranet!$D:$D,$M8)</f>
        <v>390</v>
      </c>
      <c r="P8" t="s">
        <v>300</v>
      </c>
      <c r="Q8" s="169" t="str">
        <f ca="1">$M8</f>
        <v>ECHP11</v>
      </c>
      <c r="R8" s="166">
        <f ca="1">N8*_xll.BDP(Q8&amp;" Corp","RISK_MTY_MID")/100</f>
        <v>165.53686500001052</v>
      </c>
      <c r="T8" s="52" t="s">
        <v>160</v>
      </c>
      <c r="U8" s="32" t="str">
        <f t="shared" ca="1" si="1"/>
        <v>Sim</v>
      </c>
      <c r="V8" s="174">
        <f ca="1"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673</v>
      </c>
      <c r="N9" s="166">
        <f ca="1">SUMIFS(Extranet!$H:$H,Extranet!$C:$C,N$1,Extranet!$D:$D,$M9)</f>
        <v>191</v>
      </c>
      <c r="P9" t="s">
        <v>174</v>
      </c>
      <c r="Q9" s="169" t="str">
        <f ca="1">$M9</f>
        <v>ELET14</v>
      </c>
      <c r="R9" s="166">
        <f ca="1">N9*_xll.BDP(Q9&amp;" Corp","RISK_MTY_MID")/100</f>
        <v>96.028497000011953</v>
      </c>
      <c r="T9" s="52" t="s">
        <v>673</v>
      </c>
      <c r="U9" s="32" t="str">
        <f t="shared" ca="1" si="1"/>
        <v>Sim</v>
      </c>
      <c r="V9" s="174">
        <f ca="1"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 ca="1">_xll.BDP(A10,"YLD_CNV_MID",,)</f>
        <v>7.3405000000000005</v>
      </c>
      <c r="E10" s="47">
        <f ca="1">_xll.BDP(A10,"YLD_YTM_MID", "PRICING_SOURCE=ANDE")</f>
        <v>7.3430999999999997</v>
      </c>
      <c r="F10" s="4">
        <f t="shared" ca="1" si="0"/>
        <v>-2.5999999999992696E-3</v>
      </c>
      <c r="G10" s="71">
        <f ca="1">_xll.BDP(A10,"RISK_MID",,)/100</f>
        <v>2.8604388067651598</v>
      </c>
      <c r="H10" s="12">
        <f ca="1">_xll.BDP(A10,"DUR_MID",,)</f>
        <v>7.3487494882026825</v>
      </c>
      <c r="I10" s="12">
        <f ca="1">_xll.BDP(A10,"px_LAST",,)</f>
        <v>4178.1411129999997</v>
      </c>
      <c r="J10" s="3">
        <f ca="1">_xll.BDP(A10,"PX_LAST",,)/_xll.BDP(A10,"PX_YEST_CLOSE",,)-1</f>
        <v>8.4345712903211023E-4</v>
      </c>
      <c r="K10" s="12"/>
      <c r="M10" s="169" t="s">
        <v>38</v>
      </c>
      <c r="N10" s="166">
        <f ca="1">SUMIFS(Extranet!$H:$H,Extranet!$C:$C,N$1,Extranet!$D:$D,$M10)</f>
        <v>430</v>
      </c>
      <c r="P10" t="s">
        <v>300</v>
      </c>
      <c r="Q10" s="169" t="str">
        <f t="shared" ca="1" si="2"/>
        <v>ENEV32</v>
      </c>
      <c r="R10" s="166">
        <f ca="1">N10*_xll.BDP(Q10&amp;" Corp","RISK_MTY_MID")/100</f>
        <v>182.99080000000799</v>
      </c>
      <c r="T10" s="52" t="s">
        <v>38</v>
      </c>
      <c r="U10" s="32" t="str">
        <f t="shared" ca="1" si="1"/>
        <v>Sim</v>
      </c>
      <c r="V10" s="174">
        <f ca="1"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 ca="1">_xll.BDP(A11,"YLD_CNV_MID",,)</f>
        <v>7.2001999999999997</v>
      </c>
      <c r="E11" s="47">
        <f ca="1">_xll.BDP(A11,"YLD_YTM_MID", "PRICING_SOURCE=ANDE")</f>
        <v>7.1977000000000002</v>
      </c>
      <c r="F11" s="4">
        <f t="shared" ca="1" si="0"/>
        <v>2.4999999999995026E-3</v>
      </c>
      <c r="G11" s="71">
        <f ca="1">_xll.BDP(A11,"RISK_MID",,)/100</f>
        <v>3.7210617256655496</v>
      </c>
      <c r="H11" s="12">
        <f ca="1">_xll.BDP(A11,"DUR_MID",,)</f>
        <v>9.5614547281419888</v>
      </c>
      <c r="I11" s="12">
        <f ca="1">_xll.BDP(A11,"px_LAST",,)</f>
        <v>4171.9501950000003</v>
      </c>
      <c r="J11" s="3">
        <f ca="1">_xll.BDP(A11,"PX_LAST",,)/_xll.BDP(A11,"PX_YEST_CLOSE",,)-1</f>
        <v>-1.3847839966563136E-4</v>
      </c>
      <c r="K11" s="12"/>
      <c r="M11" s="169" t="s">
        <v>39</v>
      </c>
      <c r="N11" s="166">
        <f ca="1">SUMIFS(Extranet!$H:$H,Extranet!$C:$C,N$1,Extranet!$D:$D,$M11)</f>
        <v>300</v>
      </c>
      <c r="P11" t="s">
        <v>175</v>
      </c>
      <c r="Q11" s="169" t="str">
        <f t="shared" ca="1" si="2"/>
        <v>EQTR11</v>
      </c>
      <c r="R11" s="166">
        <f ca="1">N11*_xll.BDP(Q11&amp;" Corp","RISK_MTY_MID")/100</f>
        <v>309.18510000000197</v>
      </c>
      <c r="T11" s="52" t="s">
        <v>39</v>
      </c>
      <c r="U11" s="32" t="str">
        <f t="shared" ca="1" si="1"/>
        <v>Sim</v>
      </c>
      <c r="V11" s="174">
        <f ca="1"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 ca="1">_xll.BDP(A12,"YLD_CNV_MID",,)</f>
        <v>7.1749000000000001</v>
      </c>
      <c r="E12" s="47">
        <f ca="1">_xll.BDP(A12,"YLD_YTM_MID", "PRICING_SOURCE=ANDE")</f>
        <v>7.1849999999999996</v>
      </c>
      <c r="F12" s="4">
        <f t="shared" ca="1" si="0"/>
        <v>-1.0099999999999554E-2</v>
      </c>
      <c r="G12" s="71">
        <f ca="1">_xll.BDP(A12,"RISK_MID",,)/100</f>
        <v>4.2329058826951496</v>
      </c>
      <c r="H12" s="12">
        <f ca="1">_xll.BDP(A12,"DUR_MID",,)</f>
        <v>11.212648510733519</v>
      </c>
      <c r="I12" s="12">
        <f ca="1">_xll.BDP(A12,"px_LAST",,)</f>
        <v>4045.9799800000001</v>
      </c>
      <c r="J12" s="3">
        <f ca="1">_xll.BDP(A12,"PX_LAST",,)/_xll.BDP(A12,"PX_YEST_CLOSE",,)-1</f>
        <v>1.4130190771857176E-3</v>
      </c>
      <c r="K12" s="12"/>
      <c r="M12" s="239" t="s">
        <v>708</v>
      </c>
      <c r="N12" s="243">
        <f ca="1">SUMIFS(Extranet!$H:$H,Extranet!$C:$C,N$1,Extranet!$D:$D,$M12)</f>
        <v>560</v>
      </c>
      <c r="P12" t="s">
        <v>175</v>
      </c>
      <c r="Q12" s="169" t="str">
        <f ca="1">$M12</f>
        <v>ERDVC3</v>
      </c>
      <c r="R12" s="166">
        <f ca="1">IFERROR(N12*_xll.BDP(Q12&amp;" Corp","RISK_MTY_MID")/100,(N12*62.814/100))</f>
        <v>347.34699999998156</v>
      </c>
      <c r="T12" s="52" t="s">
        <v>708</v>
      </c>
      <c r="U12" s="32" t="str">
        <f t="shared" ca="1" si="1"/>
        <v>Sim</v>
      </c>
      <c r="V12" s="174">
        <f ca="1"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 ca="1">_xll.BDP(A13,"YLD_CNV_MID",,)</f>
        <v>7.0850999999999997</v>
      </c>
      <c r="E13" s="47">
        <f ca="1">_xll.BDP(A13,"YLD_YTM_MID", "PRICING_SOURCE=ANDE")</f>
        <v>7.09</v>
      </c>
      <c r="F13" s="4">
        <f t="shared" ca="1" si="0"/>
        <v>-4.9000000000001265E-3</v>
      </c>
      <c r="G13" s="71">
        <f ca="1">_xll.BDP(A13,"RISK_MID",,)/100</f>
        <v>4.6745413279204513</v>
      </c>
      <c r="H13" s="12">
        <f ca="1">_xll.BDP(A13,"DUR_MID",,)</f>
        <v>12.211356617093713</v>
      </c>
      <c r="I13" s="12">
        <f ca="1">_xll.BDP(A13,"px_LAST",,)</f>
        <v>4099.2548829999996</v>
      </c>
      <c r="J13" s="3">
        <f ca="1">_xll.BDP(A13,"PX_LAST",,)/_xll.BDP(A13,"PX_YEST_CLOSE",,)-1</f>
        <v>3.145177387999798E-4</v>
      </c>
      <c r="K13" s="12"/>
      <c r="M13" s="169" t="s">
        <v>264</v>
      </c>
      <c r="N13" s="166">
        <f ca="1">SUMIFS(Extranet!$H:$H,Extranet!$C:$C,N$1,Extranet!$D:$D,$M13)</f>
        <v>250</v>
      </c>
      <c r="P13" t="s">
        <v>174</v>
      </c>
      <c r="Q13" s="169" t="str">
        <f t="shared" ca="1" si="2"/>
        <v>ESULA6</v>
      </c>
      <c r="R13" s="166">
        <f ca="1">N13*_xll.BDP(Q13&amp;" Corp","RISK_MTY_MID")/100</f>
        <v>138.92125000000988</v>
      </c>
      <c r="T13" s="52" t="s">
        <v>264</v>
      </c>
      <c r="U13" s="32" t="str">
        <f t="shared" ca="1" si="1"/>
        <v>Sim</v>
      </c>
      <c r="V13" s="174">
        <f ca="1"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 ca="1">_xll.BDP(A14,"YLD_CNV_MID",,)</f>
        <v>7.0777999999999999</v>
      </c>
      <c r="E14" s="47">
        <f ca="1">_xll.BDP(A14,"YLD_YTM_MID", "PRICING_SOURCE=ANDE")</f>
        <v>7.0780000000000003</v>
      </c>
      <c r="F14" s="4">
        <f t="shared" ca="1" si="0"/>
        <v>-2.0000000000042206E-4</v>
      </c>
      <c r="G14" s="71">
        <f ca="1">_xll.BDP(A14,"RISK_MID",,)/100</f>
        <v>4.912345029195194</v>
      </c>
      <c r="H14" s="12">
        <f ca="1">_xll.BDP(A14,"DUR_MID",,)</f>
        <v>13.138673619000688</v>
      </c>
      <c r="I14" s="12">
        <f ca="1">_xll.BDP(A14,"px_LAST",,)</f>
        <v>4003.4729000000002</v>
      </c>
      <c r="J14" s="3">
        <f ca="1">_xll.BDP(A14,"PX_LAST",,)/_xll.BDP(A14,"PX_YEST_CLOSE",,)-1</f>
        <v>-2.4978312529455593E-8</v>
      </c>
      <c r="K14" s="12"/>
      <c r="M14" s="169" t="s">
        <v>265</v>
      </c>
      <c r="N14" s="166">
        <f ca="1">SUMIFS(Extranet!$H:$H,Extranet!$C:$C,N$1,Extranet!$D:$D,$M14)</f>
        <v>720</v>
      </c>
      <c r="P14" t="s">
        <v>415</v>
      </c>
      <c r="Q14" s="169" t="str">
        <f t="shared" ca="1" si="2"/>
        <v>GASC23</v>
      </c>
      <c r="R14" s="166">
        <f ca="1">N14*_xll.BDP(Q14&amp;" Corp","RISK_MTY_MID")/100</f>
        <v>479.12615999996888</v>
      </c>
      <c r="S14" s="1"/>
      <c r="T14" s="52" t="s">
        <v>265</v>
      </c>
      <c r="U14" s="32" t="str">
        <f t="shared" ca="1" si="1"/>
        <v>Sim</v>
      </c>
      <c r="V14" s="174">
        <f ca="1"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 ca="1">_xll.BDP(A15,"YLD_CNV_MID",,)</f>
        <v>7.1227999999999998</v>
      </c>
      <c r="E15" s="47">
        <f ca="1">_xll.BDP(A15,"YLD_YTM_MID", "PRICING_SOURCE=ANDE")</f>
        <v>7.1104000000000003</v>
      </c>
      <c r="F15" s="4">
        <f t="shared" ca="1" si="0"/>
        <v>1.2399999999999523E-2</v>
      </c>
      <c r="G15" s="71">
        <f ca="1">_xll.BDP(A15,"RISK_MID",,)/100</f>
        <v>5.032379278409735</v>
      </c>
      <c r="H15" s="12">
        <f ca="1">_xll.BDP(A15,"DUR_MID",,)</f>
        <v>13.406882446178987</v>
      </c>
      <c r="I15" s="12">
        <f ca="1">_xll.BDP(A15,"px_LAST",,)</f>
        <v>4020.9399410000001</v>
      </c>
      <c r="J15" s="3">
        <f ca="1">_xll.BDP(A15,"PX_LAST",,)/_xll.BDP(A15,"PX_YEST_CLOSE",,)-1</f>
        <v>-1.467318588854738E-8</v>
      </c>
      <c r="K15" s="12"/>
      <c r="M15" s="169" t="s">
        <v>458</v>
      </c>
      <c r="N15" s="166">
        <f ca="1">SUMIFS(Extranet!$H:$H,Extranet!$C:$C,N$1,Extranet!$D:$D,$M15)</f>
        <v>500</v>
      </c>
      <c r="P15" t="s">
        <v>175</v>
      </c>
      <c r="Q15" s="169" t="str">
        <f ca="1">$M15</f>
        <v>GSTS14</v>
      </c>
      <c r="R15" s="166">
        <f ca="1">N15*_xll.BDP(Q15&amp;" Corp","RISK_MTY_MID")/100</f>
        <v>278.385749999984</v>
      </c>
      <c r="S15" s="1"/>
      <c r="T15" s="52" t="s">
        <v>458</v>
      </c>
      <c r="U15" s="32" t="str">
        <f t="shared" ca="1" si="1"/>
        <v>Sim</v>
      </c>
      <c r="V15" s="174">
        <f ca="1"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 ca="1">SUMIFS(Extranet!$H:$H,Extranet!$C:$C,N$1,Extranet!$D:$D,$M16)</f>
        <v>536</v>
      </c>
      <c r="P16" t="s">
        <v>174</v>
      </c>
      <c r="Q16" s="169" t="str">
        <f t="shared" ca="1" si="2"/>
        <v>IGSN15</v>
      </c>
      <c r="R16" s="166">
        <f ca="1">IFERROR(N16*_xll.BDP(Q16&amp;" Corp","RISK_MTY_MID")/100,(N16*44.84/100))</f>
        <v>364.47973200000428</v>
      </c>
      <c r="S16" s="1"/>
      <c r="T16" s="52" t="s">
        <v>125</v>
      </c>
      <c r="U16" s="32" t="str">
        <f t="shared" ca="1" si="1"/>
        <v>Sim</v>
      </c>
      <c r="V16" s="174">
        <f ca="1"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 ca="1">SUMIFS(Extranet!$H:$H,Extranet!$C:$C,N$1,Extranet!$D:$D,$M17,Extranet!A:A,"Debêntures")</f>
        <v>174</v>
      </c>
      <c r="P17" t="s">
        <v>174</v>
      </c>
      <c r="Q17" s="169" t="str">
        <f ca="1">$M17</f>
        <v>JSMLB5</v>
      </c>
      <c r="R17" s="166">
        <f ca="1">IFERROR(N17*_xll.BDP(Q17&amp;" Corp","RISK_MTY_MID")/100,(N17*0.536771))</f>
        <v>93.398154000000005</v>
      </c>
      <c r="T17" s="52" t="s">
        <v>249</v>
      </c>
      <c r="U17" s="32" t="str">
        <f t="shared" ca="1" si="1"/>
        <v>Não</v>
      </c>
      <c r="V17" s="174">
        <f ca="1"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 ca="1">SUMIFS(Extranet!$H:$H,Extranet!$C:$C,N$1,Extranet!$D:$D,$M18,Extranet!A:A,"Debêntures")</f>
        <v>237</v>
      </c>
      <c r="P18" t="s">
        <v>174</v>
      </c>
      <c r="Q18" s="169" t="str">
        <f ca="1">$M18</f>
        <v>MOVI37</v>
      </c>
      <c r="R18" s="166">
        <f ca="1">N18*_xll.BDP(Q18&amp;" Corp","RISK_MTY_MID")/100</f>
        <v>102.11299050000105</v>
      </c>
      <c r="S18" s="1"/>
      <c r="T18" s="52" t="s">
        <v>217</v>
      </c>
      <c r="U18" s="32" t="str">
        <f t="shared" ca="1" si="1"/>
        <v>Não</v>
      </c>
      <c r="V18" s="174">
        <f ca="1"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 ca="1">SUMIFS(Extranet!$H:$H,Extranet!$C:$C,N$1,Extranet!$D:$D,$M19)</f>
        <v>6</v>
      </c>
      <c r="P19" t="s">
        <v>174</v>
      </c>
      <c r="Q19" s="169" t="str">
        <f ca="1">$M19</f>
        <v>MSGT13</v>
      </c>
      <c r="R19" s="166">
        <f ca="1">N19*_xll.BDP(Q19&amp;" Corp","RISK_MTY_MID")/100</f>
        <v>2.8152089999999816</v>
      </c>
      <c r="S19" s="256"/>
      <c r="T19" s="52" t="s">
        <v>248</v>
      </c>
      <c r="U19" s="32" t="str">
        <f t="shared" ca="1" si="1"/>
        <v>Não</v>
      </c>
      <c r="V19" s="174">
        <f ca="1"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247</v>
      </c>
      <c r="N20" s="166">
        <f ca="1">SUMIFS(Extranet!$H:$H,Extranet!$C:$C,N$1,Extranet!$D:$D,$M20)</f>
        <v>100</v>
      </c>
      <c r="P20" t="s">
        <v>178</v>
      </c>
      <c r="Q20" s="169" t="str">
        <f t="shared" ca="1" si="2"/>
        <v>MSGT33</v>
      </c>
      <c r="R20" s="166">
        <f ca="1">N20*_xll.BDP(Q20&amp;" Corp","RISK_MTY_MID")/100</f>
        <v>98.973699999999099</v>
      </c>
      <c r="T20" s="52" t="s">
        <v>247</v>
      </c>
      <c r="U20" s="32" t="str">
        <f t="shared" ca="1" si="1"/>
        <v>Sim</v>
      </c>
      <c r="V20" s="174">
        <f ca="1"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 ca="1"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42</v>
      </c>
      <c r="N21" s="166">
        <f ca="1">SUMIFS(Extranet!$H:$H,Extranet!$C:$C,N$1,Extranet!$D:$D,$M21)</f>
        <v>210</v>
      </c>
      <c r="P21" t="s">
        <v>300</v>
      </c>
      <c r="Q21" s="169" t="str">
        <f t="shared" ca="1" si="2"/>
        <v>NEOE26</v>
      </c>
      <c r="R21" s="166">
        <f ca="1">N21*_xll.BDP(Q21&amp;" Corp","RISK_MTY_MID")/100</f>
        <v>119.83754999999746</v>
      </c>
      <c r="T21" s="52" t="s">
        <v>42</v>
      </c>
      <c r="U21" s="32" t="str">
        <f t="shared" ca="1" si="1"/>
        <v>Sim</v>
      </c>
      <c r="V21" s="174">
        <f ca="1"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 ca="1"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275</v>
      </c>
      <c r="N22" s="166">
        <f ca="1">SUMIFS(Extranet!$H:$H,Extranet!$C:$C,N$1,Extranet!$D:$D,$M22)</f>
        <v>235</v>
      </c>
      <c r="P22" t="s">
        <v>179</v>
      </c>
      <c r="Q22" s="169" t="str">
        <f t="shared" ca="1" si="2"/>
        <v>NTN-B50</v>
      </c>
      <c r="R22" s="166">
        <f ca="1">N22*_xll.BDP(A13,"RISK_MID",,)/100</f>
        <v>1098.5172120613061</v>
      </c>
      <c r="T22" s="52" t="s">
        <v>275</v>
      </c>
      <c r="U22" s="32" t="str">
        <f t="shared" ca="1" si="1"/>
        <v>Não</v>
      </c>
      <c r="V22" s="174">
        <f ca="1"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 ca="1"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376</v>
      </c>
      <c r="N23" s="166">
        <f ca="1">SUMIFS(Extranet!$H:$H,Extranet!$C:$C,N$1,Extranet!$D:$D,$M23)</f>
        <v>510</v>
      </c>
      <c r="P23" t="s">
        <v>174</v>
      </c>
      <c r="Q23" s="169" t="str">
        <f t="shared" ca="1" si="2"/>
        <v>PEJA11</v>
      </c>
      <c r="R23" s="166">
        <f ca="1">N23*_xll.BDP(Q23&amp;" Corp","RISK_MTY_MID")/100</f>
        <v>299.60510999998064</v>
      </c>
      <c r="T23" s="52" t="s">
        <v>376</v>
      </c>
      <c r="U23" s="32" t="str">
        <f t="shared" ca="1" si="1"/>
        <v>Sim</v>
      </c>
      <c r="V23" s="174">
        <f ca="1"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 ca="1"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456</v>
      </c>
      <c r="N24" s="166">
        <f ca="1">SUMIFS(Extranet!$H:$H,Extranet!$C:$C,N$1,Extranet!$D:$D,$M24)</f>
        <v>550</v>
      </c>
      <c r="P24" t="s">
        <v>178</v>
      </c>
      <c r="Q24" s="169" t="str">
        <f ca="1">$M24</f>
        <v>RMSA12</v>
      </c>
      <c r="R24" s="166">
        <f ca="1">IFERROR(N24*_xll.BDP(Q24&amp;" Corp","RISK_MTY_MID")/100,(N24*0.894042))</f>
        <v>491.72309999999999</v>
      </c>
      <c r="T24" s="52" t="s">
        <v>456</v>
      </c>
      <c r="U24" s="32" t="str">
        <f t="shared" ca="1" si="1"/>
        <v>Sim</v>
      </c>
      <c r="V24" s="174">
        <f ca="1"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 ca="1"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365</v>
      </c>
      <c r="N25" s="166">
        <f ca="1">SUMIFS(Extranet!$H:$H,Extranet!$C:$C,N$1,Extranet!$D:$D,$M25)</f>
        <v>370</v>
      </c>
      <c r="P25" t="s">
        <v>174</v>
      </c>
      <c r="Q25" s="169" t="str">
        <f ca="1">$M25</f>
        <v>TBCR18</v>
      </c>
      <c r="R25" s="166">
        <f ca="1">IFERROR(N25*_xll.BDP(Q25&amp;" Corp","RISK_MTY_MID")/100,(N25*0.498514))</f>
        <v>184.45018000000002</v>
      </c>
      <c r="T25" s="52" t="s">
        <v>365</v>
      </c>
      <c r="U25" s="32" t="str">
        <f t="shared" ca="1" si="1"/>
        <v>Sim</v>
      </c>
      <c r="V25" s="174">
        <f ca="1"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 ca="1"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45</v>
      </c>
      <c r="N26" s="166">
        <f ca="1">SUMIFS(Extranet!$H:$H,Extranet!$C:$C,N$1,Extranet!$D:$D,$M26)</f>
        <v>425</v>
      </c>
      <c r="P26" t="s">
        <v>300</v>
      </c>
      <c r="Q26" s="169" t="str">
        <f t="shared" ca="1" si="2"/>
        <v>TIET29</v>
      </c>
      <c r="R26" s="166">
        <f ca="1">N26*_xll.BDP(Q26&amp;" Corp","RISK_MTY_MID")/100</f>
        <v>174.654175000029</v>
      </c>
      <c r="T26" s="52" t="s">
        <v>45</v>
      </c>
      <c r="U26" s="32" t="str">
        <f t="shared" ca="1" si="1"/>
        <v>Sim</v>
      </c>
      <c r="V26" s="174">
        <f ca="1"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 ca="1"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194</v>
      </c>
      <c r="N27" s="243">
        <f ca="1">SUMIFS(Extranet!$H:$H,Extranet!$C:$C,N$1,Extranet!$D:$D,$M27,Extranet!A:A,"Debêntures")</f>
        <v>215</v>
      </c>
      <c r="P27" t="s">
        <v>174</v>
      </c>
      <c r="Q27" s="169" t="str">
        <f ca="1">$M27</f>
        <v>VAMO33</v>
      </c>
      <c r="R27" s="166">
        <f ca="1">IFERROR(N27*_xll.BDP(Q27&amp;" Corp","RISK_MTY_MID")/100,(N27*0.498514))</f>
        <v>101.24457500000346</v>
      </c>
      <c r="T27" s="52" t="s">
        <v>194</v>
      </c>
      <c r="U27" s="32" t="str">
        <f t="shared" ca="1" si="1"/>
        <v>Não</v>
      </c>
      <c r="V27" s="174">
        <f ca="1"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 ca="1">SUMIFS(Extranet!$H:$H,Extranet!$C:$C,N$1,Extranet!$D:$D,$M28)</f>
        <v>230</v>
      </c>
      <c r="P28" t="s">
        <v>175</v>
      </c>
      <c r="Q28" s="169" t="str">
        <f t="shared" ref="Q28:Q37" ca="1" si="5">$M28</f>
        <v>VERO13</v>
      </c>
      <c r="R28" s="166">
        <f ca="1">IFERROR(N28*_xll.BDP(Q28&amp;" Corp","RISK_MTY_MID")/100,(N28*0.449935162097789))</f>
        <v>103.48508728249146</v>
      </c>
      <c r="T28" s="52" t="s">
        <v>749</v>
      </c>
      <c r="U28" s="32" t="str">
        <f t="shared" ca="1" si="1"/>
        <v>Sim</v>
      </c>
      <c r="V28" s="174">
        <f ca="1"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 ca="1">SUMIFS(Extranet!$H:$H,Extranet!$C:$C,N$1,Extranet!$D:$D,$M29)</f>
        <v>105</v>
      </c>
      <c r="P29" t="s">
        <v>178</v>
      </c>
      <c r="Q29" s="169" t="str">
        <f ca="1">$M29</f>
        <v>CAEC12</v>
      </c>
      <c r="R29" s="166">
        <f ca="1">IFERROR(N29*_xll.BDP(Q29&amp;" Corp","RISK_MTY_MID")/100,(N29*0.68605))</f>
        <v>78.321232500002225</v>
      </c>
      <c r="T29" s="52" t="s">
        <v>825</v>
      </c>
      <c r="U29" s="32" t="str">
        <f t="shared" ca="1" si="1"/>
        <v>Sim</v>
      </c>
      <c r="V29" s="174">
        <f ca="1"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 ca="1">SUMIFS(Extranet!$H:$H,Extranet!$C:$C,N$1,Extranet!$D:$D,$M30)</f>
        <v>230</v>
      </c>
      <c r="P30" t="s">
        <v>415</v>
      </c>
      <c r="Q30" s="169" t="str">
        <f ca="1">$M30</f>
        <v>BHSA11</v>
      </c>
      <c r="R30" s="166">
        <f ca="1">IFERROR(N30*_xll.BDP($M30&amp;" Corp","RISK_MTY_MID")/100,(N30*0.77053))</f>
        <v>177.22190000000001</v>
      </c>
      <c r="T30" s="53" t="s">
        <v>756</v>
      </c>
      <c r="U30" s="237" t="str">
        <f t="shared" ca="1" si="1"/>
        <v>Sim</v>
      </c>
      <c r="V30" s="227">
        <f ca="1">N30*1000</f>
        <v>230000</v>
      </c>
      <c r="W30" s="242">
        <f ca="1">V30/(VLOOKUP($N$1,'Base CDI'!$A$9:$D$23,3,0))</f>
        <v>1.9522559112386446E-2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172</v>
      </c>
      <c r="N31" s="172">
        <f ca="1">SUMIFS(Estratégia!$F:$F,Estratégia!$C:$C,N$1,Estratégia!$D:$D,$M31,Estratégia!$E:$E,"Juros Reais")</f>
        <v>6</v>
      </c>
      <c r="P31" t="s">
        <v>172</v>
      </c>
      <c r="Q31" s="169" t="str">
        <f t="shared" ca="1" si="5"/>
        <v>DAPMAI25</v>
      </c>
      <c r="R31" s="172" t="e">
        <f t="shared" ref="R31:R37" ca="1" si="9">N31*VLOOKUP($Q31,$B:$G,6,0)</f>
        <v>#N/A</v>
      </c>
      <c r="V31" s="45" t="s">
        <v>155</v>
      </c>
      <c r="W31" s="5">
        <f ca="1">SUM(W2:W30)</f>
        <v>0.87500399469755785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113</v>
      </c>
      <c r="N32" s="172">
        <f ca="1">SUMIFS(Estratégia!$F:$F,Estratégia!$C:$C,N$1,Estratégia!$D:$D,$M32,Estratégia!$E:$E,"Juros Reais")</f>
        <v>6</v>
      </c>
      <c r="P32" t="s">
        <v>113</v>
      </c>
      <c r="Q32" s="169" t="str">
        <f t="shared" ca="1" si="5"/>
        <v>DAPAGO26</v>
      </c>
      <c r="R32" s="172" t="e">
        <f t="shared" ca="1" si="9"/>
        <v>#VALUE!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300</v>
      </c>
      <c r="N33" s="172">
        <f ca="1">SUMIFS(Estratégia!$F:$F,Estratégia!$C:$C,N$1,Estratégia!$D:$D,$M33,Estratégia!$E:$E,"Juros Reais")</f>
        <v>0</v>
      </c>
      <c r="P33" t="s">
        <v>300</v>
      </c>
      <c r="Q33" s="169" t="str">
        <f ca="1">$M33</f>
        <v>DAPMAI27</v>
      </c>
      <c r="R33" s="172" t="e">
        <f t="shared" ca="1" si="9"/>
        <v>#VALUE!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174</v>
      </c>
      <c r="N34" s="172">
        <f ca="1">SUMIFS(Estratégia!$F:$F,Estratégia!$C:$C,N$1,Estratégia!$D:$D,$M34,Estratégia!$E:$E,"Juros Reais")</f>
        <v>0</v>
      </c>
      <c r="P34" t="s">
        <v>174</v>
      </c>
      <c r="Q34" s="169" t="str">
        <f t="shared" ca="1" si="5"/>
        <v>DAPAGO28</v>
      </c>
      <c r="R34" s="172" t="e">
        <f t="shared" ca="1" si="9"/>
        <v>#VALUE!</v>
      </c>
      <c r="AD34" t="s">
        <v>369</v>
      </c>
      <c r="AE34" t="s">
        <v>752</v>
      </c>
    </row>
    <row r="35" spans="2:31" x14ac:dyDescent="0.25">
      <c r="C35" s="52" t="s">
        <v>415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175</v>
      </c>
      <c r="N35" s="172">
        <f ca="1">SUMIFS(Estratégia!$F:$F,Estratégia!$C:$C,N$1,Estratégia!$D:$D,$M35,Estratégia!$E:$E,"Juros Reais")</f>
        <v>0</v>
      </c>
      <c r="P35" t="s">
        <v>175</v>
      </c>
      <c r="Q35" s="169" t="str">
        <f t="shared" ca="1" si="5"/>
        <v>DAPAGO30</v>
      </c>
      <c r="R35" s="172" t="e">
        <f t="shared" ca="1" si="9"/>
        <v>#VALUE!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415</v>
      </c>
      <c r="N36" s="172">
        <f ca="1">SUMIFS(Estratégia!$F:$F,Estratégia!$C:$C,N$1,Estratégia!$D:$D,$M36,Estratégia!$E:$E,"Juros Reais")</f>
        <v>3</v>
      </c>
      <c r="P36" t="s">
        <v>415</v>
      </c>
      <c r="Q36" s="169" t="str">
        <f ca="1">$M36</f>
        <v>DAPAGO32</v>
      </c>
      <c r="R36" s="172" t="e">
        <f t="shared" ca="1" si="9"/>
        <v>#VALUE!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 ca="1">SUMIFS(Estratégia!$F:$F,Estratégia!$C:$C,N$1,Estratégia!$D:$D,$M37,Estratégia!$E:$E,"Juros Reais")</f>
        <v>6</v>
      </c>
      <c r="P37" t="s">
        <v>178</v>
      </c>
      <c r="Q37" s="170" t="str">
        <f t="shared" ca="1" si="5"/>
        <v>DAPMAI35</v>
      </c>
      <c r="R37" s="172" t="e">
        <f t="shared" ca="1" si="9"/>
        <v>#VALUE!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 ca="1"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ca="1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172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ca="1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ca="1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113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ca="1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ca="1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ca="1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300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ca="1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ca="1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ca="1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174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ca="1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ca="1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ca="1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175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ca="1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ca="1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ca="1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415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ca="1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ca="1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ca="1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178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ca="1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ca="1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ca="1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179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ca="1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ca="1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ca="1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155</v>
      </c>
      <c r="N49" s="224" t="e">
        <f ca="1">SUM(N41:N48)</f>
        <v>#N/A</v>
      </c>
      <c r="P49" s="188" t="s">
        <v>155</v>
      </c>
      <c r="Q49" s="224" t="e">
        <f ca="1">SUM(Q41:Q48)</f>
        <v>#N/A</v>
      </c>
      <c r="T49" s="52" t="str">
        <f t="shared" ca="1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ca="1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ca="1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 ca="1"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ca="1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ca="1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ca="1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 ca="1"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 ca="1">SUMIFS(Estratégia!$F:$F,Estratégia!$C:$C,N$54,Estratégia!$D:$D,#REF!,Estratégia!$E:$E,"Hedge IPCA")</f>
        <v>0</v>
      </c>
      <c r="M55" s="169" t="s">
        <v>172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ca="1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ca="1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ca="1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ca="1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ca="1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ca="1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ca="1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ca="1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ca="1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ca="1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ca="1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ca="1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ca="1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ca="1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ca="1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ca="1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 ca="1"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 ca="1"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 ca="1"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 ca="1"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 ca="1"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2025-10-23T19:16:00Z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